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-01 - Odstranenie  vrst..." sheetId="2" r:id="rId2"/>
    <sheet name="SO-02 - Odstranenie   ok..." sheetId="3" r:id="rId3"/>
    <sheet name="SO-03 - Výmena  okien  a ..." sheetId="4" r:id="rId4"/>
    <sheet name="SO-04 - Zateplenie   str...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'SO-01 - Odstranenie  vrst...'!$C$119:$K$137</definedName>
    <definedName name="_xlnm.Print_Area" localSheetId="1">'SO-01 - Odstranenie  vrst...'!$C$4:$J$76,'SO-01 - Odstranenie  vrst...'!$C$82:$J$101,'SO-01 - Odstranenie  vrst...'!$C$107:$J$137</definedName>
    <definedName name="_xlnm.Print_Titles" localSheetId="1">'SO-01 - Odstranenie  vrst...'!$119:$119</definedName>
    <definedName name="_xlnm._FilterDatabase" localSheetId="2" hidden="1">'SO-02 - Odstranenie   ok...'!$C$117:$K$127</definedName>
    <definedName name="_xlnm.Print_Area" localSheetId="2">'SO-02 - Odstranenie   ok...'!$C$4:$J$76,'SO-02 - Odstranenie   ok...'!$C$82:$J$99,'SO-02 - Odstranenie   ok...'!$C$105:$J$127</definedName>
    <definedName name="_xlnm.Print_Titles" localSheetId="2">'SO-02 - Odstranenie   ok...'!$117:$117</definedName>
    <definedName name="_xlnm._FilterDatabase" localSheetId="3" hidden="1">'SO-03 - Výmena  okien  a ...'!$C$118:$K$126</definedName>
    <definedName name="_xlnm.Print_Area" localSheetId="3">'SO-03 - Výmena  okien  a ...'!$C$4:$J$76,'SO-03 - Výmena  okien  a ...'!$C$82:$J$100,'SO-03 - Výmena  okien  a ...'!$C$106:$J$126</definedName>
    <definedName name="_xlnm.Print_Titles" localSheetId="3">'SO-03 - Výmena  okien  a ...'!$118:$118</definedName>
    <definedName name="_xlnm._FilterDatabase" localSheetId="4" hidden="1">'SO-04 - Zateplenie   str...'!$C$123:$K$182</definedName>
    <definedName name="_xlnm.Print_Area" localSheetId="4">'SO-04 - Zateplenie   str...'!$C$4:$J$76,'SO-04 - Zateplenie   str...'!$C$82:$J$105,'SO-04 - Zateplenie   str...'!$C$111:$J$182</definedName>
    <definedName name="_xlnm.Print_Titles" localSheetId="4">'SO-04 - Zateplenie   str...'!$123:$123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82"/>
  <c r="BH182"/>
  <c r="BG182"/>
  <c r="BE182"/>
  <c r="T182"/>
  <c r="T181"/>
  <c r="R182"/>
  <c r="R181"/>
  <c r="P182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121"/>
  <c r="J23"/>
  <c r="J21"/>
  <c r="E21"/>
  <c r="J120"/>
  <c r="J20"/>
  <c r="J18"/>
  <c r="E18"/>
  <c r="F92"/>
  <c r="J17"/>
  <c r="J15"/>
  <c r="E15"/>
  <c r="F91"/>
  <c r="J14"/>
  <c r="J12"/>
  <c r="J118"/>
  <c r="E7"/>
  <c r="E114"/>
  <c i="4" r="J37"/>
  <c r="J36"/>
  <c i="1" r="AY97"/>
  <c i="4" r="J35"/>
  <c i="1" r="AX97"/>
  <c i="4" r="BI126"/>
  <c r="BH126"/>
  <c r="BG126"/>
  <c r="BE126"/>
  <c r="T126"/>
  <c r="R126"/>
  <c r="P126"/>
  <c r="BI125"/>
  <c r="BH125"/>
  <c r="BG125"/>
  <c r="BE125"/>
  <c r="T125"/>
  <c r="R125"/>
  <c r="P125"/>
  <c r="BI123"/>
  <c r="BH123"/>
  <c r="BG123"/>
  <c r="BE123"/>
  <c r="T123"/>
  <c r="R123"/>
  <c r="P123"/>
  <c r="BI122"/>
  <c r="BH122"/>
  <c r="BG122"/>
  <c r="BE122"/>
  <c r="T122"/>
  <c r="R122"/>
  <c r="P122"/>
  <c r="F113"/>
  <c r="E111"/>
  <c r="F89"/>
  <c r="E87"/>
  <c r="J24"/>
  <c r="E24"/>
  <c r="J116"/>
  <c r="J23"/>
  <c r="J21"/>
  <c r="E21"/>
  <c r="J115"/>
  <c r="J20"/>
  <c r="J18"/>
  <c r="E18"/>
  <c r="F92"/>
  <c r="J17"/>
  <c r="J15"/>
  <c r="E15"/>
  <c r="F91"/>
  <c r="J14"/>
  <c r="J12"/>
  <c r="J113"/>
  <c r="E7"/>
  <c r="E85"/>
  <c i="3" r="J37"/>
  <c r="J36"/>
  <c i="1" r="AY96"/>
  <c i="3" r="J35"/>
  <c i="1" r="AX96"/>
  <c i="3"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92"/>
  <c r="J23"/>
  <c r="J21"/>
  <c r="E21"/>
  <c r="J114"/>
  <c r="J20"/>
  <c r="J18"/>
  <c r="E18"/>
  <c r="F92"/>
  <c r="J17"/>
  <c r="J15"/>
  <c r="E15"/>
  <c r="F114"/>
  <c r="J14"/>
  <c r="J12"/>
  <c r="J112"/>
  <c r="E7"/>
  <c r="E108"/>
  <c i="2" r="J37"/>
  <c r="J36"/>
  <c i="1" r="AY95"/>
  <c i="2" r="J35"/>
  <c i="1" r="AX95"/>
  <c i="2" r="BI137"/>
  <c r="BH137"/>
  <c r="BG137"/>
  <c r="BE137"/>
  <c r="T137"/>
  <c r="R137"/>
  <c r="P137"/>
  <c r="BI136"/>
  <c r="BH136"/>
  <c r="BG136"/>
  <c r="BE136"/>
  <c r="T136"/>
  <c r="R136"/>
  <c r="P136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4"/>
  <c r="E112"/>
  <c r="F89"/>
  <c r="E87"/>
  <c r="J24"/>
  <c r="E24"/>
  <c r="J92"/>
  <c r="J23"/>
  <c r="J21"/>
  <c r="E21"/>
  <c r="J91"/>
  <c r="J20"/>
  <c r="J18"/>
  <c r="E18"/>
  <c r="F117"/>
  <c r="J17"/>
  <c r="J15"/>
  <c r="E15"/>
  <c r="F116"/>
  <c r="J14"/>
  <c r="J12"/>
  <c r="J114"/>
  <c r="E7"/>
  <c r="E110"/>
  <c i="1" r="L90"/>
  <c r="AM90"/>
  <c r="AM89"/>
  <c r="L89"/>
  <c r="AM87"/>
  <c r="L87"/>
  <c r="L85"/>
  <c r="L84"/>
  <c i="2" r="J130"/>
  <c r="BK128"/>
  <c r="BK131"/>
  <c r="J125"/>
  <c i="3" r="BK126"/>
  <c r="BK121"/>
  <c i="4" r="BK123"/>
  <c i="5" r="J178"/>
  <c r="J164"/>
  <c r="BK149"/>
  <c r="J129"/>
  <c r="J153"/>
  <c r="BK174"/>
  <c r="BK154"/>
  <c r="J132"/>
  <c r="J167"/>
  <c r="BK158"/>
  <c r="J133"/>
  <c r="BK137"/>
  <c i="1" r="AS94"/>
  <c i="2" r="J128"/>
  <c i="3" r="BK123"/>
  <c r="BK124"/>
  <c i="4" r="BK126"/>
  <c i="5" r="BK151"/>
  <c r="BK179"/>
  <c r="J163"/>
  <c r="J146"/>
  <c r="BK145"/>
  <c r="J170"/>
  <c r="BK141"/>
  <c r="BK169"/>
  <c r="BK139"/>
  <c r="J169"/>
  <c r="J165"/>
  <c r="J154"/>
  <c r="J139"/>
  <c r="BK133"/>
  <c i="2" r="J127"/>
  <c i="3" r="J121"/>
  <c r="J123"/>
  <c i="4" r="J125"/>
  <c i="5" r="J131"/>
  <c r="BK165"/>
  <c r="J152"/>
  <c r="J138"/>
  <c r="J150"/>
  <c r="BK180"/>
  <c r="J172"/>
  <c r="BK146"/>
  <c r="J177"/>
  <c r="J166"/>
  <c r="J128"/>
  <c r="J135"/>
  <c r="BK129"/>
  <c i="2" r="BK133"/>
  <c r="BK126"/>
  <c r="BK124"/>
  <c r="J126"/>
  <c i="3" r="BK125"/>
  <c r="BK122"/>
  <c i="4" r="J122"/>
  <c i="5" r="J182"/>
  <c r="BK166"/>
  <c r="BK138"/>
  <c r="BK130"/>
  <c r="BK156"/>
  <c r="BK177"/>
  <c r="BK163"/>
  <c r="BK134"/>
  <c r="J159"/>
  <c r="J141"/>
  <c r="J149"/>
  <c r="BK131"/>
  <c i="2" r="J132"/>
  <c r="BK130"/>
  <c r="J136"/>
  <c r="J129"/>
  <c i="3" r="J126"/>
  <c r="BK127"/>
  <c i="4" r="BK125"/>
  <c i="5" r="BK135"/>
  <c r="BK170"/>
  <c r="J156"/>
  <c r="BK127"/>
  <c r="BK178"/>
  <c r="J144"/>
  <c r="J127"/>
  <c r="J173"/>
  <c r="J143"/>
  <c r="J174"/>
  <c r="BK155"/>
  <c r="BK182"/>
  <c i="2" r="J124"/>
  <c r="BK129"/>
  <c r="J133"/>
  <c r="BK137"/>
  <c i="3" r="J122"/>
  <c i="4" r="BK122"/>
  <c i="5" r="BK152"/>
  <c r="BK173"/>
  <c r="J160"/>
  <c r="J130"/>
  <c r="BK176"/>
  <c r="BK132"/>
  <c r="J171"/>
  <c r="J142"/>
  <c r="J134"/>
  <c r="BK136"/>
  <c i="2" r="BK123"/>
  <c r="BK125"/>
  <c r="J131"/>
  <c r="BK132"/>
  <c i="3" r="J127"/>
  <c r="J124"/>
  <c i="5" r="J148"/>
  <c r="J176"/>
  <c r="J158"/>
  <c r="J155"/>
  <c r="J137"/>
  <c r="BK171"/>
  <c r="BK142"/>
  <c r="J175"/>
  <c r="BK159"/>
  <c r="BK175"/>
  <c r="J168"/>
  <c r="BK148"/>
  <c r="BK144"/>
  <c i="2" r="J137"/>
  <c r="BK136"/>
  <c r="BK127"/>
  <c r="J123"/>
  <c i="3" r="J125"/>
  <c i="4" r="J126"/>
  <c r="J123"/>
  <c i="5" r="BK128"/>
  <c r="BK167"/>
  <c r="BK153"/>
  <c r="BK150"/>
  <c r="J180"/>
  <c r="BK160"/>
  <c r="J179"/>
  <c r="BK168"/>
  <c r="J136"/>
  <c r="BK172"/>
  <c r="BK164"/>
  <c r="J151"/>
  <c r="BK143"/>
  <c r="J145"/>
  <c i="2" l="1" r="T135"/>
  <c r="T134"/>
  <c i="3" r="T120"/>
  <c r="T119"/>
  <c r="T118"/>
  <c i="4" r="BK124"/>
  <c r="J124"/>
  <c r="J99"/>
  <c i="2" r="R135"/>
  <c r="R134"/>
  <c i="3" r="P120"/>
  <c r="P119"/>
  <c r="P118"/>
  <c i="1" r="AU96"/>
  <c i="4" r="R124"/>
  <c i="2" r="T122"/>
  <c r="T121"/>
  <c r="T120"/>
  <c i="4" r="P124"/>
  <c i="2" r="P135"/>
  <c r="P134"/>
  <c i="4" r="T124"/>
  <c i="5" r="T126"/>
  <c i="2" r="P122"/>
  <c r="P121"/>
  <c r="P120"/>
  <c i="1" r="AU95"/>
  <c i="3" r="R120"/>
  <c r="R119"/>
  <c r="R118"/>
  <c i="4" r="BK121"/>
  <c r="BK120"/>
  <c r="BK119"/>
  <c r="J119"/>
  <c i="5" r="P126"/>
  <c r="P140"/>
  <c r="R147"/>
  <c r="T157"/>
  <c i="2" r="BK135"/>
  <c r="J135"/>
  <c r="J100"/>
  <c i="3" r="BK120"/>
  <c r="BK119"/>
  <c r="BK118"/>
  <c r="J118"/>
  <c r="J96"/>
  <c i="4" r="P121"/>
  <c r="P120"/>
  <c r="P119"/>
  <c i="1" r="AU97"/>
  <c i="5" r="R140"/>
  <c r="T147"/>
  <c r="R157"/>
  <c r="P162"/>
  <c r="P161"/>
  <c i="2" r="R122"/>
  <c r="R121"/>
  <c r="R120"/>
  <c i="4" r="R121"/>
  <c r="R120"/>
  <c r="R119"/>
  <c i="5" r="BK126"/>
  <c r="J126"/>
  <c r="J98"/>
  <c r="BK140"/>
  <c r="J140"/>
  <c r="J99"/>
  <c r="BK147"/>
  <c r="J147"/>
  <c r="J100"/>
  <c r="BK157"/>
  <c r="J157"/>
  <c r="J101"/>
  <c r="BK162"/>
  <c r="BK161"/>
  <c r="J161"/>
  <c r="J102"/>
  <c r="T162"/>
  <c r="T161"/>
  <c i="2" r="BK122"/>
  <c r="BK121"/>
  <c i="4" r="T121"/>
  <c r="T120"/>
  <c r="T119"/>
  <c i="5" r="R126"/>
  <c r="R125"/>
  <c r="T140"/>
  <c r="P147"/>
  <c r="P157"/>
  <c r="R162"/>
  <c r="R161"/>
  <c r="BK181"/>
  <c r="J181"/>
  <c r="J104"/>
  <c i="4" r="J96"/>
  <c r="J121"/>
  <c r="J98"/>
  <c i="5" r="E85"/>
  <c r="F121"/>
  <c r="BF142"/>
  <c r="J91"/>
  <c r="BF129"/>
  <c r="BF180"/>
  <c r="BF131"/>
  <c r="BF136"/>
  <c r="BF137"/>
  <c r="BF138"/>
  <c r="BF143"/>
  <c r="BF152"/>
  <c r="BF156"/>
  <c r="BF158"/>
  <c r="BF164"/>
  <c r="BF166"/>
  <c r="BF168"/>
  <c r="BF173"/>
  <c r="BF176"/>
  <c r="J92"/>
  <c r="BF127"/>
  <c r="BF128"/>
  <c r="BF130"/>
  <c r="BF149"/>
  <c r="BF150"/>
  <c r="BF159"/>
  <c r="BF165"/>
  <c r="BF170"/>
  <c r="BF171"/>
  <c r="BF174"/>
  <c r="BF179"/>
  <c r="BF135"/>
  <c r="BF151"/>
  <c r="BF167"/>
  <c r="BF169"/>
  <c r="BF172"/>
  <c r="J89"/>
  <c r="F120"/>
  <c r="BF145"/>
  <c r="BF146"/>
  <c r="BF148"/>
  <c r="BF153"/>
  <c r="BF154"/>
  <c i="4" r="J120"/>
  <c r="J97"/>
  <c i="5" r="BF132"/>
  <c r="BF133"/>
  <c r="BF134"/>
  <c r="BF141"/>
  <c r="BF155"/>
  <c r="BF160"/>
  <c r="BF163"/>
  <c r="BF175"/>
  <c r="BF177"/>
  <c r="BF178"/>
  <c r="BF182"/>
  <c r="BF139"/>
  <c r="BF144"/>
  <c i="4" r="J92"/>
  <c r="F116"/>
  <c r="BF126"/>
  <c i="3" r="J119"/>
  <c r="J97"/>
  <c i="4" r="J89"/>
  <c i="3" r="J120"/>
  <c r="J98"/>
  <c i="4" r="J91"/>
  <c r="BF123"/>
  <c r="BF125"/>
  <c r="F115"/>
  <c r="E109"/>
  <c r="BF122"/>
  <c i="2" r="BK134"/>
  <c r="J134"/>
  <c r="J99"/>
  <c i="3" r="J91"/>
  <c r="BF124"/>
  <c r="BF126"/>
  <c r="BF127"/>
  <c i="2" r="J121"/>
  <c r="J97"/>
  <c i="3" r="E85"/>
  <c r="F115"/>
  <c r="BF121"/>
  <c r="BF122"/>
  <c r="BF125"/>
  <c r="F91"/>
  <c i="2" r="J122"/>
  <c r="J98"/>
  <c i="3" r="BF123"/>
  <c r="J89"/>
  <c r="J115"/>
  <c i="2" r="J89"/>
  <c r="F91"/>
  <c r="J117"/>
  <c r="BF128"/>
  <c r="BF132"/>
  <c r="E85"/>
  <c r="F92"/>
  <c r="BF137"/>
  <c r="J116"/>
  <c r="BF123"/>
  <c r="BF130"/>
  <c r="BF133"/>
  <c r="BF124"/>
  <c r="BF125"/>
  <c r="BF127"/>
  <c r="BF129"/>
  <c r="BF136"/>
  <c r="BF126"/>
  <c r="BF131"/>
  <c r="J33"/>
  <c i="1" r="AV95"/>
  <c i="3" r="J30"/>
  <c i="5" r="J33"/>
  <c i="1" r="AV98"/>
  <c i="2" r="F35"/>
  <c i="1" r="BB95"/>
  <c i="4" r="F37"/>
  <c i="1" r="BD97"/>
  <c i="2" r="F37"/>
  <c i="1" r="BD95"/>
  <c i="4" r="F36"/>
  <c i="1" r="BC97"/>
  <c i="5" r="F35"/>
  <c i="1" r="BB98"/>
  <c i="3" r="F37"/>
  <c i="1" r="BD96"/>
  <c i="3" r="F33"/>
  <c i="1" r="AZ96"/>
  <c i="5" r="F36"/>
  <c i="1" r="BC98"/>
  <c i="3" r="J33"/>
  <c i="1" r="AV96"/>
  <c i="4" r="F33"/>
  <c i="1" r="AZ97"/>
  <c i="5" r="F37"/>
  <c i="1" r="BD98"/>
  <c i="2" r="F36"/>
  <c i="1" r="BC95"/>
  <c i="4" r="J33"/>
  <c i="1" r="AV97"/>
  <c i="4" r="J30"/>
  <c i="3" r="F36"/>
  <c i="1" r="BC96"/>
  <c i="3" r="F35"/>
  <c i="1" r="BB96"/>
  <c i="5" r="F33"/>
  <c i="1" r="AZ98"/>
  <c i="2" r="F33"/>
  <c i="1" r="AZ95"/>
  <c i="4" r="F35"/>
  <c i="1" r="BB97"/>
  <c i="5" l="1" r="T125"/>
  <c r="T124"/>
  <c r="R124"/>
  <c r="P125"/>
  <c r="P124"/>
  <c i="1" r="AU98"/>
  <c r="AG97"/>
  <c i="5" r="J162"/>
  <c r="J103"/>
  <c r="BK125"/>
  <c r="BK124"/>
  <c r="J124"/>
  <c i="1" r="AG96"/>
  <c i="2" r="BK120"/>
  <c r="J120"/>
  <c r="J96"/>
  <c r="J34"/>
  <c i="1" r="AW95"/>
  <c r="AT95"/>
  <c i="5" r="J34"/>
  <c i="1" r="AW98"/>
  <c r="AT98"/>
  <c i="3" r="J34"/>
  <c i="1" r="AW96"/>
  <c r="AT96"/>
  <c r="AN96"/>
  <c i="5" r="F34"/>
  <c i="1" r="BA98"/>
  <c i="2" r="F34"/>
  <c i="1" r="BA95"/>
  <c r="AZ94"/>
  <c r="AV94"/>
  <c r="AK29"/>
  <c r="AU94"/>
  <c i="4" r="F34"/>
  <c i="1" r="BA97"/>
  <c r="BC94"/>
  <c r="AY94"/>
  <c i="5" r="J30"/>
  <c i="1" r="AG98"/>
  <c i="3" r="F34"/>
  <c i="1" r="BA96"/>
  <c r="BB94"/>
  <c r="W31"/>
  <c i="4" r="J34"/>
  <c i="1" r="AW97"/>
  <c r="AT97"/>
  <c r="AN97"/>
  <c r="BD94"/>
  <c r="W33"/>
  <c i="5" l="1" r="J96"/>
  <c r="J125"/>
  <c r="J97"/>
  <c r="J39"/>
  <c i="4" r="J39"/>
  <c i="3" r="J39"/>
  <c i="1" r="AN98"/>
  <c r="BA94"/>
  <c r="AW94"/>
  <c r="AK30"/>
  <c i="2" r="J30"/>
  <c i="1" r="AG95"/>
  <c r="AG94"/>
  <c r="AK26"/>
  <c r="W29"/>
  <c r="W32"/>
  <c r="AX94"/>
  <c l="1" r="AK35"/>
  <c i="2" r="J39"/>
  <c i="1" r="AN95"/>
  <c r="W30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<sst xmlns="http://schemas.openxmlformats.org/spreadsheetml/2006/main">
  <si>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</si>
  <si>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</si>
  <si>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</si>
  <si>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</si>
  <si>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</si>
  <si>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{134b89d7-082b-4856-8a80-dc5f346e2df4}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</si>
  <si>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</si>
  <si>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</si>
  <si>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</si>
  <si>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</si>
  <si>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</si>
  <si>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</si>
  <si>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</si>
  <si>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IMPORT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</si>
  <si>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</si>
  <si>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</si>
  <si>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MS ZLATE MORAVCE_ZNIZENIE ENERGETICKEJ NAROCNOSTI</t>
  </si>
  <si>
    <t>JKSO:</t>
  </si>
  <si>
    <t>KS:</t>
  </si>
  <si>
    <t>Miesto:</t>
  </si>
  <si>
    <t xml:space="preserve"> </t>
  </si>
  <si>
    <t>Dátum:</t>
  </si>
  <si>
    <t>5. 10. 2022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</si>
  <si>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</si>
  <si>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</si>
  <si>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</si>
  <si>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</si>
  <si>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</si>
  <si>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</si>
  <si>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</si>
  <si>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</si>
  <si>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</si>
  <si>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</si>
  <si>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</si>
  <si>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</si>
  <si>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</si>
  <si>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</si>
  <si>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</si>
  <si>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</si>
  <si>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</si>
  <si>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</si>
  <si>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</si>
  <si>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</si>
  <si>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</si>
  <si>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</si>
  <si>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</si>
  <si>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</si>
  <si>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</si>
  <si>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</si>
  <si>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</si>
  <si>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</si>
  <si>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</si>
  <si>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</si>
  <si>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</si>
  <si>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</si>
  <si>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</si>
  <si>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</si>
  <si>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</si>
  <si>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</si>
  <si>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</si>
  <si>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</si>
  <si>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</si>
  <si>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</si>
  <si>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</si>
  <si>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</si>
  <si>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</si>
  <si>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</si>
  <si>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</si>
  <si>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</si>
  <si>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</si>
  <si>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</si>
  <si>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</si>
  <si>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</si>
  <si>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</si>
  <si>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</si>
  <si>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</si>
  <si>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SO-01</t>
  </si>
  <si>
    <t xml:space="preserve">Odstranenie  vrst...</t>
  </si>
  <si>
    <t>STA</t>
  </si>
  <si>
    <t>1</t>
  </si>
  <si>
    <t>{24099360-d52e-43f8-82b6-45960cb1ab45}</t>
  </si>
  <si>
    <t>SO-02</t>
  </si>
  <si>
    <t xml:space="preserve">Odstranenie   ok...</t>
  </si>
  <si>
    <t>{679ce2ef-ae64-4fc9-87d4-cbe33b0f9152}</t>
  </si>
  <si>
    <t>SO-03</t>
  </si>
  <si>
    <t xml:space="preserve">Výmena  okien  a ...</t>
  </si>
  <si>
    <t>{29f7e69b-fd5d-4534-8f7f-41751a49f762}</t>
  </si>
  <si>
    <t>SO-04</t>
  </si>
  <si>
    <t xml:space="preserve">Zateplenie   str...</t>
  </si>
  <si>
    <t>{46214316-93c5-46cf-a696-c3b7d61a6996}</t>
  </si>
  <si>
    <t>KRYCÍ LIST ROZPOČTU</t>
  </si>
  <si>
    <t>Objekt:</t>
  </si>
  <si>
    <t xml:space="preserve">SO-01 - Odstranenie  vrst...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</si>
  <si>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</si>
  <si>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</si>
  <si>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</si>
  <si>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</si>
  <si>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</si>
  <si>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</si>
  <si>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9 - Ostatné konštrukcie a práce-búranie   </t>
  </si>
  <si>
    <t xml:space="preserve">M - Práce a dodávky M   </t>
  </si>
  <si>
    <t xml:space="preserve">    21-M - Elektromontáže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</si>
  <si>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</si>
  <si>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</si>
  <si>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</si>
  <si>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</si>
  <si>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</si>
  <si>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</si>
  <si>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</si>
  <si>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</si>
  <si>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</si>
  <si>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</si>
  <si>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</si>
  <si>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</si>
  <si>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</si>
  <si>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</si>
  <si>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</si>
  <si>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9</t>
  </si>
  <si>
    <t xml:space="preserve">Ostatné konštrukcie a práce-búranie   </t>
  </si>
  <si>
    <t>K</t>
  </si>
  <si>
    <t>712300832.S</t>
  </si>
  <si>
    <t xml:space="preserve">Odstránenie povlakovej krytiny na strechách plochých 10° dvojvrstvovej,  -0,01000t</t>
  </si>
  <si>
    <t>m2</t>
  </si>
  <si>
    <t>4</t>
  </si>
  <si>
    <t>2</t>
  </si>
  <si>
    <t>712300834.S</t>
  </si>
  <si>
    <t xml:space="preserve">Odstránenie povlakovej krytiny na strechách plochých do 10° každé ďalšie vrstvy,  -0,00600t</t>
  </si>
  <si>
    <t>3</t>
  </si>
  <si>
    <t>764430840.S</t>
  </si>
  <si>
    <t xml:space="preserve">Demontáž oplechovania múrov a nadmuroviek rš od 330 do 500 mm,  -0,00230t</t>
  </si>
  <si>
    <t>m</t>
  </si>
  <si>
    <t>6</t>
  </si>
  <si>
    <t>979011111.S</t>
  </si>
  <si>
    <t>Zvislá doprava sutiny a vybúraných hmôt za prvé podlažie nad alebo pod základným podlažím</t>
  </si>
  <si>
    <t>t</t>
  </si>
  <si>
    <t>8</t>
  </si>
  <si>
    <t>5</t>
  </si>
  <si>
    <t>979011121.S</t>
  </si>
  <si>
    <t>Zvislá doprava sutiny a vybúraných hmôt za každé ďalšie podlažie</t>
  </si>
  <si>
    <t>10</t>
  </si>
  <si>
    <t>979081111.S</t>
  </si>
  <si>
    <t>Odvoz sutiny a vybúraných hmôt na skládku do 1 km</t>
  </si>
  <si>
    <t>12</t>
  </si>
  <si>
    <t>7</t>
  </si>
  <si>
    <t>979081121.S</t>
  </si>
  <si>
    <t>Odvoz sutiny a vybúraných hmôt na skládku za každý ďalší 1 km</t>
  </si>
  <si>
    <t>14</t>
  </si>
  <si>
    <t>979082111.S</t>
  </si>
  <si>
    <t>Vnútrostavenisková doprava sutiny a vybúraných hmôt do 10 m</t>
  </si>
  <si>
    <t>16</t>
  </si>
  <si>
    <t>979082121.S</t>
  </si>
  <si>
    <t>Vnútrostavenisková doprava sutiny a vybúraných hmôt za každých ďalších 5 m</t>
  </si>
  <si>
    <t>18</t>
  </si>
  <si>
    <t>979089212.S</t>
  </si>
  <si>
    <t>Poplatok za skladovanie - bitúmenové zmesi, uholný decht, dechtové výrobky (17 03 ), ostatné</t>
  </si>
  <si>
    <t>11</t>
  </si>
  <si>
    <t>979089312.S</t>
  </si>
  <si>
    <t>Poplatok za skladovanie - kovy (meď, bronz, mosadz atď.) (17 04 ), ostatné</t>
  </si>
  <si>
    <t>22</t>
  </si>
  <si>
    <t>M</t>
  </si>
  <si>
    <t xml:space="preserve">Práce a dodávky M   </t>
  </si>
  <si>
    <t>21-M</t>
  </si>
  <si>
    <t xml:space="preserve">Elektromontáže   </t>
  </si>
  <si>
    <t>210220001.S</t>
  </si>
  <si>
    <t>Uzemňovacie vedenie na povrchu FeZn drôt zvodový O 8-10 - odstránenie</t>
  </si>
  <si>
    <t>64</t>
  </si>
  <si>
    <t>24</t>
  </si>
  <si>
    <t>13</t>
  </si>
  <si>
    <t>210220101.S</t>
  </si>
  <si>
    <t>Podpery vedenia FeZn na plochú strechu PV21 - odstránenie</t>
  </si>
  <si>
    <t>ks</t>
  </si>
  <si>
    <t>26</t>
  </si>
  <si>
    <t xml:space="preserve">SO-02 - Odstranenie   ok...</t>
  </si>
  <si>
    <t>968062356</t>
  </si>
  <si>
    <t xml:space="preserve">Vybúranie drevených rámov okien dvojitých alebo zdvojených, plochy do 4 m2,  -0,05400t</t>
  </si>
  <si>
    <t>764410850</t>
  </si>
  <si>
    <t xml:space="preserve">Demontáž oplechovania parapetov rš od 100 do 330 mm,  -0,00135t</t>
  </si>
  <si>
    <t>979089112.S</t>
  </si>
  <si>
    <t>Poplatok za skladovanie - drevo, sklo, plasty (17 02 ), ostatné</t>
  </si>
  <si>
    <t xml:space="preserve">SO-03 - Výmena  okien  a ...</t>
  </si>
  <si>
    <t xml:space="preserve">PSV - Práce a dodávky PSV   </t>
  </si>
  <si>
    <t xml:space="preserve">    764 - Konštrukcie klampiarske   </t>
  </si>
  <si>
    <t xml:space="preserve">    766 - Konštrukcie stolárske   </t>
  </si>
  <si>
    <t>PSV</t>
  </si>
  <si>
    <t xml:space="preserve">Práce a dodávky PSV   </t>
  </si>
  <si>
    <t>764</t>
  </si>
  <si>
    <t xml:space="preserve">Konštrukcie klampiarske   </t>
  </si>
  <si>
    <t>764711116</t>
  </si>
  <si>
    <t xml:space="preserve">Oplechovanie parapetov z plechu  r.š. 400 mm</t>
  </si>
  <si>
    <t>998764102</t>
  </si>
  <si>
    <t>Presun hmôt pre konštrukcie klampiarske v objektoch výšky nad 6 do 12 m</t>
  </si>
  <si>
    <t>766</t>
  </si>
  <si>
    <t xml:space="preserve">Konštrukcie stolárske   </t>
  </si>
  <si>
    <t>766621081</t>
  </si>
  <si>
    <t xml:space="preserve">Dodanie a montáž okna plastového   dvere  dvojkridlové  na PUR penu  a paropriepustna  fólia</t>
  </si>
  <si>
    <t>998766202</t>
  </si>
  <si>
    <t>Presun hmot pre konštrukcie stolárske v objektoch výšky nad 6 do 12 m</t>
  </si>
  <si>
    <t>%</t>
  </si>
  <si>
    <t xml:space="preserve">SO-04 - Zateplenie   str...</t>
  </si>
  <si>
    <t xml:space="preserve">    712 - Izolácie striech, povlakové krytiny   </t>
  </si>
  <si>
    <t xml:space="preserve">    713 - Izolácie tepelné   </t>
  </si>
  <si>
    <t xml:space="preserve">    721 - Zdravotechnika - vnútorná kanalizácia   </t>
  </si>
  <si>
    <t xml:space="preserve">OST - Ostatné   </t>
  </si>
  <si>
    <t>712</t>
  </si>
  <si>
    <t xml:space="preserve">Izolácie striech, povlakové krytiny   </t>
  </si>
  <si>
    <t>712311111.S</t>
  </si>
  <si>
    <t>Zhotovenie povlakovej krytiny striech plochých do 10° za studena asfaltovou suspenziou</t>
  </si>
  <si>
    <t>111630002300.S</t>
  </si>
  <si>
    <t>Suspenzia asfaltová</t>
  </si>
  <si>
    <t>32</t>
  </si>
  <si>
    <t>712331120.S</t>
  </si>
  <si>
    <t>Zhotovenie povlak. krytiny striech plochých do 10° plnoplošným prilepením AIP, NAIP alebo tkaniny, so zvareným spojom</t>
  </si>
  <si>
    <t>628320000200.S</t>
  </si>
  <si>
    <t>Pás asfaltový nataviteľný sivý, hr. 4.2 mm, plošná hmotnosť 5,75 kg/m2, pre vrchné vrstvy hydroizolačných systémov</t>
  </si>
  <si>
    <t>712470020.S</t>
  </si>
  <si>
    <t>Zhotovenie povlakovej krytiny striech šikmých do 30° PVC-P fóliou celoplošne lepenou s lepením spoju</t>
  </si>
  <si>
    <t>283220001900.S</t>
  </si>
  <si>
    <t>Hydroizolačná fólia PVC-P hr. 2,6 mm s podkladnou vrstvou z netkanej textílie PES, izolácia pre lepené systémy</t>
  </si>
  <si>
    <t>712991040.S</t>
  </si>
  <si>
    <t>Montáž podkladnej konštrukcie z OSB dosiek na atike šírky 411 - 620 mm pod klampiarske konštrukcie</t>
  </si>
  <si>
    <t>311690001000.S</t>
  </si>
  <si>
    <t>Rozperný nit 6x30 mm do betónu, hliníkový</t>
  </si>
  <si>
    <t>607260000300.S</t>
  </si>
  <si>
    <t>Doska OSB nebrúsená hr. 18 mm</t>
  </si>
  <si>
    <t>712990200.S</t>
  </si>
  <si>
    <t>Montáž strešného držiaka bleskozvodu, vrátane zaizolovania</t>
  </si>
  <si>
    <t>283220001300.S</t>
  </si>
  <si>
    <t>Hydroizolačná fólia PVC-P, hr. 2 mm izolácia balkónov, strešných detailov</t>
  </si>
  <si>
    <t>354410067100.S</t>
  </si>
  <si>
    <t>Držiak strešný bleskozvodu PV21</t>
  </si>
  <si>
    <t>998712101.S</t>
  </si>
  <si>
    <t>Presun hmôt pre izoláciu povlakovej krytiny v objektoch výšky do 6 m</t>
  </si>
  <si>
    <t>713</t>
  </si>
  <si>
    <t xml:space="preserve">Izolácie tepelné   </t>
  </si>
  <si>
    <t>713142240.S</t>
  </si>
  <si>
    <t>Montáž tepelnej izolácie striech plochých do 10° polystyrénom, dvojvrstvová do lepidla</t>
  </si>
  <si>
    <t>28</t>
  </si>
  <si>
    <t>15</t>
  </si>
  <si>
    <t>283720008300.S</t>
  </si>
  <si>
    <t>Doska EPS hr. 150 mm, pevnosť v tlaku 100 kPa, na zateplenie podláh a plochých striech</t>
  </si>
  <si>
    <t>30</t>
  </si>
  <si>
    <t>713142160.S</t>
  </si>
  <si>
    <t>Montáž tepelnej izolácie striech plochých do 10° spádovými doskami z polystyrénu v jednej vrstve</t>
  </si>
  <si>
    <t>17</t>
  </si>
  <si>
    <t>283760007400.S</t>
  </si>
  <si>
    <t>Doska spádová EPS 100 S grafitová pre vyspádovanie plochých striech</t>
  </si>
  <si>
    <t>m3</t>
  </si>
  <si>
    <t>34</t>
  </si>
  <si>
    <t>713144090.S</t>
  </si>
  <si>
    <t>Montáž tepelnej izolácie na atiku z XPS prikotvením</t>
  </si>
  <si>
    <t>36</t>
  </si>
  <si>
    <t>19</t>
  </si>
  <si>
    <t>283750001800</t>
  </si>
  <si>
    <t>Doska XPS STYRODUR 3000 CS hr. 50 mm, zakladanie stavieb, podlahy, obrátené ploché strechy, ISOVER</t>
  </si>
  <si>
    <t>38</t>
  </si>
  <si>
    <t>721</t>
  </si>
  <si>
    <t xml:space="preserve">Zdravotechnika - vnútorná kanalizácia   </t>
  </si>
  <si>
    <t>2400701471</t>
  </si>
  <si>
    <t xml:space="preserve">Montáž  rotačnej samohybnej odvetrávacej hlavice</t>
  </si>
  <si>
    <t>40</t>
  </si>
  <si>
    <t>21</t>
  </si>
  <si>
    <t>429720lomanco</t>
  </si>
  <si>
    <t>Ventilačná turbína BIB 14 " Lomanco O356mm KOMPLET</t>
  </si>
  <si>
    <t>42</t>
  </si>
  <si>
    <t>721170965</t>
  </si>
  <si>
    <t>Oprava odpadového potrubia novodurového prepojenie doterajšieho potrubia D 110</t>
  </si>
  <si>
    <t>44</t>
  </si>
  <si>
    <t>23</t>
  </si>
  <si>
    <t>721171119</t>
  </si>
  <si>
    <t>Predĺženie odvetrania kanalizácie nad úroveň strechy min.600mm DN 100 /pred montážou zamerať priamo na stavbe/</t>
  </si>
  <si>
    <t>46</t>
  </si>
  <si>
    <t>721230006</t>
  </si>
  <si>
    <t>Montáž terasového vtoku so zvislým odtokom DN 110</t>
  </si>
  <si>
    <t>48</t>
  </si>
  <si>
    <t>25</t>
  </si>
  <si>
    <t>286630007900</t>
  </si>
  <si>
    <t>Strešný vtok HL62.1P/2, DN 125, (10,75 l/s), PVC izolačná fólia, vertikálny, ohrev, záchytný kôš D 180 mm, PP/PVC</t>
  </si>
  <si>
    <t>50</t>
  </si>
  <si>
    <t>721279105</t>
  </si>
  <si>
    <t>Montáž ventilačnej hlavice kanalizačného potrubia</t>
  </si>
  <si>
    <t>52</t>
  </si>
  <si>
    <t>27</t>
  </si>
  <si>
    <t>429720000600</t>
  </si>
  <si>
    <t>Hlavica vetracia HL810.0, DN 110, materiál PP</t>
  </si>
  <si>
    <t>54</t>
  </si>
  <si>
    <t>998721103</t>
  </si>
  <si>
    <t>Presun hmôt pre vnútornú kanalizáciu v objektoch výšky nad 12 do 24 m</t>
  </si>
  <si>
    <t>56</t>
  </si>
  <si>
    <t>29</t>
  </si>
  <si>
    <t>764430540.S</t>
  </si>
  <si>
    <t>Oplechovanie muriva a atík z poplastovaného plechu, vrátane rohov r.š. 600 mm</t>
  </si>
  <si>
    <t>58</t>
  </si>
  <si>
    <t>764421550.S</t>
  </si>
  <si>
    <t>Oplechovanie ríms, balkónov, terás z poplastovaného plechu, r.š. 400 mm</t>
  </si>
  <si>
    <t>60</t>
  </si>
  <si>
    <t>31</t>
  </si>
  <si>
    <t>998764101.S</t>
  </si>
  <si>
    <t>Presun hmôt pre konštrukcie klampiarske v objektoch výšky do 6 m</t>
  </si>
  <si>
    <t>62</t>
  </si>
  <si>
    <t>Uzemňovacie vedenie na povrchu FeZn drôt zvodový O 8-10</t>
  </si>
  <si>
    <t>33</t>
  </si>
  <si>
    <t>354410054700.S</t>
  </si>
  <si>
    <t>Drôt bleskozvodový FeZn, d 8 mm</t>
  </si>
  <si>
    <t>kg</t>
  </si>
  <si>
    <t>256</t>
  </si>
  <si>
    <t>66</t>
  </si>
  <si>
    <t>3540404300</t>
  </si>
  <si>
    <t>HR-Podpera PV 17-1</t>
  </si>
  <si>
    <t>68</t>
  </si>
  <si>
    <t>35</t>
  </si>
  <si>
    <t>210220212</t>
  </si>
  <si>
    <t>Zachyt.tyč včít.upevnenia do 3 m dľžky tyče</t>
  </si>
  <si>
    <t>70</t>
  </si>
  <si>
    <t>3540200300</t>
  </si>
  <si>
    <t>Izolovaný držiak pre jímací tyč 50cm</t>
  </si>
  <si>
    <t>72</t>
  </si>
  <si>
    <t>37</t>
  </si>
  <si>
    <t>3540300300</t>
  </si>
  <si>
    <t>HR-Zberná tyč JP15</t>
  </si>
  <si>
    <t>74</t>
  </si>
  <si>
    <t>3540402000</t>
  </si>
  <si>
    <t>HR-Ochranná strieška OS 02</t>
  </si>
  <si>
    <t>76</t>
  </si>
  <si>
    <t>39</t>
  </si>
  <si>
    <t>3540406000</t>
  </si>
  <si>
    <t>HR-Svorka SJ 02</t>
  </si>
  <si>
    <t>78</t>
  </si>
  <si>
    <t>2102202311</t>
  </si>
  <si>
    <t xml:space="preserve">Zachyt.tyč včít.upevnenia na stojane  do 3 m dľžky tyče</t>
  </si>
  <si>
    <t>80</t>
  </si>
  <si>
    <t>41</t>
  </si>
  <si>
    <t>3540300500</t>
  </si>
  <si>
    <t>HR-Zberná tyč RD16</t>
  </si>
  <si>
    <t>82</t>
  </si>
  <si>
    <t>354040600011</t>
  </si>
  <si>
    <t>HR-Svorka MV</t>
  </si>
  <si>
    <t>84</t>
  </si>
  <si>
    <t>43</t>
  </si>
  <si>
    <t>3540405800</t>
  </si>
  <si>
    <t>Plastová podložka pod podstavec</t>
  </si>
  <si>
    <t>86</t>
  </si>
  <si>
    <t>210220302</t>
  </si>
  <si>
    <t>Bleskozvodová svorka nad 2 skrutky (ST, SJ, SK, SZ, SR 01, 02)</t>
  </si>
  <si>
    <t>88</t>
  </si>
  <si>
    <t>45</t>
  </si>
  <si>
    <t>3540408300</t>
  </si>
  <si>
    <t>HR-Svorka SZ</t>
  </si>
  <si>
    <t>90</t>
  </si>
  <si>
    <t>3540406100</t>
  </si>
  <si>
    <t>HR-Svorka SK</t>
  </si>
  <si>
    <t>92</t>
  </si>
  <si>
    <t>47</t>
  </si>
  <si>
    <t>3540406800</t>
  </si>
  <si>
    <t>HR-Svorka SS</t>
  </si>
  <si>
    <t>94</t>
  </si>
  <si>
    <t>3540406300</t>
  </si>
  <si>
    <t>HR-Svorka SP 1</t>
  </si>
  <si>
    <t>96</t>
  </si>
  <si>
    <t>49</t>
  </si>
  <si>
    <t>HZS-001</t>
  </si>
  <si>
    <t>Revízie</t>
  </si>
  <si>
    <t>98</t>
  </si>
  <si>
    <t>OST</t>
  </si>
  <si>
    <t xml:space="preserve">Ostatné   </t>
  </si>
  <si>
    <t>HZS000213</t>
  </si>
  <si>
    <t>Stavebno montážne práce náročné ucelené - odborné, tvorivé remeselné (Tr. 3) v rozsahu viac ako 4 a menej ako 8 hodín</t>
  </si>
  <si>
    <t>hod</t>
  </si>
  <si>
    <t>262144</t>
  </si>
  <si>
    <t>100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</si>
</sst>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45" t="s">
        <v>37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38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41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43</v>
      </c>
      <c r="U35" s="57"/>
      <c r="V35" s="57"/>
      <c r="W35" s="57"/>
      <c r="X35" s="59" t="s">
        <v>44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46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47</v>
      </c>
      <c r="AI60" s="39"/>
      <c r="AJ60" s="39"/>
      <c r="AK60" s="39"/>
      <c r="AL60" s="39"/>
      <c r="AM60" s="67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49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50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47</v>
      </c>
      <c r="AI75" s="39"/>
      <c r="AJ75" s="39"/>
      <c r="AK75" s="39"/>
      <c r="AL75" s="39"/>
      <c r="AM75" s="67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IMPORT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MS ZLATE MORAVCE_ZNIZENIE ENERGETICKEJ NAROCNOSTI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5. 10. 2022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52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53</v>
      </c>
      <c r="D92" s="97"/>
      <c r="E92" s="97"/>
      <c r="F92" s="97"/>
      <c r="G92" s="97"/>
      <c r="H92" s="98"/>
      <c r="I92" s="99" t="s">
        <v>54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55</v>
      </c>
      <c r="AH92" s="97"/>
      <c r="AI92" s="97"/>
      <c r="AJ92" s="97"/>
      <c r="AK92" s="97"/>
      <c r="AL92" s="97"/>
      <c r="AM92" s="97"/>
      <c r="AN92" s="99" t="s">
        <v>56</v>
      </c>
      <c r="AO92" s="97"/>
      <c r="AP92" s="101"/>
      <c r="AQ92" s="102" t="s">
        <v>57</v>
      </c>
      <c r="AR92" s="41"/>
      <c r="AS92" s="103" t="s">
        <v>58</v>
      </c>
      <c r="AT92" s="104" t="s">
        <v>59</v>
      </c>
      <c r="AU92" s="104" t="s">
        <v>60</v>
      </c>
      <c r="AV92" s="104" t="s">
        <v>61</v>
      </c>
      <c r="AW92" s="104" t="s">
        <v>62</v>
      </c>
      <c r="AX92" s="104" t="s">
        <v>63</v>
      </c>
      <c r="AY92" s="104" t="s">
        <v>64</v>
      </c>
      <c r="AZ92" s="104" t="s">
        <v>65</v>
      </c>
      <c r="BA92" s="104" t="s">
        <v>66</v>
      </c>
      <c r="BB92" s="104" t="s">
        <v>67</v>
      </c>
      <c r="BC92" s="104" t="s">
        <v>68</v>
      </c>
      <c r="BD92" s="105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70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ROUND(SUM(AG95:AG98),2)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ROUND(SUM(AS95:AS98),2)</f>
        <v>0</v>
      </c>
      <c r="AT94" s="117">
        <f>ROUND(SUM(AV94:AW94),2)</f>
        <v>0</v>
      </c>
      <c r="AU94" s="118">
        <f>ROUND(SUM(AU95:AU98),5)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ROUND(SUM(AZ95:AZ98),2)</f>
        <v>0</v>
      </c>
      <c r="BA94" s="117">
        <f>ROUND(SUM(BA95:BA98),2)</f>
        <v>0</v>
      </c>
      <c r="BB94" s="117">
        <f>ROUND(SUM(BB95:BB98),2)</f>
        <v>0</v>
      </c>
      <c r="BC94" s="117">
        <f>ROUND(SUM(BC95:BC98),2)</f>
        <v>0</v>
      </c>
      <c r="BD94" s="119">
        <f>ROUND(SUM(BD95:BD98),2)</f>
        <v>0</v>
      </c>
      <c r="BE94" s="6"/>
      <c r="BS94" s="120" t="s">
        <v>71</v>
      </c>
      <c r="BT94" s="120" t="s">
        <v>72</v>
      </c>
      <c r="BU94" s="121" t="s">
        <v>73</v>
      </c>
      <c r="BV94" s="120" t="s">
        <v>13</v>
      </c>
      <c r="BW94" s="120" t="s">
        <v>5</v>
      </c>
      <c r="BX94" s="120" t="s">
        <v>74</v>
      </c>
      <c r="CL94" s="120" t="s">
        <v>1</v>
      </c>
    </row>
    <row r="95" s="7" customFormat="1" ht="16.5" customHeight="1">
      <c r="A95" s="122" t="s">
        <v>75</v>
      </c>
      <c r="B95" s="123"/>
      <c r="C95" s="124"/>
      <c r="D95" s="125" t="s">
        <v>76</v>
      </c>
      <c r="E95" s="125"/>
      <c r="F95" s="125"/>
      <c r="G95" s="125"/>
      <c r="H95" s="125"/>
      <c r="I95" s="126"/>
      <c r="J95" s="125" t="s">
        <v>77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'SO-01 - Odstranenie  vrst...'!J30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78</v>
      </c>
      <c r="AR95" s="129"/>
      <c r="AS95" s="130">
        <v>0</v>
      </c>
      <c r="AT95" s="131">
        <f>ROUND(SUM(AV95:AW95),2)</f>
        <v>0</v>
      </c>
      <c r="AU95" s="132">
        <f>'SO-01 - Odstranenie  vrst...'!P120</f>
        <v>0</v>
      </c>
      <c r="AV95" s="131">
        <f>'SO-01 - Odstranenie  vrst...'!J33</f>
        <v>0</v>
      </c>
      <c r="AW95" s="131">
        <f>'SO-01 - Odstranenie  vrst...'!J34</f>
        <v>0</v>
      </c>
      <c r="AX95" s="131">
        <f>'SO-01 - Odstranenie  vrst...'!J35</f>
        <v>0</v>
      </c>
      <c r="AY95" s="131">
        <f>'SO-01 - Odstranenie  vrst...'!J36</f>
        <v>0</v>
      </c>
      <c r="AZ95" s="131">
        <f>'SO-01 - Odstranenie  vrst...'!F33</f>
        <v>0</v>
      </c>
      <c r="BA95" s="131">
        <f>'SO-01 - Odstranenie  vrst...'!F34</f>
        <v>0</v>
      </c>
      <c r="BB95" s="131">
        <f>'SO-01 - Odstranenie  vrst...'!F35</f>
        <v>0</v>
      </c>
      <c r="BC95" s="131">
        <f>'SO-01 - Odstranenie  vrst...'!F36</f>
        <v>0</v>
      </c>
      <c r="BD95" s="133">
        <f>'SO-01 - Odstranenie  vrst...'!F37</f>
        <v>0</v>
      </c>
      <c r="BE95" s="7"/>
      <c r="BT95" s="134" t="s">
        <v>79</v>
      </c>
      <c r="BV95" s="134" t="s">
        <v>13</v>
      </c>
      <c r="BW95" s="134" t="s">
        <v>80</v>
      </c>
      <c r="BX95" s="134" t="s">
        <v>5</v>
      </c>
      <c r="CL95" s="134" t="s">
        <v>1</v>
      </c>
      <c r="CM95" s="134" t="s">
        <v>72</v>
      </c>
    </row>
    <row r="96" s="7" customFormat="1" ht="16.5" customHeight="1">
      <c r="A96" s="122" t="s">
        <v>75</v>
      </c>
      <c r="B96" s="123"/>
      <c r="C96" s="124"/>
      <c r="D96" s="125" t="s">
        <v>81</v>
      </c>
      <c r="E96" s="125"/>
      <c r="F96" s="125"/>
      <c r="G96" s="125"/>
      <c r="H96" s="125"/>
      <c r="I96" s="126"/>
      <c r="J96" s="125" t="s">
        <v>82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'SO-02 - Odstranenie   ok...'!J30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78</v>
      </c>
      <c r="AR96" s="129"/>
      <c r="AS96" s="130">
        <v>0</v>
      </c>
      <c r="AT96" s="131">
        <f>ROUND(SUM(AV96:AW96),2)</f>
        <v>0</v>
      </c>
      <c r="AU96" s="132">
        <f>'SO-02 - Odstranenie   ok...'!P118</f>
        <v>0</v>
      </c>
      <c r="AV96" s="131">
        <f>'SO-02 - Odstranenie   ok...'!J33</f>
        <v>0</v>
      </c>
      <c r="AW96" s="131">
        <f>'SO-02 - Odstranenie   ok...'!J34</f>
        <v>0</v>
      </c>
      <c r="AX96" s="131">
        <f>'SO-02 - Odstranenie   ok...'!J35</f>
        <v>0</v>
      </c>
      <c r="AY96" s="131">
        <f>'SO-02 - Odstranenie   ok...'!J36</f>
        <v>0</v>
      </c>
      <c r="AZ96" s="131">
        <f>'SO-02 - Odstranenie   ok...'!F33</f>
        <v>0</v>
      </c>
      <c r="BA96" s="131">
        <f>'SO-02 - Odstranenie   ok...'!F34</f>
        <v>0</v>
      </c>
      <c r="BB96" s="131">
        <f>'SO-02 - Odstranenie   ok...'!F35</f>
        <v>0</v>
      </c>
      <c r="BC96" s="131">
        <f>'SO-02 - Odstranenie   ok...'!F36</f>
        <v>0</v>
      </c>
      <c r="BD96" s="133">
        <f>'SO-02 - Odstranenie   ok...'!F37</f>
        <v>0</v>
      </c>
      <c r="BE96" s="7"/>
      <c r="BT96" s="134" t="s">
        <v>79</v>
      </c>
      <c r="BV96" s="134" t="s">
        <v>13</v>
      </c>
      <c r="BW96" s="134" t="s">
        <v>83</v>
      </c>
      <c r="BX96" s="134" t="s">
        <v>5</v>
      </c>
      <c r="CL96" s="134" t="s">
        <v>1</v>
      </c>
      <c r="CM96" s="134" t="s">
        <v>72</v>
      </c>
    </row>
    <row r="97" s="7" customFormat="1" ht="16.5" customHeight="1">
      <c r="A97" s="122" t="s">
        <v>75</v>
      </c>
      <c r="B97" s="123"/>
      <c r="C97" s="124"/>
      <c r="D97" s="125" t="s">
        <v>84</v>
      </c>
      <c r="E97" s="125"/>
      <c r="F97" s="125"/>
      <c r="G97" s="125"/>
      <c r="H97" s="125"/>
      <c r="I97" s="126"/>
      <c r="J97" s="125" t="s">
        <v>85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'SO-03 - Výmena  okien  a ...'!J30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78</v>
      </c>
      <c r="AR97" s="129"/>
      <c r="AS97" s="130">
        <v>0</v>
      </c>
      <c r="AT97" s="131">
        <f>ROUND(SUM(AV97:AW97),2)</f>
        <v>0</v>
      </c>
      <c r="AU97" s="132">
        <f>'SO-03 - Výmena  okien  a ...'!P119</f>
        <v>0</v>
      </c>
      <c r="AV97" s="131">
        <f>'SO-03 - Výmena  okien  a ...'!J33</f>
        <v>0</v>
      </c>
      <c r="AW97" s="131">
        <f>'SO-03 - Výmena  okien  a ...'!J34</f>
        <v>0</v>
      </c>
      <c r="AX97" s="131">
        <f>'SO-03 - Výmena  okien  a ...'!J35</f>
        <v>0</v>
      </c>
      <c r="AY97" s="131">
        <f>'SO-03 - Výmena  okien  a ...'!J36</f>
        <v>0</v>
      </c>
      <c r="AZ97" s="131">
        <f>'SO-03 - Výmena  okien  a ...'!F33</f>
        <v>0</v>
      </c>
      <c r="BA97" s="131">
        <f>'SO-03 - Výmena  okien  a ...'!F34</f>
        <v>0</v>
      </c>
      <c r="BB97" s="131">
        <f>'SO-03 - Výmena  okien  a ...'!F35</f>
        <v>0</v>
      </c>
      <c r="BC97" s="131">
        <f>'SO-03 - Výmena  okien  a ...'!F36</f>
        <v>0</v>
      </c>
      <c r="BD97" s="133">
        <f>'SO-03 - Výmena  okien  a ...'!F37</f>
        <v>0</v>
      </c>
      <c r="BE97" s="7"/>
      <c r="BT97" s="134" t="s">
        <v>79</v>
      </c>
      <c r="BV97" s="134" t="s">
        <v>13</v>
      </c>
      <c r="BW97" s="134" t="s">
        <v>86</v>
      </c>
      <c r="BX97" s="134" t="s">
        <v>5</v>
      </c>
      <c r="CL97" s="134" t="s">
        <v>1</v>
      </c>
      <c r="CM97" s="134" t="s">
        <v>72</v>
      </c>
    </row>
    <row r="98" s="7" customFormat="1" ht="16.5" customHeight="1">
      <c r="A98" s="122" t="s">
        <v>75</v>
      </c>
      <c r="B98" s="123"/>
      <c r="C98" s="124"/>
      <c r="D98" s="125" t="s">
        <v>87</v>
      </c>
      <c r="E98" s="125"/>
      <c r="F98" s="125"/>
      <c r="G98" s="125"/>
      <c r="H98" s="125"/>
      <c r="I98" s="126"/>
      <c r="J98" s="125" t="s">
        <v>88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'SO-04 - Zateplenie   str...'!J30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78</v>
      </c>
      <c r="AR98" s="129"/>
      <c r="AS98" s="135">
        <v>0</v>
      </c>
      <c r="AT98" s="136">
        <f>ROUND(SUM(AV98:AW98),2)</f>
        <v>0</v>
      </c>
      <c r="AU98" s="137">
        <f>'SO-04 - Zateplenie   str...'!P124</f>
        <v>0</v>
      </c>
      <c r="AV98" s="136">
        <f>'SO-04 - Zateplenie   str...'!J33</f>
        <v>0</v>
      </c>
      <c r="AW98" s="136">
        <f>'SO-04 - Zateplenie   str...'!J34</f>
        <v>0</v>
      </c>
      <c r="AX98" s="136">
        <f>'SO-04 - Zateplenie   str...'!J35</f>
        <v>0</v>
      </c>
      <c r="AY98" s="136">
        <f>'SO-04 - Zateplenie   str...'!J36</f>
        <v>0</v>
      </c>
      <c r="AZ98" s="136">
        <f>'SO-04 - Zateplenie   str...'!F33</f>
        <v>0</v>
      </c>
      <c r="BA98" s="136">
        <f>'SO-04 - Zateplenie   str...'!F34</f>
        <v>0</v>
      </c>
      <c r="BB98" s="136">
        <f>'SO-04 - Zateplenie   str...'!F35</f>
        <v>0</v>
      </c>
      <c r="BC98" s="136">
        <f>'SO-04 - Zateplenie   str...'!F36</f>
        <v>0</v>
      </c>
      <c r="BD98" s="138">
        <f>'SO-04 - Zateplenie   str...'!F37</f>
        <v>0</v>
      </c>
      <c r="BE98" s="7"/>
      <c r="BT98" s="134" t="s">
        <v>79</v>
      </c>
      <c r="BV98" s="134" t="s">
        <v>13</v>
      </c>
      <c r="BW98" s="134" t="s">
        <v>89</v>
      </c>
      <c r="BX98" s="134" t="s">
        <v>5</v>
      </c>
      <c r="CL98" s="134" t="s">
        <v>1</v>
      </c>
      <c r="CM98" s="134" t="s">
        <v>72</v>
      </c>
    </row>
    <row r="99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sheet="1" formatColumns="0" formatRows="0" objects="1" scenarios="1" spinCount="100000" saltValue="9VOFbKnWaGcTU+IpX/51yxzU9ZmgPLT+4kku4wjoX5WZKmbb8YO8LIYDhKd+PS9v7NWrSPJideFaRXCChc4gqA==" hashValue="QuukFvGlnh7+wPr6lyok5bAIOCTiTs0Gl9yL+zsTNFce+L1So4JnPJqntvC82uzWvA6ioDajqcR34n6xOhgaGQ==" algorithmName="SHA-512" password="CC35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-01 - Odstranenie  vrst...'!C2" display="/"/>
    <hyperlink ref="A96" location="'SO-02 - Odstranenie   ok...'!C2" display="/"/>
    <hyperlink ref="A97" location="'SO-03 - Výmena  okien  a ...'!C2" display="/"/>
    <hyperlink ref="A98" location="'SO-04 - Zateplenie   st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90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MORAVCE_ZNIZENIE ENERGETICKEJ NAROCNOSTI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5. 10. 2022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ROUND((SUM(BE120:BE137)),  2)</f>
        <v>0</v>
      </c>
      <c r="G33" s="159"/>
      <c r="H33" s="159"/>
      <c r="I33" s="160">
        <v>0.20000000000000001</v>
      </c>
      <c r="J33" s="158">
        <f>ROUND(((SUM(BE120:BE137))*I33),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ROUND((SUM(BF120:BF137)),  2)</f>
        <v>0</v>
      </c>
      <c r="G34" s="159"/>
      <c r="H34" s="159"/>
      <c r="I34" s="160">
        <v>0.20000000000000001</v>
      </c>
      <c r="J34" s="158">
        <f>ROUND(((SUM(BF120:BF137))*I34),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ROUND((SUM(BG120:BG137)),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ROUND((SUM(BH120:BH137)),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ROUND((SUM(BI120:BI137)),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MORAVCE_ZNIZENIE ENERGETICKEJ NAROCNOSTI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SO-01 - Odstranenie  vrst...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5. 10. 2022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94</v>
      </c>
      <c r="D94" s="183"/>
      <c r="E94" s="183"/>
      <c r="F94" s="183"/>
      <c r="G94" s="183"/>
      <c r="H94" s="183"/>
      <c r="I94" s="183"/>
      <c r="J94" s="184" t="s">
        <v>95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96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86"/>
      <c r="C97" s="187"/>
      <c r="D97" s="188" t="s">
        <v>98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99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J134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101</v>
      </c>
      <c r="E100" s="195"/>
      <c r="F100" s="195"/>
      <c r="G100" s="195"/>
      <c r="H100" s="195"/>
      <c r="I100" s="195"/>
      <c r="J100" s="196">
        <f>J135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102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>MS ZLATE MORAVCE_ZNIZENIE ENERGETICKEJ NAROCNOSTI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91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SO-01 - Odstranenie  vrst...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 </v>
      </c>
      <c r="G114" s="37"/>
      <c r="H114" s="37"/>
      <c r="I114" s="29" t="s">
        <v>21</v>
      </c>
      <c r="J114" s="82" t="str">
        <f>IF(J12="","",J12)</f>
        <v>5. 10. 2022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 xml:space="preserve"> </v>
      </c>
      <c r="G116" s="37"/>
      <c r="H116" s="37"/>
      <c r="I116" s="29" t="s">
        <v>28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IF(E18="","",E18)</f>
        <v>Vyplň údaj</v>
      </c>
      <c r="G117" s="37"/>
      <c r="H117" s="37"/>
      <c r="I117" s="29" t="s">
        <v>30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103</v>
      </c>
      <c r="D119" s="201" t="s">
        <v>57</v>
      </c>
      <c r="E119" s="201" t="s">
        <v>53</v>
      </c>
      <c r="F119" s="201" t="s">
        <v>54</v>
      </c>
      <c r="G119" s="201" t="s">
        <v>104</v>
      </c>
      <c r="H119" s="201" t="s">
        <v>105</v>
      </c>
      <c r="I119" s="201" t="s">
        <v>106</v>
      </c>
      <c r="J119" s="202" t="s">
        <v>95</v>
      </c>
      <c r="K119" s="203" t="s">
        <v>107</v>
      </c>
      <c r="L119" s="204"/>
      <c r="M119" s="103" t="s">
        <v>1</v>
      </c>
      <c r="N119" s="104" t="s">
        <v>36</v>
      </c>
      <c r="O119" s="104" t="s">
        <v>108</v>
      </c>
      <c r="P119" s="104" t="s">
        <v>109</v>
      </c>
      <c r="Q119" s="104" t="s">
        <v>110</v>
      </c>
      <c r="R119" s="104" t="s">
        <v>111</v>
      </c>
      <c r="S119" s="104" t="s">
        <v>112</v>
      </c>
      <c r="T119" s="105" t="s">
        <v>113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96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P121+P134</f>
        <v>0</v>
      </c>
      <c r="Q120" s="107"/>
      <c r="R120" s="207">
        <f>R121+R134</f>
        <v>0</v>
      </c>
      <c r="S120" s="107"/>
      <c r="T120" s="208">
        <f>T121+T134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71</v>
      </c>
      <c r="AU120" s="14" t="s">
        <v>97</v>
      </c>
      <c r="BK120" s="209">
        <f>BK121+BK134</f>
        <v>0</v>
      </c>
    </row>
    <row r="121" s="12" customFormat="1" ht="25.92" customHeight="1">
      <c r="A121" s="12"/>
      <c r="B121" s="210"/>
      <c r="C121" s="211"/>
      <c r="D121" s="212" t="s">
        <v>71</v>
      </c>
      <c r="E121" s="213" t="s">
        <v>114</v>
      </c>
      <c r="F121" s="213" t="s">
        <v>115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</f>
        <v>0</v>
      </c>
      <c r="Q121" s="218"/>
      <c r="R121" s="219">
        <f>R122</f>
        <v>0</v>
      </c>
      <c r="S121" s="218"/>
      <c r="T121" s="22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79</v>
      </c>
      <c r="AT121" s="222" t="s">
        <v>71</v>
      </c>
      <c r="AU121" s="222" t="s">
        <v>72</v>
      </c>
      <c r="AY121" s="221" t="s">
        <v>116</v>
      </c>
      <c r="BK121" s="223">
        <f>BK122</f>
        <v>0</v>
      </c>
    </row>
    <row r="122" s="12" customFormat="1" ht="22.8" customHeight="1">
      <c r="A122" s="12"/>
      <c r="B122" s="210"/>
      <c r="C122" s="211"/>
      <c r="D122" s="212" t="s">
        <v>71</v>
      </c>
      <c r="E122" s="224" t="s">
        <v>117</v>
      </c>
      <c r="F122" s="224" t="s">
        <v>118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SUM(P123:P133)</f>
        <v>0</v>
      </c>
      <c r="Q122" s="218"/>
      <c r="R122" s="219">
        <f>SUM(R123:R133)</f>
        <v>0</v>
      </c>
      <c r="S122" s="218"/>
      <c r="T122" s="220">
        <f>SUM(T123:T133)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79</v>
      </c>
      <c r="AT122" s="222" t="s">
        <v>71</v>
      </c>
      <c r="AU122" s="222" t="s">
        <v>79</v>
      </c>
      <c r="AY122" s="221" t="s">
        <v>116</v>
      </c>
      <c r="BK122" s="223">
        <f>SUM(BK123:BK133)</f>
        <v>0</v>
      </c>
    </row>
    <row r="123" s="2" customFormat="1" ht="24.15" customHeight="1">
      <c r="A123" s="35"/>
      <c r="B123" s="36"/>
      <c r="C123" s="226" t="s">
        <v>79</v>
      </c>
      <c r="D123" s="226" t="s">
        <v>119</v>
      </c>
      <c r="E123" s="227" t="s">
        <v>120</v>
      </c>
      <c r="F123" s="228" t="s">
        <v>121</v>
      </c>
      <c r="G123" s="229" t="s">
        <v>122</v>
      </c>
      <c r="H123" s="230">
        <v>1395.932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123</v>
      </c>
      <c r="AT123" s="238" t="s">
        <v>119</v>
      </c>
      <c r="AU123" s="238" t="s">
        <v>124</v>
      </c>
      <c r="AY123" s="14" t="s">
        <v>116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124</v>
      </c>
      <c r="BK123" s="239">
        <f>ROUND(I123*H123,2)</f>
        <v>0</v>
      </c>
      <c r="BL123" s="14" t="s">
        <v>123</v>
      </c>
      <c r="BM123" s="238" t="s">
        <v>124</v>
      </c>
    </row>
    <row r="124" s="2" customFormat="1" ht="24.15" customHeight="1">
      <c r="A124" s="35"/>
      <c r="B124" s="36"/>
      <c r="C124" s="226" t="s">
        <v>124</v>
      </c>
      <c r="D124" s="226" t="s">
        <v>119</v>
      </c>
      <c r="E124" s="227" t="s">
        <v>125</v>
      </c>
      <c r="F124" s="228" t="s">
        <v>126</v>
      </c>
      <c r="G124" s="229" t="s">
        <v>122</v>
      </c>
      <c r="H124" s="230">
        <v>1395.932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123</v>
      </c>
      <c r="AT124" s="238" t="s">
        <v>119</v>
      </c>
      <c r="AU124" s="238" t="s">
        <v>124</v>
      </c>
      <c r="AY124" s="14" t="s">
        <v>116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124</v>
      </c>
      <c r="BK124" s="239">
        <f>ROUND(I124*H124,2)</f>
        <v>0</v>
      </c>
      <c r="BL124" s="14" t="s">
        <v>123</v>
      </c>
      <c r="BM124" s="238" t="s">
        <v>123</v>
      </c>
    </row>
    <row r="125" s="2" customFormat="1" ht="24.15" customHeight="1">
      <c r="A125" s="35"/>
      <c r="B125" s="36"/>
      <c r="C125" s="226" t="s">
        <v>127</v>
      </c>
      <c r="D125" s="226" t="s">
        <v>119</v>
      </c>
      <c r="E125" s="227" t="s">
        <v>128</v>
      </c>
      <c r="F125" s="228" t="s">
        <v>129</v>
      </c>
      <c r="G125" s="229" t="s">
        <v>130</v>
      </c>
      <c r="H125" s="230">
        <v>412.99000000000001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123</v>
      </c>
      <c r="AT125" s="238" t="s">
        <v>119</v>
      </c>
      <c r="AU125" s="238" t="s">
        <v>124</v>
      </c>
      <c r="AY125" s="14" t="s">
        <v>116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124</v>
      </c>
      <c r="BK125" s="239">
        <f>ROUND(I125*H125,2)</f>
        <v>0</v>
      </c>
      <c r="BL125" s="14" t="s">
        <v>123</v>
      </c>
      <c r="BM125" s="238" t="s">
        <v>131</v>
      </c>
    </row>
    <row r="126" s="2" customFormat="1" ht="24.15" customHeight="1">
      <c r="A126" s="35"/>
      <c r="B126" s="36"/>
      <c r="C126" s="226" t="s">
        <v>123</v>
      </c>
      <c r="D126" s="226" t="s">
        <v>119</v>
      </c>
      <c r="E126" s="227" t="s">
        <v>132</v>
      </c>
      <c r="F126" s="228" t="s">
        <v>133</v>
      </c>
      <c r="G126" s="229" t="s">
        <v>134</v>
      </c>
      <c r="H126" s="230">
        <v>23.285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123</v>
      </c>
      <c r="AT126" s="238" t="s">
        <v>119</v>
      </c>
      <c r="AU126" s="238" t="s">
        <v>124</v>
      </c>
      <c r="AY126" s="14" t="s">
        <v>116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124</v>
      </c>
      <c r="BK126" s="239">
        <f>ROUND(I126*H126,2)</f>
        <v>0</v>
      </c>
      <c r="BL126" s="14" t="s">
        <v>123</v>
      </c>
      <c r="BM126" s="238" t="s">
        <v>135</v>
      </c>
    </row>
    <row r="127" s="2" customFormat="1" ht="24.15" customHeight="1">
      <c r="A127" s="35"/>
      <c r="B127" s="36"/>
      <c r="C127" s="226" t="s">
        <v>136</v>
      </c>
      <c r="D127" s="226" t="s">
        <v>119</v>
      </c>
      <c r="E127" s="227" t="s">
        <v>137</v>
      </c>
      <c r="F127" s="228" t="s">
        <v>138</v>
      </c>
      <c r="G127" s="229" t="s">
        <v>134</v>
      </c>
      <c r="H127" s="230">
        <v>23.285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123</v>
      </c>
      <c r="AT127" s="238" t="s">
        <v>119</v>
      </c>
      <c r="AU127" s="238" t="s">
        <v>124</v>
      </c>
      <c r="AY127" s="14" t="s">
        <v>116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124</v>
      </c>
      <c r="BK127" s="239">
        <f>ROUND(I127*H127,2)</f>
        <v>0</v>
      </c>
      <c r="BL127" s="14" t="s">
        <v>123</v>
      </c>
      <c r="BM127" s="238" t="s">
        <v>139</v>
      </c>
    </row>
    <row r="128" s="2" customFormat="1" ht="21.75" customHeight="1">
      <c r="A128" s="35"/>
      <c r="B128" s="36"/>
      <c r="C128" s="226" t="s">
        <v>131</v>
      </c>
      <c r="D128" s="226" t="s">
        <v>119</v>
      </c>
      <c r="E128" s="227" t="s">
        <v>140</v>
      </c>
      <c r="F128" s="228" t="s">
        <v>141</v>
      </c>
      <c r="G128" s="229" t="s">
        <v>134</v>
      </c>
      <c r="H128" s="230">
        <v>23.285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123</v>
      </c>
      <c r="AT128" s="238" t="s">
        <v>119</v>
      </c>
      <c r="AU128" s="238" t="s">
        <v>124</v>
      </c>
      <c r="AY128" s="14" t="s">
        <v>116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124</v>
      </c>
      <c r="BK128" s="239">
        <f>ROUND(I128*H128,2)</f>
        <v>0</v>
      </c>
      <c r="BL128" s="14" t="s">
        <v>123</v>
      </c>
      <c r="BM128" s="238" t="s">
        <v>142</v>
      </c>
    </row>
    <row r="129" s="2" customFormat="1" ht="24.15" customHeight="1">
      <c r="A129" s="35"/>
      <c r="B129" s="36"/>
      <c r="C129" s="226" t="s">
        <v>143</v>
      </c>
      <c r="D129" s="226" t="s">
        <v>119</v>
      </c>
      <c r="E129" s="227" t="s">
        <v>144</v>
      </c>
      <c r="F129" s="228" t="s">
        <v>145</v>
      </c>
      <c r="G129" s="229" t="s">
        <v>134</v>
      </c>
      <c r="H129" s="230">
        <v>232.84999999999999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123</v>
      </c>
      <c r="AT129" s="238" t="s">
        <v>119</v>
      </c>
      <c r="AU129" s="238" t="s">
        <v>124</v>
      </c>
      <c r="AY129" s="14" t="s">
        <v>116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124</v>
      </c>
      <c r="BK129" s="239">
        <f>ROUND(I129*H129,2)</f>
        <v>0</v>
      </c>
      <c r="BL129" s="14" t="s">
        <v>123</v>
      </c>
      <c r="BM129" s="238" t="s">
        <v>146</v>
      </c>
    </row>
    <row r="130" s="2" customFormat="1" ht="24.15" customHeight="1">
      <c r="A130" s="35"/>
      <c r="B130" s="36"/>
      <c r="C130" s="226" t="s">
        <v>135</v>
      </c>
      <c r="D130" s="226" t="s">
        <v>119</v>
      </c>
      <c r="E130" s="227" t="s">
        <v>147</v>
      </c>
      <c r="F130" s="228" t="s">
        <v>148</v>
      </c>
      <c r="G130" s="229" t="s">
        <v>134</v>
      </c>
      <c r="H130" s="230">
        <v>23.285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123</v>
      </c>
      <c r="AT130" s="238" t="s">
        <v>119</v>
      </c>
      <c r="AU130" s="238" t="s">
        <v>124</v>
      </c>
      <c r="AY130" s="14" t="s">
        <v>116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124</v>
      </c>
      <c r="BK130" s="239">
        <f>ROUND(I130*H130,2)</f>
        <v>0</v>
      </c>
      <c r="BL130" s="14" t="s">
        <v>123</v>
      </c>
      <c r="BM130" s="238" t="s">
        <v>149</v>
      </c>
    </row>
    <row r="131" s="2" customFormat="1" ht="24.15" customHeight="1">
      <c r="A131" s="35"/>
      <c r="B131" s="36"/>
      <c r="C131" s="226" t="s">
        <v>117</v>
      </c>
      <c r="D131" s="226" t="s">
        <v>119</v>
      </c>
      <c r="E131" s="227" t="s">
        <v>150</v>
      </c>
      <c r="F131" s="228" t="s">
        <v>151</v>
      </c>
      <c r="G131" s="229" t="s">
        <v>134</v>
      </c>
      <c r="H131" s="230">
        <v>232.84999999999999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123</v>
      </c>
      <c r="AT131" s="238" t="s">
        <v>119</v>
      </c>
      <c r="AU131" s="238" t="s">
        <v>124</v>
      </c>
      <c r="AY131" s="14" t="s">
        <v>116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124</v>
      </c>
      <c r="BK131" s="239">
        <f>ROUND(I131*H131,2)</f>
        <v>0</v>
      </c>
      <c r="BL131" s="14" t="s">
        <v>123</v>
      </c>
      <c r="BM131" s="238" t="s">
        <v>152</v>
      </c>
    </row>
    <row r="132" s="2" customFormat="1" ht="24.15" customHeight="1">
      <c r="A132" s="35"/>
      <c r="B132" s="36"/>
      <c r="C132" s="226" t="s">
        <v>139</v>
      </c>
      <c r="D132" s="226" t="s">
        <v>119</v>
      </c>
      <c r="E132" s="227" t="s">
        <v>153</v>
      </c>
      <c r="F132" s="228" t="s">
        <v>154</v>
      </c>
      <c r="G132" s="229" t="s">
        <v>134</v>
      </c>
      <c r="H132" s="230">
        <v>22.335000000000001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123</v>
      </c>
      <c r="AT132" s="238" t="s">
        <v>119</v>
      </c>
      <c r="AU132" s="238" t="s">
        <v>124</v>
      </c>
      <c r="AY132" s="14" t="s">
        <v>116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124</v>
      </c>
      <c r="BK132" s="239">
        <f>ROUND(I132*H132,2)</f>
        <v>0</v>
      </c>
      <c r="BL132" s="14" t="s">
        <v>123</v>
      </c>
      <c r="BM132" s="238" t="s">
        <v>7</v>
      </c>
    </row>
    <row r="133" s="2" customFormat="1" ht="24.15" customHeight="1">
      <c r="A133" s="35"/>
      <c r="B133" s="36"/>
      <c r="C133" s="226" t="s">
        <v>155</v>
      </c>
      <c r="D133" s="226" t="s">
        <v>119</v>
      </c>
      <c r="E133" s="227" t="s">
        <v>156</v>
      </c>
      <c r="F133" s="228" t="s">
        <v>157</v>
      </c>
      <c r="G133" s="229" t="s">
        <v>134</v>
      </c>
      <c r="H133" s="230">
        <v>0.94999999999999996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123</v>
      </c>
      <c r="AT133" s="238" t="s">
        <v>119</v>
      </c>
      <c r="AU133" s="238" t="s">
        <v>124</v>
      </c>
      <c r="AY133" s="14" t="s">
        <v>116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124</v>
      </c>
      <c r="BK133" s="239">
        <f>ROUND(I133*H133,2)</f>
        <v>0</v>
      </c>
      <c r="BL133" s="14" t="s">
        <v>123</v>
      </c>
      <c r="BM133" s="238" t="s">
        <v>158</v>
      </c>
    </row>
    <row r="134" s="12" customFormat="1" ht="25.92" customHeight="1">
      <c r="A134" s="12"/>
      <c r="B134" s="210"/>
      <c r="C134" s="211"/>
      <c r="D134" s="212" t="s">
        <v>71</v>
      </c>
      <c r="E134" s="213" t="s">
        <v>159</v>
      </c>
      <c r="F134" s="213" t="s">
        <v>160</v>
      </c>
      <c r="G134" s="211"/>
      <c r="H134" s="211"/>
      <c r="I134" s="214"/>
      <c r="J134" s="215">
        <f>BK134</f>
        <v>0</v>
      </c>
      <c r="K134" s="211"/>
      <c r="L134" s="216"/>
      <c r="M134" s="217"/>
      <c r="N134" s="218"/>
      <c r="O134" s="218"/>
      <c r="P134" s="219">
        <f>P135</f>
        <v>0</v>
      </c>
      <c r="Q134" s="218"/>
      <c r="R134" s="219">
        <f>R135</f>
        <v>0</v>
      </c>
      <c r="S134" s="218"/>
      <c r="T134" s="220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127</v>
      </c>
      <c r="AT134" s="222" t="s">
        <v>71</v>
      </c>
      <c r="AU134" s="222" t="s">
        <v>72</v>
      </c>
      <c r="AY134" s="221" t="s">
        <v>116</v>
      </c>
      <c r="BK134" s="223">
        <f>BK135</f>
        <v>0</v>
      </c>
    </row>
    <row r="135" s="12" customFormat="1" ht="22.8" customHeight="1">
      <c r="A135" s="12"/>
      <c r="B135" s="210"/>
      <c r="C135" s="211"/>
      <c r="D135" s="212" t="s">
        <v>71</v>
      </c>
      <c r="E135" s="224" t="s">
        <v>161</v>
      </c>
      <c r="F135" s="224" t="s">
        <v>162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SUM(P136:P137)</f>
        <v>0</v>
      </c>
      <c r="Q135" s="218"/>
      <c r="R135" s="219">
        <f>SUM(R136:R137)</f>
        <v>0</v>
      </c>
      <c r="S135" s="218"/>
      <c r="T135" s="22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127</v>
      </c>
      <c r="AT135" s="222" t="s">
        <v>71</v>
      </c>
      <c r="AU135" s="222" t="s">
        <v>79</v>
      </c>
      <c r="AY135" s="221" t="s">
        <v>116</v>
      </c>
      <c r="BK135" s="223">
        <f>SUM(BK136:BK137)</f>
        <v>0</v>
      </c>
    </row>
    <row r="136" s="2" customFormat="1" ht="24.15" customHeight="1">
      <c r="A136" s="35"/>
      <c r="B136" s="36"/>
      <c r="C136" s="226" t="s">
        <v>142</v>
      </c>
      <c r="D136" s="226" t="s">
        <v>119</v>
      </c>
      <c r="E136" s="227" t="s">
        <v>163</v>
      </c>
      <c r="F136" s="228" t="s">
        <v>164</v>
      </c>
      <c r="G136" s="229" t="s">
        <v>130</v>
      </c>
      <c r="H136" s="230">
        <v>398.62700000000001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165</v>
      </c>
      <c r="AT136" s="238" t="s">
        <v>119</v>
      </c>
      <c r="AU136" s="238" t="s">
        <v>124</v>
      </c>
      <c r="AY136" s="14" t="s">
        <v>116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124</v>
      </c>
      <c r="BK136" s="239">
        <f>ROUND(I136*H136,2)</f>
        <v>0</v>
      </c>
      <c r="BL136" s="14" t="s">
        <v>165</v>
      </c>
      <c r="BM136" s="238" t="s">
        <v>166</v>
      </c>
    </row>
    <row r="137" s="2" customFormat="1" ht="24.15" customHeight="1">
      <c r="A137" s="35"/>
      <c r="B137" s="36"/>
      <c r="C137" s="226" t="s">
        <v>167</v>
      </c>
      <c r="D137" s="226" t="s">
        <v>119</v>
      </c>
      <c r="E137" s="227" t="s">
        <v>168</v>
      </c>
      <c r="F137" s="228" t="s">
        <v>169</v>
      </c>
      <c r="G137" s="229" t="s">
        <v>170</v>
      </c>
      <c r="H137" s="230">
        <v>478.35199999999998</v>
      </c>
      <c r="I137" s="231"/>
      <c r="J137" s="232">
        <f>ROUND(I137*H137,2)</f>
        <v>0</v>
      </c>
      <c r="K137" s="233"/>
      <c r="L137" s="41"/>
      <c r="M137" s="240" t="s">
        <v>1</v>
      </c>
      <c r="N137" s="241" t="s">
        <v>38</v>
      </c>
      <c r="O137" s="242"/>
      <c r="P137" s="243">
        <f>O137*H137</f>
        <v>0</v>
      </c>
      <c r="Q137" s="243">
        <v>0</v>
      </c>
      <c r="R137" s="243">
        <f>Q137*H137</f>
        <v>0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165</v>
      </c>
      <c r="AT137" s="238" t="s">
        <v>119</v>
      </c>
      <c r="AU137" s="238" t="s">
        <v>124</v>
      </c>
      <c r="AY137" s="14" t="s">
        <v>116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124</v>
      </c>
      <c r="BK137" s="239">
        <f>ROUND(I137*H137,2)</f>
        <v>0</v>
      </c>
      <c r="BL137" s="14" t="s">
        <v>165</v>
      </c>
      <c r="BM137" s="238" t="s">
        <v>171</v>
      </c>
    </row>
    <row r="138" s="2" customFormat="1" ht="6.96" customHeight="1">
      <c r="A138" s="35"/>
      <c r="B138" s="69"/>
      <c r="C138" s="70"/>
      <c r="D138" s="70"/>
      <c r="E138" s="70"/>
      <c r="F138" s="70"/>
      <c r="G138" s="70"/>
      <c r="H138" s="70"/>
      <c r="I138" s="70"/>
      <c r="J138" s="70"/>
      <c r="K138" s="70"/>
      <c r="L138" s="41"/>
      <c r="M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</sheetData>
  <sheetProtection sheet="1" autoFilter="0" formatColumns="0" formatRows="0" objects="1" scenarios="1" spinCount="100000" saltValue="anR8g1LtA81vpBTrspe9fGhKJVPJdIynOwySAicywJWEMPmnGQoSj/2kzzlfAm2cangJWfNLZm4xAw8XHkBVDw==" hashValue="X8hYY2DuAATgI+4ehjB7UWDjtNpK5yqANcrrixLTNDWRIF+JgUDcKTzcePbSxQHfN8BTW+YbKWYbDVnyA6iMig==" algorithmName="SHA-512" password="CC35"/>
  <autoFilter ref="C119:K13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90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MORAVCE_ZNIZENIE ENERGETICKEJ NAROCNOSTI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5. 10. 2022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ROUND(J118,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ROUND((SUM(BE118:BE127)),  2)</f>
        <v>0</v>
      </c>
      <c r="G33" s="159"/>
      <c r="H33" s="159"/>
      <c r="I33" s="160">
        <v>0.20000000000000001</v>
      </c>
      <c r="J33" s="158">
        <f>ROUND(((SUM(BE118:BE127))*I33),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ROUND((SUM(BF118:BF127)),  2)</f>
        <v>0</v>
      </c>
      <c r="G34" s="159"/>
      <c r="H34" s="159"/>
      <c r="I34" s="160">
        <v>0.20000000000000001</v>
      </c>
      <c r="J34" s="158">
        <f>ROUND(((SUM(BF118:BF127))*I34),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ROUND((SUM(BG118:BG127)),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ROUND((SUM(BH118:BH127)),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ROUND((SUM(BI118:BI127)),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MORAVCE_ZNIZENIE ENERGETICKEJ NAROCNOSTI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SO-02 - Odstranenie   ok...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5. 10. 2022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94</v>
      </c>
      <c r="D94" s="183"/>
      <c r="E94" s="183"/>
      <c r="F94" s="183"/>
      <c r="G94" s="183"/>
      <c r="H94" s="183"/>
      <c r="I94" s="183"/>
      <c r="J94" s="184" t="s">
        <v>95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96</v>
      </c>
      <c r="D96" s="37"/>
      <c r="E96" s="37"/>
      <c r="F96" s="37"/>
      <c r="G96" s="37"/>
      <c r="H96" s="37"/>
      <c r="I96" s="37"/>
      <c r="J96" s="113">
        <f>J118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86"/>
      <c r="C97" s="187"/>
      <c r="D97" s="188" t="s">
        <v>98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99</v>
      </c>
      <c r="E98" s="195"/>
      <c r="F98" s="195"/>
      <c r="G98" s="195"/>
      <c r="H98" s="195"/>
      <c r="I98" s="195"/>
      <c r="J98" s="196">
        <f>J120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102</v>
      </c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81" t="str">
        <f>E7</f>
        <v>MS ZLATE MORAVCE_ZNIZENIE ENERGETICKEJ NAROCNOSTI</v>
      </c>
      <c r="F108" s="29"/>
      <c r="G108" s="29"/>
      <c r="H108" s="29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91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9" t="str">
        <f>E9</f>
        <v xml:space="preserve">SO-02 - Odstranenie   ok...</v>
      </c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19</v>
      </c>
      <c r="D112" s="37"/>
      <c r="E112" s="37"/>
      <c r="F112" s="24" t="str">
        <f>F12</f>
        <v xml:space="preserve"> </v>
      </c>
      <c r="G112" s="37"/>
      <c r="H112" s="37"/>
      <c r="I112" s="29" t="s">
        <v>21</v>
      </c>
      <c r="J112" s="82" t="str">
        <f>IF(J12="","",J12)</f>
        <v>5. 10. 2022</v>
      </c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23</v>
      </c>
      <c r="D114" s="37"/>
      <c r="E114" s="37"/>
      <c r="F114" s="24" t="str">
        <f>E15</f>
        <v xml:space="preserve"> </v>
      </c>
      <c r="G114" s="37"/>
      <c r="H114" s="37"/>
      <c r="I114" s="29" t="s">
        <v>28</v>
      </c>
      <c r="J114" s="33" t="str">
        <f>E21</f>
        <v xml:space="preserve"> 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26</v>
      </c>
      <c r="D115" s="37"/>
      <c r="E115" s="37"/>
      <c r="F115" s="24" t="str">
        <f>IF(E18="","",E18)</f>
        <v>Vyplň údaj</v>
      </c>
      <c r="G115" s="37"/>
      <c r="H115" s="37"/>
      <c r="I115" s="29" t="s">
        <v>30</v>
      </c>
      <c r="J115" s="33" t="str">
        <f>E24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98"/>
      <c r="B117" s="199"/>
      <c r="C117" s="200" t="s">
        <v>103</v>
      </c>
      <c r="D117" s="201" t="s">
        <v>57</v>
      </c>
      <c r="E117" s="201" t="s">
        <v>53</v>
      </c>
      <c r="F117" s="201" t="s">
        <v>54</v>
      </c>
      <c r="G117" s="201" t="s">
        <v>104</v>
      </c>
      <c r="H117" s="201" t="s">
        <v>105</v>
      </c>
      <c r="I117" s="201" t="s">
        <v>106</v>
      </c>
      <c r="J117" s="202" t="s">
        <v>95</v>
      </c>
      <c r="K117" s="203" t="s">
        <v>107</v>
      </c>
      <c r="L117" s="204"/>
      <c r="M117" s="103" t="s">
        <v>1</v>
      </c>
      <c r="N117" s="104" t="s">
        <v>36</v>
      </c>
      <c r="O117" s="104" t="s">
        <v>108</v>
      </c>
      <c r="P117" s="104" t="s">
        <v>109</v>
      </c>
      <c r="Q117" s="104" t="s">
        <v>110</v>
      </c>
      <c r="R117" s="104" t="s">
        <v>111</v>
      </c>
      <c r="S117" s="104" t="s">
        <v>112</v>
      </c>
      <c r="T117" s="105" t="s">
        <v>113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5"/>
      <c r="B118" s="36"/>
      <c r="C118" s="110" t="s">
        <v>96</v>
      </c>
      <c r="D118" s="37"/>
      <c r="E118" s="37"/>
      <c r="F118" s="37"/>
      <c r="G118" s="37"/>
      <c r="H118" s="37"/>
      <c r="I118" s="37"/>
      <c r="J118" s="205">
        <f>BK118</f>
        <v>0</v>
      </c>
      <c r="K118" s="37"/>
      <c r="L118" s="41"/>
      <c r="M118" s="106"/>
      <c r="N118" s="206"/>
      <c r="O118" s="107"/>
      <c r="P118" s="207">
        <f>P119</f>
        <v>0</v>
      </c>
      <c r="Q118" s="107"/>
      <c r="R118" s="207">
        <f>R119</f>
        <v>0</v>
      </c>
      <c r="S118" s="107"/>
      <c r="T118" s="20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71</v>
      </c>
      <c r="AU118" s="14" t="s">
        <v>97</v>
      </c>
      <c r="BK118" s="209">
        <f>BK119</f>
        <v>0</v>
      </c>
    </row>
    <row r="119" s="12" customFormat="1" ht="25.92" customHeight="1">
      <c r="A119" s="12"/>
      <c r="B119" s="210"/>
      <c r="C119" s="211"/>
      <c r="D119" s="212" t="s">
        <v>71</v>
      </c>
      <c r="E119" s="213" t="s">
        <v>114</v>
      </c>
      <c r="F119" s="213" t="s">
        <v>115</v>
      </c>
      <c r="G119" s="211"/>
      <c r="H119" s="211"/>
      <c r="I119" s="214"/>
      <c r="J119" s="215">
        <f>BK119</f>
        <v>0</v>
      </c>
      <c r="K119" s="211"/>
      <c r="L119" s="216"/>
      <c r="M119" s="217"/>
      <c r="N119" s="218"/>
      <c r="O119" s="218"/>
      <c r="P119" s="219">
        <f>P120</f>
        <v>0</v>
      </c>
      <c r="Q119" s="218"/>
      <c r="R119" s="219">
        <f>R120</f>
        <v>0</v>
      </c>
      <c r="S119" s="218"/>
      <c r="T119" s="22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1" t="s">
        <v>79</v>
      </c>
      <c r="AT119" s="222" t="s">
        <v>71</v>
      </c>
      <c r="AU119" s="222" t="s">
        <v>72</v>
      </c>
      <c r="AY119" s="221" t="s">
        <v>116</v>
      </c>
      <c r="BK119" s="223">
        <f>BK120</f>
        <v>0</v>
      </c>
    </row>
    <row r="120" s="12" customFormat="1" ht="22.8" customHeight="1">
      <c r="A120" s="12"/>
      <c r="B120" s="210"/>
      <c r="C120" s="211"/>
      <c r="D120" s="212" t="s">
        <v>71</v>
      </c>
      <c r="E120" s="224" t="s">
        <v>117</v>
      </c>
      <c r="F120" s="224" t="s">
        <v>118</v>
      </c>
      <c r="G120" s="211"/>
      <c r="H120" s="211"/>
      <c r="I120" s="214"/>
      <c r="J120" s="225">
        <f>BK120</f>
        <v>0</v>
      </c>
      <c r="K120" s="211"/>
      <c r="L120" s="216"/>
      <c r="M120" s="217"/>
      <c r="N120" s="218"/>
      <c r="O120" s="218"/>
      <c r="P120" s="219">
        <f>SUM(P121:P127)</f>
        <v>0</v>
      </c>
      <c r="Q120" s="218"/>
      <c r="R120" s="219">
        <f>SUM(R121:R127)</f>
        <v>0</v>
      </c>
      <c r="S120" s="218"/>
      <c r="T120" s="220">
        <f>SUM(T121:T127)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79</v>
      </c>
      <c r="AT120" s="222" t="s">
        <v>71</v>
      </c>
      <c r="AU120" s="222" t="s">
        <v>79</v>
      </c>
      <c r="AY120" s="221" t="s">
        <v>116</v>
      </c>
      <c r="BK120" s="223">
        <f>SUM(BK121:BK127)</f>
        <v>0</v>
      </c>
    </row>
    <row r="121" s="2" customFormat="1" ht="24.15" customHeight="1">
      <c r="A121" s="35"/>
      <c r="B121" s="36"/>
      <c r="C121" s="226" t="s">
        <v>79</v>
      </c>
      <c r="D121" s="226" t="s">
        <v>119</v>
      </c>
      <c r="E121" s="227" t="s">
        <v>173</v>
      </c>
      <c r="F121" s="228" t="s">
        <v>174</v>
      </c>
      <c r="G121" s="229" t="s">
        <v>122</v>
      </c>
      <c r="H121" s="230">
        <v>199.101</v>
      </c>
      <c r="I121" s="231"/>
      <c r="J121" s="232">
        <f>ROUND(I121*H121,2)</f>
        <v>0</v>
      </c>
      <c r="K121" s="233"/>
      <c r="L121" s="41"/>
      <c r="M121" s="234" t="s">
        <v>1</v>
      </c>
      <c r="N121" s="235" t="s">
        <v>38</v>
      </c>
      <c r="O121" s="94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38" t="s">
        <v>123</v>
      </c>
      <c r="AT121" s="238" t="s">
        <v>119</v>
      </c>
      <c r="AU121" s="238" t="s">
        <v>124</v>
      </c>
      <c r="AY121" s="14" t="s">
        <v>116</v>
      </c>
      <c r="BE121" s="239">
        <f>IF(N121="základná",J121,0)</f>
        <v>0</v>
      </c>
      <c r="BF121" s="239">
        <f>IF(N121="znížená",J121,0)</f>
        <v>0</v>
      </c>
      <c r="BG121" s="239">
        <f>IF(N121="zákl. prenesená",J121,0)</f>
        <v>0</v>
      </c>
      <c r="BH121" s="239">
        <f>IF(N121="zníž. prenesená",J121,0)</f>
        <v>0</v>
      </c>
      <c r="BI121" s="239">
        <f>IF(N121="nulová",J121,0)</f>
        <v>0</v>
      </c>
      <c r="BJ121" s="14" t="s">
        <v>124</v>
      </c>
      <c r="BK121" s="239">
        <f>ROUND(I121*H121,2)</f>
        <v>0</v>
      </c>
      <c r="BL121" s="14" t="s">
        <v>123</v>
      </c>
      <c r="BM121" s="238" t="s">
        <v>124</v>
      </c>
    </row>
    <row r="122" s="2" customFormat="1" ht="24.15" customHeight="1">
      <c r="A122" s="35"/>
      <c r="B122" s="36"/>
      <c r="C122" s="226" t="s">
        <v>124</v>
      </c>
      <c r="D122" s="226" t="s">
        <v>119</v>
      </c>
      <c r="E122" s="227" t="s">
        <v>175</v>
      </c>
      <c r="F122" s="228" t="s">
        <v>176</v>
      </c>
      <c r="G122" s="229" t="s">
        <v>130</v>
      </c>
      <c r="H122" s="230">
        <v>130.09</v>
      </c>
      <c r="I122" s="231"/>
      <c r="J122" s="232">
        <f>ROUND(I122*H122,2)</f>
        <v>0</v>
      </c>
      <c r="K122" s="233"/>
      <c r="L122" s="41"/>
      <c r="M122" s="234" t="s">
        <v>1</v>
      </c>
      <c r="N122" s="235" t="s">
        <v>38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123</v>
      </c>
      <c r="AT122" s="238" t="s">
        <v>119</v>
      </c>
      <c r="AU122" s="238" t="s">
        <v>124</v>
      </c>
      <c r="AY122" s="14" t="s">
        <v>116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124</v>
      </c>
      <c r="BK122" s="239">
        <f>ROUND(I122*H122,2)</f>
        <v>0</v>
      </c>
      <c r="BL122" s="14" t="s">
        <v>123</v>
      </c>
      <c r="BM122" s="238" t="s">
        <v>123</v>
      </c>
    </row>
    <row r="123" s="2" customFormat="1" ht="24.15" customHeight="1">
      <c r="A123" s="35"/>
      <c r="B123" s="36"/>
      <c r="C123" s="226" t="s">
        <v>127</v>
      </c>
      <c r="D123" s="226" t="s">
        <v>119</v>
      </c>
      <c r="E123" s="227" t="s">
        <v>147</v>
      </c>
      <c r="F123" s="228" t="s">
        <v>148</v>
      </c>
      <c r="G123" s="229" t="s">
        <v>134</v>
      </c>
      <c r="H123" s="230">
        <v>10.750999999999999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123</v>
      </c>
      <c r="AT123" s="238" t="s">
        <v>119</v>
      </c>
      <c r="AU123" s="238" t="s">
        <v>124</v>
      </c>
      <c r="AY123" s="14" t="s">
        <v>116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124</v>
      </c>
      <c r="BK123" s="239">
        <f>ROUND(I123*H123,2)</f>
        <v>0</v>
      </c>
      <c r="BL123" s="14" t="s">
        <v>123</v>
      </c>
      <c r="BM123" s="238" t="s">
        <v>131</v>
      </c>
    </row>
    <row r="124" s="2" customFormat="1" ht="24.15" customHeight="1">
      <c r="A124" s="35"/>
      <c r="B124" s="36"/>
      <c r="C124" s="226" t="s">
        <v>123</v>
      </c>
      <c r="D124" s="226" t="s">
        <v>119</v>
      </c>
      <c r="E124" s="227" t="s">
        <v>150</v>
      </c>
      <c r="F124" s="228" t="s">
        <v>151</v>
      </c>
      <c r="G124" s="229" t="s">
        <v>134</v>
      </c>
      <c r="H124" s="230">
        <v>64.506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123</v>
      </c>
      <c r="AT124" s="238" t="s">
        <v>119</v>
      </c>
      <c r="AU124" s="238" t="s">
        <v>124</v>
      </c>
      <c r="AY124" s="14" t="s">
        <v>116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124</v>
      </c>
      <c r="BK124" s="239">
        <f>ROUND(I124*H124,2)</f>
        <v>0</v>
      </c>
      <c r="BL124" s="14" t="s">
        <v>123</v>
      </c>
      <c r="BM124" s="238" t="s">
        <v>135</v>
      </c>
    </row>
    <row r="125" s="2" customFormat="1" ht="21.75" customHeight="1">
      <c r="A125" s="35"/>
      <c r="B125" s="36"/>
      <c r="C125" s="226" t="s">
        <v>136</v>
      </c>
      <c r="D125" s="226" t="s">
        <v>119</v>
      </c>
      <c r="E125" s="227" t="s">
        <v>140</v>
      </c>
      <c r="F125" s="228" t="s">
        <v>141</v>
      </c>
      <c r="G125" s="229" t="s">
        <v>134</v>
      </c>
      <c r="H125" s="230">
        <v>10.750999999999999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123</v>
      </c>
      <c r="AT125" s="238" t="s">
        <v>119</v>
      </c>
      <c r="AU125" s="238" t="s">
        <v>124</v>
      </c>
      <c r="AY125" s="14" t="s">
        <v>116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124</v>
      </c>
      <c r="BK125" s="239">
        <f>ROUND(I125*H125,2)</f>
        <v>0</v>
      </c>
      <c r="BL125" s="14" t="s">
        <v>123</v>
      </c>
      <c r="BM125" s="238" t="s">
        <v>139</v>
      </c>
    </row>
    <row r="126" s="2" customFormat="1" ht="24.15" customHeight="1">
      <c r="A126" s="35"/>
      <c r="B126" s="36"/>
      <c r="C126" s="226" t="s">
        <v>131</v>
      </c>
      <c r="D126" s="226" t="s">
        <v>119</v>
      </c>
      <c r="E126" s="227" t="s">
        <v>144</v>
      </c>
      <c r="F126" s="228" t="s">
        <v>145</v>
      </c>
      <c r="G126" s="229" t="s">
        <v>134</v>
      </c>
      <c r="H126" s="230">
        <v>64.506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123</v>
      </c>
      <c r="AT126" s="238" t="s">
        <v>119</v>
      </c>
      <c r="AU126" s="238" t="s">
        <v>124</v>
      </c>
      <c r="AY126" s="14" t="s">
        <v>116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124</v>
      </c>
      <c r="BK126" s="239">
        <f>ROUND(I126*H126,2)</f>
        <v>0</v>
      </c>
      <c r="BL126" s="14" t="s">
        <v>123</v>
      </c>
      <c r="BM126" s="238" t="s">
        <v>142</v>
      </c>
    </row>
    <row r="127" s="2" customFormat="1" ht="24.15" customHeight="1">
      <c r="A127" s="35"/>
      <c r="B127" s="36"/>
      <c r="C127" s="226" t="s">
        <v>143</v>
      </c>
      <c r="D127" s="226" t="s">
        <v>119</v>
      </c>
      <c r="E127" s="227" t="s">
        <v>177</v>
      </c>
      <c r="F127" s="228" t="s">
        <v>178</v>
      </c>
      <c r="G127" s="229" t="s">
        <v>134</v>
      </c>
      <c r="H127" s="230">
        <v>10.750999999999999</v>
      </c>
      <c r="I127" s="231"/>
      <c r="J127" s="232">
        <f>ROUND(I127*H127,2)</f>
        <v>0</v>
      </c>
      <c r="K127" s="233"/>
      <c r="L127" s="41"/>
      <c r="M127" s="240" t="s">
        <v>1</v>
      </c>
      <c r="N127" s="241" t="s">
        <v>38</v>
      </c>
      <c r="O127" s="242"/>
      <c r="P127" s="243">
        <f>O127*H127</f>
        <v>0</v>
      </c>
      <c r="Q127" s="243">
        <v>0</v>
      </c>
      <c r="R127" s="243">
        <f>Q127*H127</f>
        <v>0</v>
      </c>
      <c r="S127" s="243">
        <v>0</v>
      </c>
      <c r="T127" s="244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123</v>
      </c>
      <c r="AT127" s="238" t="s">
        <v>119</v>
      </c>
      <c r="AU127" s="238" t="s">
        <v>124</v>
      </c>
      <c r="AY127" s="14" t="s">
        <v>116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124</v>
      </c>
      <c r="BK127" s="239">
        <f>ROUND(I127*H127,2)</f>
        <v>0</v>
      </c>
      <c r="BL127" s="14" t="s">
        <v>123</v>
      </c>
      <c r="BM127" s="238" t="s">
        <v>146</v>
      </c>
    </row>
    <row r="128" s="2" customFormat="1" ht="6.96" customHeight="1">
      <c r="A128" s="35"/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41"/>
      <c r="M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</sheetData>
  <sheetProtection sheet="1" autoFilter="0" formatColumns="0" formatRows="0" objects="1" scenarios="1" spinCount="100000" saltValue="lEYYQdxsCTqQhiRbwJfU7wLvNlVVfIm58K0W/g1+V44NeBM163VA51Bcsf/BQ+uhzuDVUnQSiM+ta3NinXzAeQ==" hashValue="QydiQnAweUvmiw+zORhzXxY786Mp9QJP9ZHfvrnly/VpSSB6di7kfa1NMn2ouKaUezxKk3IfGvI0dmLHOQFr+w==" algorithmName="SHA-512" password="CC35"/>
  <autoFilter ref="C117:K127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90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MORAVCE_ZNIZENIE ENERGETICKEJ NAROCNOSTI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5. 10. 2022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ROUND(J119,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ROUND((SUM(BE119:BE126)),  2)</f>
        <v>0</v>
      </c>
      <c r="G33" s="159"/>
      <c r="H33" s="159"/>
      <c r="I33" s="160">
        <v>0.20000000000000001</v>
      </c>
      <c r="J33" s="158">
        <f>ROUND(((SUM(BE119:BE126))*I33),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ROUND((SUM(BF119:BF126)),  2)</f>
        <v>0</v>
      </c>
      <c r="G34" s="159"/>
      <c r="H34" s="159"/>
      <c r="I34" s="160">
        <v>0.20000000000000001</v>
      </c>
      <c r="J34" s="158">
        <f>ROUND(((SUM(BF119:BF126))*I34),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ROUND((SUM(BG119:BG126)),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ROUND((SUM(BH119:BH126)),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ROUND((SUM(BI119:BI126)),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MORAVCE_ZNIZENIE ENERGETICKEJ NAROCNOSTI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SO-03 - Výmena  okien  a 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5. 10. 2022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94</v>
      </c>
      <c r="D94" s="183"/>
      <c r="E94" s="183"/>
      <c r="F94" s="183"/>
      <c r="G94" s="183"/>
      <c r="H94" s="183"/>
      <c r="I94" s="183"/>
      <c r="J94" s="184" t="s">
        <v>95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96</v>
      </c>
      <c r="D96" s="37"/>
      <c r="E96" s="37"/>
      <c r="F96" s="37"/>
      <c r="G96" s="37"/>
      <c r="H96" s="37"/>
      <c r="I96" s="37"/>
      <c r="J96" s="113">
        <f>J119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86"/>
      <c r="C97" s="187"/>
      <c r="D97" s="188" t="s">
        <v>180</v>
      </c>
      <c r="E97" s="189"/>
      <c r="F97" s="189"/>
      <c r="G97" s="189"/>
      <c r="H97" s="189"/>
      <c r="I97" s="189"/>
      <c r="J97" s="190">
        <f>J120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181</v>
      </c>
      <c r="E98" s="195"/>
      <c r="F98" s="195"/>
      <c r="G98" s="195"/>
      <c r="H98" s="195"/>
      <c r="I98" s="195"/>
      <c r="J98" s="196">
        <f>J121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182</v>
      </c>
      <c r="E99" s="195"/>
      <c r="F99" s="195"/>
      <c r="G99" s="195"/>
      <c r="H99" s="195"/>
      <c r="I99" s="195"/>
      <c r="J99" s="196">
        <f>J124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="2" customFormat="1" ht="6.96" customHeight="1">
      <c r="A101" s="3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="2" customFormat="1" ht="6.96" customHeight="1">
      <c r="A105" s="35"/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102</v>
      </c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15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7"/>
      <c r="D109" s="37"/>
      <c r="E109" s="181" t="str">
        <f>E7</f>
        <v>MS ZLATE MORAVCE_ZNIZENIE ENERGETICKEJ NAROCNOSTI</v>
      </c>
      <c r="F109" s="29"/>
      <c r="G109" s="29"/>
      <c r="H109" s="29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91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79" t="str">
        <f>E9</f>
        <v xml:space="preserve">SO-03 - Výmena  okien  a ...</v>
      </c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19</v>
      </c>
      <c r="D113" s="37"/>
      <c r="E113" s="37"/>
      <c r="F113" s="24" t="str">
        <f>F12</f>
        <v xml:space="preserve"> </v>
      </c>
      <c r="G113" s="37"/>
      <c r="H113" s="37"/>
      <c r="I113" s="29" t="s">
        <v>21</v>
      </c>
      <c r="J113" s="82" t="str">
        <f>IF(J12="","",J12)</f>
        <v>5. 10. 2022</v>
      </c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23</v>
      </c>
      <c r="D115" s="37"/>
      <c r="E115" s="37"/>
      <c r="F115" s="24" t="str">
        <f>E15</f>
        <v xml:space="preserve"> </v>
      </c>
      <c r="G115" s="37"/>
      <c r="H115" s="37"/>
      <c r="I115" s="29" t="s">
        <v>28</v>
      </c>
      <c r="J115" s="33" t="str">
        <f>E21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26</v>
      </c>
      <c r="D116" s="37"/>
      <c r="E116" s="37"/>
      <c r="F116" s="24" t="str">
        <f>IF(E18="","",E18)</f>
        <v>Vyplň údaj</v>
      </c>
      <c r="G116" s="37"/>
      <c r="H116" s="37"/>
      <c r="I116" s="29" t="s">
        <v>30</v>
      </c>
      <c r="J116" s="33" t="str">
        <f>E24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98"/>
      <c r="B118" s="199"/>
      <c r="C118" s="200" t="s">
        <v>103</v>
      </c>
      <c r="D118" s="201" t="s">
        <v>57</v>
      </c>
      <c r="E118" s="201" t="s">
        <v>53</v>
      </c>
      <c r="F118" s="201" t="s">
        <v>54</v>
      </c>
      <c r="G118" s="201" t="s">
        <v>104</v>
      </c>
      <c r="H118" s="201" t="s">
        <v>105</v>
      </c>
      <c r="I118" s="201" t="s">
        <v>106</v>
      </c>
      <c r="J118" s="202" t="s">
        <v>95</v>
      </c>
      <c r="K118" s="203" t="s">
        <v>107</v>
      </c>
      <c r="L118" s="204"/>
      <c r="M118" s="103" t="s">
        <v>1</v>
      </c>
      <c r="N118" s="104" t="s">
        <v>36</v>
      </c>
      <c r="O118" s="104" t="s">
        <v>108</v>
      </c>
      <c r="P118" s="104" t="s">
        <v>109</v>
      </c>
      <c r="Q118" s="104" t="s">
        <v>110</v>
      </c>
      <c r="R118" s="104" t="s">
        <v>111</v>
      </c>
      <c r="S118" s="104" t="s">
        <v>112</v>
      </c>
      <c r="T118" s="105" t="s">
        <v>113</v>
      </c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</row>
    <row r="119" s="2" customFormat="1" ht="22.8" customHeight="1">
      <c r="A119" s="35"/>
      <c r="B119" s="36"/>
      <c r="C119" s="110" t="s">
        <v>96</v>
      </c>
      <c r="D119" s="37"/>
      <c r="E119" s="37"/>
      <c r="F119" s="37"/>
      <c r="G119" s="37"/>
      <c r="H119" s="37"/>
      <c r="I119" s="37"/>
      <c r="J119" s="205">
        <f>BK119</f>
        <v>0</v>
      </c>
      <c r="K119" s="37"/>
      <c r="L119" s="41"/>
      <c r="M119" s="106"/>
      <c r="N119" s="206"/>
      <c r="O119" s="107"/>
      <c r="P119" s="207">
        <f>P120</f>
        <v>0</v>
      </c>
      <c r="Q119" s="107"/>
      <c r="R119" s="207">
        <f>R120</f>
        <v>0</v>
      </c>
      <c r="S119" s="107"/>
      <c r="T119" s="208">
        <f>T120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4" t="s">
        <v>71</v>
      </c>
      <c r="AU119" s="14" t="s">
        <v>97</v>
      </c>
      <c r="BK119" s="209">
        <f>BK120</f>
        <v>0</v>
      </c>
    </row>
    <row r="120" s="12" customFormat="1" ht="25.92" customHeight="1">
      <c r="A120" s="12"/>
      <c r="B120" s="210"/>
      <c r="C120" s="211"/>
      <c r="D120" s="212" t="s">
        <v>71</v>
      </c>
      <c r="E120" s="213" t="s">
        <v>183</v>
      </c>
      <c r="F120" s="213" t="s">
        <v>184</v>
      </c>
      <c r="G120" s="211"/>
      <c r="H120" s="211"/>
      <c r="I120" s="214"/>
      <c r="J120" s="215">
        <f>BK120</f>
        <v>0</v>
      </c>
      <c r="K120" s="211"/>
      <c r="L120" s="216"/>
      <c r="M120" s="217"/>
      <c r="N120" s="218"/>
      <c r="O120" s="218"/>
      <c r="P120" s="219">
        <f>P121+P124</f>
        <v>0</v>
      </c>
      <c r="Q120" s="218"/>
      <c r="R120" s="219">
        <f>R121+R124</f>
        <v>0</v>
      </c>
      <c r="S120" s="218"/>
      <c r="T120" s="220">
        <f>T121+T124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124</v>
      </c>
      <c r="AT120" s="222" t="s">
        <v>71</v>
      </c>
      <c r="AU120" s="222" t="s">
        <v>72</v>
      </c>
      <c r="AY120" s="221" t="s">
        <v>116</v>
      </c>
      <c r="BK120" s="223">
        <f>BK121+BK124</f>
        <v>0</v>
      </c>
    </row>
    <row r="121" s="12" customFormat="1" ht="22.8" customHeight="1">
      <c r="A121" s="12"/>
      <c r="B121" s="210"/>
      <c r="C121" s="211"/>
      <c r="D121" s="212" t="s">
        <v>71</v>
      </c>
      <c r="E121" s="224" t="s">
        <v>185</v>
      </c>
      <c r="F121" s="224" t="s">
        <v>186</v>
      </c>
      <c r="G121" s="211"/>
      <c r="H121" s="211"/>
      <c r="I121" s="214"/>
      <c r="J121" s="225">
        <f>BK121</f>
        <v>0</v>
      </c>
      <c r="K121" s="211"/>
      <c r="L121" s="216"/>
      <c r="M121" s="217"/>
      <c r="N121" s="218"/>
      <c r="O121" s="218"/>
      <c r="P121" s="219">
        <f>SUM(P122:P123)</f>
        <v>0</v>
      </c>
      <c r="Q121" s="218"/>
      <c r="R121" s="219">
        <f>SUM(R122:R123)</f>
        <v>0</v>
      </c>
      <c r="S121" s="218"/>
      <c r="T121" s="220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124</v>
      </c>
      <c r="AT121" s="222" t="s">
        <v>71</v>
      </c>
      <c r="AU121" s="222" t="s">
        <v>79</v>
      </c>
      <c r="AY121" s="221" t="s">
        <v>116</v>
      </c>
      <c r="BK121" s="223">
        <f>SUM(BK122:BK123)</f>
        <v>0</v>
      </c>
    </row>
    <row r="122" s="2" customFormat="1" ht="16.5" customHeight="1">
      <c r="A122" s="35"/>
      <c r="B122" s="36"/>
      <c r="C122" s="226" t="s">
        <v>79</v>
      </c>
      <c r="D122" s="226" t="s">
        <v>119</v>
      </c>
      <c r="E122" s="227" t="s">
        <v>187</v>
      </c>
      <c r="F122" s="228" t="s">
        <v>188</v>
      </c>
      <c r="G122" s="229" t="s">
        <v>130</v>
      </c>
      <c r="H122" s="230">
        <v>97.829999999999998</v>
      </c>
      <c r="I122" s="231"/>
      <c r="J122" s="232">
        <f>ROUND(I122*H122,2)</f>
        <v>0</v>
      </c>
      <c r="K122" s="233"/>
      <c r="L122" s="41"/>
      <c r="M122" s="234" t="s">
        <v>1</v>
      </c>
      <c r="N122" s="235" t="s">
        <v>38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149</v>
      </c>
      <c r="AT122" s="238" t="s">
        <v>119</v>
      </c>
      <c r="AU122" s="238" t="s">
        <v>124</v>
      </c>
      <c r="AY122" s="14" t="s">
        <v>116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124</v>
      </c>
      <c r="BK122" s="239">
        <f>ROUND(I122*H122,2)</f>
        <v>0</v>
      </c>
      <c r="BL122" s="14" t="s">
        <v>149</v>
      </c>
      <c r="BM122" s="238" t="s">
        <v>124</v>
      </c>
    </row>
    <row r="123" s="2" customFormat="1" ht="24.15" customHeight="1">
      <c r="A123" s="35"/>
      <c r="B123" s="36"/>
      <c r="C123" s="226" t="s">
        <v>124</v>
      </c>
      <c r="D123" s="226" t="s">
        <v>119</v>
      </c>
      <c r="E123" s="227" t="s">
        <v>189</v>
      </c>
      <c r="F123" s="228" t="s">
        <v>190</v>
      </c>
      <c r="G123" s="229" t="s">
        <v>134</v>
      </c>
      <c r="H123" s="230">
        <v>1.236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149</v>
      </c>
      <c r="AT123" s="238" t="s">
        <v>119</v>
      </c>
      <c r="AU123" s="238" t="s">
        <v>124</v>
      </c>
      <c r="AY123" s="14" t="s">
        <v>116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124</v>
      </c>
      <c r="BK123" s="239">
        <f>ROUND(I123*H123,2)</f>
        <v>0</v>
      </c>
      <c r="BL123" s="14" t="s">
        <v>149</v>
      </c>
      <c r="BM123" s="238" t="s">
        <v>123</v>
      </c>
    </row>
    <row r="124" s="12" customFormat="1" ht="22.8" customHeight="1">
      <c r="A124" s="12"/>
      <c r="B124" s="210"/>
      <c r="C124" s="211"/>
      <c r="D124" s="212" t="s">
        <v>71</v>
      </c>
      <c r="E124" s="224" t="s">
        <v>191</v>
      </c>
      <c r="F124" s="224" t="s">
        <v>192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SUM(P125:P126)</f>
        <v>0</v>
      </c>
      <c r="Q124" s="218"/>
      <c r="R124" s="219">
        <f>SUM(R125:R126)</f>
        <v>0</v>
      </c>
      <c r="S124" s="218"/>
      <c r="T124" s="220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124</v>
      </c>
      <c r="AT124" s="222" t="s">
        <v>71</v>
      </c>
      <c r="AU124" s="222" t="s">
        <v>79</v>
      </c>
      <c r="AY124" s="221" t="s">
        <v>116</v>
      </c>
      <c r="BK124" s="223">
        <f>SUM(BK125:BK126)</f>
        <v>0</v>
      </c>
    </row>
    <row r="125" s="2" customFormat="1" ht="33" customHeight="1">
      <c r="A125" s="35"/>
      <c r="B125" s="36"/>
      <c r="C125" s="226" t="s">
        <v>127</v>
      </c>
      <c r="D125" s="226" t="s">
        <v>119</v>
      </c>
      <c r="E125" s="227" t="s">
        <v>193</v>
      </c>
      <c r="F125" s="228" t="s">
        <v>194</v>
      </c>
      <c r="G125" s="229" t="s">
        <v>122</v>
      </c>
      <c r="H125" s="230">
        <v>182.792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149</v>
      </c>
      <c r="AT125" s="238" t="s">
        <v>119</v>
      </c>
      <c r="AU125" s="238" t="s">
        <v>124</v>
      </c>
      <c r="AY125" s="14" t="s">
        <v>116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124</v>
      </c>
      <c r="BK125" s="239">
        <f>ROUND(I125*H125,2)</f>
        <v>0</v>
      </c>
      <c r="BL125" s="14" t="s">
        <v>149</v>
      </c>
      <c r="BM125" s="238" t="s">
        <v>131</v>
      </c>
    </row>
    <row r="126" s="2" customFormat="1" ht="24.15" customHeight="1">
      <c r="A126" s="35"/>
      <c r="B126" s="36"/>
      <c r="C126" s="226" t="s">
        <v>123</v>
      </c>
      <c r="D126" s="226" t="s">
        <v>119</v>
      </c>
      <c r="E126" s="227" t="s">
        <v>195</v>
      </c>
      <c r="F126" s="228" t="s">
        <v>196</v>
      </c>
      <c r="G126" s="229" t="s">
        <v>197</v>
      </c>
      <c r="H126" s="245"/>
      <c r="I126" s="231"/>
      <c r="J126" s="232">
        <f>ROUND(I126*H126,2)</f>
        <v>0</v>
      </c>
      <c r="K126" s="233"/>
      <c r="L126" s="41"/>
      <c r="M126" s="240" t="s">
        <v>1</v>
      </c>
      <c r="N126" s="241" t="s">
        <v>38</v>
      </c>
      <c r="O126" s="242"/>
      <c r="P126" s="243">
        <f>O126*H126</f>
        <v>0</v>
      </c>
      <c r="Q126" s="243">
        <v>0</v>
      </c>
      <c r="R126" s="243">
        <f>Q126*H126</f>
        <v>0</v>
      </c>
      <c r="S126" s="243">
        <v>0</v>
      </c>
      <c r="T126" s="244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149</v>
      </c>
      <c r="AT126" s="238" t="s">
        <v>119</v>
      </c>
      <c r="AU126" s="238" t="s">
        <v>124</v>
      </c>
      <c r="AY126" s="14" t="s">
        <v>116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124</v>
      </c>
      <c r="BK126" s="239">
        <f>ROUND(I126*H126,2)</f>
        <v>0</v>
      </c>
      <c r="BL126" s="14" t="s">
        <v>149</v>
      </c>
      <c r="BM126" s="238" t="s">
        <v>135</v>
      </c>
    </row>
    <row r="127" s="2" customFormat="1" ht="6.96" customHeight="1">
      <c r="A127" s="35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41"/>
      <c r="M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</sheetData>
  <sheetProtection sheet="1" autoFilter="0" formatColumns="0" formatRows="0" objects="1" scenarios="1" spinCount="100000" saltValue="lzGOxNYKAU7JA/pnV4oiDpnSskHX0aVCe8wHIf2XxN37xJaAjnPtcKHzXl5TY0rrN1QjU05eh5L6y0FeFseHzw==" hashValue="ncdM8gzq2BHeTiyOdL1KonwxsBrdFwnLWA7I8io1WNSiBT501aOFJfx7Dv4L26to9RwrLM+bPZ7pc52SgJ7XUA==" algorithmName="SHA-512" password="CC35"/>
  <autoFilter ref="C118:K12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90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MORAVCE_ZNIZENIE ENERGETICKEJ NAROCNOSTI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91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198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5. 10. 2022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ROUND((SUM(BE124:BE182)),  2)</f>
        <v>0</v>
      </c>
      <c r="G33" s="159"/>
      <c r="H33" s="159"/>
      <c r="I33" s="160">
        <v>0.20000000000000001</v>
      </c>
      <c r="J33" s="158">
        <f>ROUND(((SUM(BE124:BE182))*I33),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ROUND((SUM(BF124:BF182)),  2)</f>
        <v>0</v>
      </c>
      <c r="G34" s="159"/>
      <c r="H34" s="159"/>
      <c r="I34" s="160">
        <v>0.20000000000000001</v>
      </c>
      <c r="J34" s="158">
        <f>ROUND(((SUM(BF124:BF182))*I34),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ROUND((SUM(BG124:BG182)),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ROUND((SUM(BH124:BH182)),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ROUND((SUM(BI124:BI182)),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MORAVCE_ZNIZENIE ENERGETICKEJ NAROCNOSTI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SO-04 - Zateplenie   str...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5. 10. 2022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94</v>
      </c>
      <c r="D94" s="183"/>
      <c r="E94" s="183"/>
      <c r="F94" s="183"/>
      <c r="G94" s="183"/>
      <c r="H94" s="183"/>
      <c r="I94" s="183"/>
      <c r="J94" s="184" t="s">
        <v>95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96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86"/>
      <c r="C97" s="187"/>
      <c r="D97" s="188" t="s">
        <v>180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199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200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201</v>
      </c>
      <c r="E100" s="195"/>
      <c r="F100" s="195"/>
      <c r="G100" s="195"/>
      <c r="H100" s="195"/>
      <c r="I100" s="195"/>
      <c r="J100" s="196">
        <f>J147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181</v>
      </c>
      <c r="E101" s="195"/>
      <c r="F101" s="195"/>
      <c r="G101" s="195"/>
      <c r="H101" s="195"/>
      <c r="I101" s="195"/>
      <c r="J101" s="196">
        <f>J157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100</v>
      </c>
      <c r="E102" s="189"/>
      <c r="F102" s="189"/>
      <c r="G102" s="189"/>
      <c r="H102" s="189"/>
      <c r="I102" s="189"/>
      <c r="J102" s="190">
        <f>J161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101</v>
      </c>
      <c r="E103" s="195"/>
      <c r="F103" s="195"/>
      <c r="G103" s="195"/>
      <c r="H103" s="195"/>
      <c r="I103" s="195"/>
      <c r="J103" s="196">
        <f>J162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6"/>
      <c r="C104" s="187"/>
      <c r="D104" s="188" t="s">
        <v>202</v>
      </c>
      <c r="E104" s="189"/>
      <c r="F104" s="189"/>
      <c r="G104" s="189"/>
      <c r="H104" s="189"/>
      <c r="I104" s="189"/>
      <c r="J104" s="190">
        <f>J181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102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>MS ZLATE MORAVCE_ZNIZENIE ENERGETICKEJ NAROCNOSTI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91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 xml:space="preserve">SO-04 - Zateplenie   str...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F12</f>
        <v xml:space="preserve"> </v>
      </c>
      <c r="G118" s="37"/>
      <c r="H118" s="37"/>
      <c r="I118" s="29" t="s">
        <v>21</v>
      </c>
      <c r="J118" s="82" t="str">
        <f>IF(J12="","",J12)</f>
        <v>5. 10. 2022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23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30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103</v>
      </c>
      <c r="D123" s="201" t="s">
        <v>57</v>
      </c>
      <c r="E123" s="201" t="s">
        <v>53</v>
      </c>
      <c r="F123" s="201" t="s">
        <v>54</v>
      </c>
      <c r="G123" s="201" t="s">
        <v>104</v>
      </c>
      <c r="H123" s="201" t="s">
        <v>105</v>
      </c>
      <c r="I123" s="201" t="s">
        <v>106</v>
      </c>
      <c r="J123" s="202" t="s">
        <v>95</v>
      </c>
      <c r="K123" s="203" t="s">
        <v>107</v>
      </c>
      <c r="L123" s="204"/>
      <c r="M123" s="103" t="s">
        <v>1</v>
      </c>
      <c r="N123" s="104" t="s">
        <v>36</v>
      </c>
      <c r="O123" s="104" t="s">
        <v>108</v>
      </c>
      <c r="P123" s="104" t="s">
        <v>109</v>
      </c>
      <c r="Q123" s="104" t="s">
        <v>110</v>
      </c>
      <c r="R123" s="104" t="s">
        <v>111</v>
      </c>
      <c r="S123" s="104" t="s">
        <v>112</v>
      </c>
      <c r="T123" s="105" t="s">
        <v>113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96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P125+P161+P181</f>
        <v>0</v>
      </c>
      <c r="Q124" s="107"/>
      <c r="R124" s="207">
        <f>R125+R161+R181</f>
        <v>0</v>
      </c>
      <c r="S124" s="107"/>
      <c r="T124" s="208">
        <f>T125+T161+T181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71</v>
      </c>
      <c r="AU124" s="14" t="s">
        <v>97</v>
      </c>
      <c r="BK124" s="209">
        <f>BK125+BK161+BK181</f>
        <v>0</v>
      </c>
    </row>
    <row r="125" s="12" customFormat="1" ht="25.92" customHeight="1">
      <c r="A125" s="12"/>
      <c r="B125" s="210"/>
      <c r="C125" s="211"/>
      <c r="D125" s="212" t="s">
        <v>71</v>
      </c>
      <c r="E125" s="213" t="s">
        <v>183</v>
      </c>
      <c r="F125" s="213" t="s">
        <v>184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P126+P140+P147+P157</f>
        <v>0</v>
      </c>
      <c r="Q125" s="218"/>
      <c r="R125" s="219">
        <f>R126+R140+R147+R157</f>
        <v>0</v>
      </c>
      <c r="S125" s="218"/>
      <c r="T125" s="220">
        <f>T126+T140+T147+T157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124</v>
      </c>
      <c r="AT125" s="222" t="s">
        <v>71</v>
      </c>
      <c r="AU125" s="222" t="s">
        <v>72</v>
      </c>
      <c r="AY125" s="221" t="s">
        <v>116</v>
      </c>
      <c r="BK125" s="223">
        <f>BK126+BK140+BK147+BK157</f>
        <v>0</v>
      </c>
    </row>
    <row r="126" s="12" customFormat="1" ht="22.8" customHeight="1">
      <c r="A126" s="12"/>
      <c r="B126" s="210"/>
      <c r="C126" s="211"/>
      <c r="D126" s="212" t="s">
        <v>71</v>
      </c>
      <c r="E126" s="224" t="s">
        <v>203</v>
      </c>
      <c r="F126" s="224" t="s">
        <v>204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SUM(P127:P139)</f>
        <v>0</v>
      </c>
      <c r="Q126" s="218"/>
      <c r="R126" s="219">
        <f>SUM(R127:R139)</f>
        <v>0</v>
      </c>
      <c r="S126" s="218"/>
      <c r="T126" s="220">
        <f>SUM(T127:T139)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124</v>
      </c>
      <c r="AT126" s="222" t="s">
        <v>71</v>
      </c>
      <c r="AU126" s="222" t="s">
        <v>79</v>
      </c>
      <c r="AY126" s="221" t="s">
        <v>116</v>
      </c>
      <c r="BK126" s="223">
        <f>SUM(BK127:BK139)</f>
        <v>0</v>
      </c>
    </row>
    <row r="127" s="2" customFormat="1" ht="24.15" customHeight="1">
      <c r="A127" s="35"/>
      <c r="B127" s="36"/>
      <c r="C127" s="226" t="s">
        <v>79</v>
      </c>
      <c r="D127" s="226" t="s">
        <v>119</v>
      </c>
      <c r="E127" s="227" t="s">
        <v>205</v>
      </c>
      <c r="F127" s="228" t="s">
        <v>206</v>
      </c>
      <c r="G127" s="229" t="s">
        <v>122</v>
      </c>
      <c r="H127" s="230">
        <v>1818.8979999999999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149</v>
      </c>
      <c r="AT127" s="238" t="s">
        <v>119</v>
      </c>
      <c r="AU127" s="238" t="s">
        <v>124</v>
      </c>
      <c r="AY127" s="14" t="s">
        <v>116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124</v>
      </c>
      <c r="BK127" s="239">
        <f>ROUND(I127*H127,2)</f>
        <v>0</v>
      </c>
      <c r="BL127" s="14" t="s">
        <v>149</v>
      </c>
      <c r="BM127" s="238" t="s">
        <v>124</v>
      </c>
    </row>
    <row r="128" s="2" customFormat="1" ht="16.5" customHeight="1">
      <c r="A128" s="35"/>
      <c r="B128" s="36"/>
      <c r="C128" s="246" t="s">
        <v>124</v>
      </c>
      <c r="D128" s="246" t="s">
        <v>159</v>
      </c>
      <c r="E128" s="247" t="s">
        <v>207</v>
      </c>
      <c r="F128" s="248" t="s">
        <v>208</v>
      </c>
      <c r="G128" s="249" t="s">
        <v>134</v>
      </c>
      <c r="H128" s="250">
        <v>5.4569999999999999</v>
      </c>
      <c r="I128" s="251"/>
      <c r="J128" s="252">
        <f>ROUND(I128*H128,2)</f>
        <v>0</v>
      </c>
      <c r="K128" s="253"/>
      <c r="L128" s="254"/>
      <c r="M128" s="255" t="s">
        <v>1</v>
      </c>
      <c r="N128" s="256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209</v>
      </c>
      <c r="AT128" s="238" t="s">
        <v>159</v>
      </c>
      <c r="AU128" s="238" t="s">
        <v>124</v>
      </c>
      <c r="AY128" s="14" t="s">
        <v>116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124</v>
      </c>
      <c r="BK128" s="239">
        <f>ROUND(I128*H128,2)</f>
        <v>0</v>
      </c>
      <c r="BL128" s="14" t="s">
        <v>149</v>
      </c>
      <c r="BM128" s="238" t="s">
        <v>123</v>
      </c>
    </row>
    <row r="129" s="2" customFormat="1" ht="37.8" customHeight="1">
      <c r="A129" s="35"/>
      <c r="B129" s="36"/>
      <c r="C129" s="226" t="s">
        <v>127</v>
      </c>
      <c r="D129" s="226" t="s">
        <v>119</v>
      </c>
      <c r="E129" s="227" t="s">
        <v>210</v>
      </c>
      <c r="F129" s="228" t="s">
        <v>211</v>
      </c>
      <c r="G129" s="229" t="s">
        <v>122</v>
      </c>
      <c r="H129" s="230">
        <v>1818.9880000000001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149</v>
      </c>
      <c r="AT129" s="238" t="s">
        <v>119</v>
      </c>
      <c r="AU129" s="238" t="s">
        <v>124</v>
      </c>
      <c r="AY129" s="14" t="s">
        <v>116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124</v>
      </c>
      <c r="BK129" s="239">
        <f>ROUND(I129*H129,2)</f>
        <v>0</v>
      </c>
      <c r="BL129" s="14" t="s">
        <v>149</v>
      </c>
      <c r="BM129" s="238" t="s">
        <v>131</v>
      </c>
    </row>
    <row r="130" s="2" customFormat="1" ht="37.8" customHeight="1">
      <c r="A130" s="35"/>
      <c r="B130" s="36"/>
      <c r="C130" s="246" t="s">
        <v>123</v>
      </c>
      <c r="D130" s="246" t="s">
        <v>159</v>
      </c>
      <c r="E130" s="247" t="s">
        <v>212</v>
      </c>
      <c r="F130" s="248" t="s">
        <v>213</v>
      </c>
      <c r="G130" s="249" t="s">
        <v>122</v>
      </c>
      <c r="H130" s="250">
        <v>2091.8359999999998</v>
      </c>
      <c r="I130" s="251"/>
      <c r="J130" s="252">
        <f>ROUND(I130*H130,2)</f>
        <v>0</v>
      </c>
      <c r="K130" s="253"/>
      <c r="L130" s="254"/>
      <c r="M130" s="255" t="s">
        <v>1</v>
      </c>
      <c r="N130" s="256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209</v>
      </c>
      <c r="AT130" s="238" t="s">
        <v>159</v>
      </c>
      <c r="AU130" s="238" t="s">
        <v>124</v>
      </c>
      <c r="AY130" s="14" t="s">
        <v>116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124</v>
      </c>
      <c r="BK130" s="239">
        <f>ROUND(I130*H130,2)</f>
        <v>0</v>
      </c>
      <c r="BL130" s="14" t="s">
        <v>149</v>
      </c>
      <c r="BM130" s="238" t="s">
        <v>135</v>
      </c>
    </row>
    <row r="131" s="2" customFormat="1" ht="33" customHeight="1">
      <c r="A131" s="35"/>
      <c r="B131" s="36"/>
      <c r="C131" s="226" t="s">
        <v>136</v>
      </c>
      <c r="D131" s="226" t="s">
        <v>119</v>
      </c>
      <c r="E131" s="227" t="s">
        <v>214</v>
      </c>
      <c r="F131" s="228" t="s">
        <v>215</v>
      </c>
      <c r="G131" s="229" t="s">
        <v>122</v>
      </c>
      <c r="H131" s="230">
        <v>1818.8979999999999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149</v>
      </c>
      <c r="AT131" s="238" t="s">
        <v>119</v>
      </c>
      <c r="AU131" s="238" t="s">
        <v>124</v>
      </c>
      <c r="AY131" s="14" t="s">
        <v>116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124</v>
      </c>
      <c r="BK131" s="239">
        <f>ROUND(I131*H131,2)</f>
        <v>0</v>
      </c>
      <c r="BL131" s="14" t="s">
        <v>149</v>
      </c>
      <c r="BM131" s="238" t="s">
        <v>139</v>
      </c>
    </row>
    <row r="132" s="2" customFormat="1" ht="37.8" customHeight="1">
      <c r="A132" s="35"/>
      <c r="B132" s="36"/>
      <c r="C132" s="246" t="s">
        <v>131</v>
      </c>
      <c r="D132" s="246" t="s">
        <v>159</v>
      </c>
      <c r="E132" s="247" t="s">
        <v>216</v>
      </c>
      <c r="F132" s="248" t="s">
        <v>217</v>
      </c>
      <c r="G132" s="249" t="s">
        <v>122</v>
      </c>
      <c r="H132" s="250">
        <v>2091.7330000000002</v>
      </c>
      <c r="I132" s="251"/>
      <c r="J132" s="252">
        <f>ROUND(I132*H132,2)</f>
        <v>0</v>
      </c>
      <c r="K132" s="253"/>
      <c r="L132" s="254"/>
      <c r="M132" s="255" t="s">
        <v>1</v>
      </c>
      <c r="N132" s="256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209</v>
      </c>
      <c r="AT132" s="238" t="s">
        <v>159</v>
      </c>
      <c r="AU132" s="238" t="s">
        <v>124</v>
      </c>
      <c r="AY132" s="14" t="s">
        <v>116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124</v>
      </c>
      <c r="BK132" s="239">
        <f>ROUND(I132*H132,2)</f>
        <v>0</v>
      </c>
      <c r="BL132" s="14" t="s">
        <v>149</v>
      </c>
      <c r="BM132" s="238" t="s">
        <v>142</v>
      </c>
    </row>
    <row r="133" s="2" customFormat="1" ht="33" customHeight="1">
      <c r="A133" s="35"/>
      <c r="B133" s="36"/>
      <c r="C133" s="226" t="s">
        <v>143</v>
      </c>
      <c r="D133" s="226" t="s">
        <v>119</v>
      </c>
      <c r="E133" s="227" t="s">
        <v>218</v>
      </c>
      <c r="F133" s="228" t="s">
        <v>219</v>
      </c>
      <c r="G133" s="229" t="s">
        <v>130</v>
      </c>
      <c r="H133" s="230">
        <v>495.58800000000002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149</v>
      </c>
      <c r="AT133" s="238" t="s">
        <v>119</v>
      </c>
      <c r="AU133" s="238" t="s">
        <v>124</v>
      </c>
      <c r="AY133" s="14" t="s">
        <v>116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124</v>
      </c>
      <c r="BK133" s="239">
        <f>ROUND(I133*H133,2)</f>
        <v>0</v>
      </c>
      <c r="BL133" s="14" t="s">
        <v>149</v>
      </c>
      <c r="BM133" s="238" t="s">
        <v>146</v>
      </c>
    </row>
    <row r="134" s="2" customFormat="1" ht="16.5" customHeight="1">
      <c r="A134" s="35"/>
      <c r="B134" s="36"/>
      <c r="C134" s="246" t="s">
        <v>135</v>
      </c>
      <c r="D134" s="246" t="s">
        <v>159</v>
      </c>
      <c r="E134" s="247" t="s">
        <v>220</v>
      </c>
      <c r="F134" s="248" t="s">
        <v>221</v>
      </c>
      <c r="G134" s="249" t="s">
        <v>170</v>
      </c>
      <c r="H134" s="250">
        <v>3964.7040000000002</v>
      </c>
      <c r="I134" s="251"/>
      <c r="J134" s="252">
        <f>ROUND(I134*H134,2)</f>
        <v>0</v>
      </c>
      <c r="K134" s="253"/>
      <c r="L134" s="254"/>
      <c r="M134" s="255" t="s">
        <v>1</v>
      </c>
      <c r="N134" s="256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209</v>
      </c>
      <c r="AT134" s="238" t="s">
        <v>159</v>
      </c>
      <c r="AU134" s="238" t="s">
        <v>124</v>
      </c>
      <c r="AY134" s="14" t="s">
        <v>116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124</v>
      </c>
      <c r="BK134" s="239">
        <f>ROUND(I134*H134,2)</f>
        <v>0</v>
      </c>
      <c r="BL134" s="14" t="s">
        <v>149</v>
      </c>
      <c r="BM134" s="238" t="s">
        <v>149</v>
      </c>
    </row>
    <row r="135" s="2" customFormat="1" ht="16.5" customHeight="1">
      <c r="A135" s="35"/>
      <c r="B135" s="36"/>
      <c r="C135" s="246" t="s">
        <v>117</v>
      </c>
      <c r="D135" s="246" t="s">
        <v>159</v>
      </c>
      <c r="E135" s="247" t="s">
        <v>222</v>
      </c>
      <c r="F135" s="248" t="s">
        <v>223</v>
      </c>
      <c r="G135" s="249" t="s">
        <v>122</v>
      </c>
      <c r="H135" s="250">
        <v>307.26499999999999</v>
      </c>
      <c r="I135" s="251"/>
      <c r="J135" s="252">
        <f>ROUND(I135*H135,2)</f>
        <v>0</v>
      </c>
      <c r="K135" s="253"/>
      <c r="L135" s="254"/>
      <c r="M135" s="255" t="s">
        <v>1</v>
      </c>
      <c r="N135" s="256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209</v>
      </c>
      <c r="AT135" s="238" t="s">
        <v>159</v>
      </c>
      <c r="AU135" s="238" t="s">
        <v>124</v>
      </c>
      <c r="AY135" s="14" t="s">
        <v>116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124</v>
      </c>
      <c r="BK135" s="239">
        <f>ROUND(I135*H135,2)</f>
        <v>0</v>
      </c>
      <c r="BL135" s="14" t="s">
        <v>149</v>
      </c>
      <c r="BM135" s="238" t="s">
        <v>152</v>
      </c>
    </row>
    <row r="136" s="2" customFormat="1" ht="24.15" customHeight="1">
      <c r="A136" s="35"/>
      <c r="B136" s="36"/>
      <c r="C136" s="226" t="s">
        <v>139</v>
      </c>
      <c r="D136" s="226" t="s">
        <v>119</v>
      </c>
      <c r="E136" s="227" t="s">
        <v>224</v>
      </c>
      <c r="F136" s="228" t="s">
        <v>225</v>
      </c>
      <c r="G136" s="229" t="s">
        <v>170</v>
      </c>
      <c r="H136" s="230">
        <v>789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149</v>
      </c>
      <c r="AT136" s="238" t="s">
        <v>119</v>
      </c>
      <c r="AU136" s="238" t="s">
        <v>124</v>
      </c>
      <c r="AY136" s="14" t="s">
        <v>116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124</v>
      </c>
      <c r="BK136" s="239">
        <f>ROUND(I136*H136,2)</f>
        <v>0</v>
      </c>
      <c r="BL136" s="14" t="s">
        <v>149</v>
      </c>
      <c r="BM136" s="238" t="s">
        <v>7</v>
      </c>
    </row>
    <row r="137" s="2" customFormat="1" ht="24.15" customHeight="1">
      <c r="A137" s="35"/>
      <c r="B137" s="36"/>
      <c r="C137" s="246" t="s">
        <v>155</v>
      </c>
      <c r="D137" s="246" t="s">
        <v>159</v>
      </c>
      <c r="E137" s="247" t="s">
        <v>226</v>
      </c>
      <c r="F137" s="248" t="s">
        <v>227</v>
      </c>
      <c r="G137" s="249" t="s">
        <v>122</v>
      </c>
      <c r="H137" s="250">
        <v>142.14400000000001</v>
      </c>
      <c r="I137" s="251"/>
      <c r="J137" s="252">
        <f>ROUND(I137*H137,2)</f>
        <v>0</v>
      </c>
      <c r="K137" s="253"/>
      <c r="L137" s="254"/>
      <c r="M137" s="255" t="s">
        <v>1</v>
      </c>
      <c r="N137" s="256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209</v>
      </c>
      <c r="AT137" s="238" t="s">
        <v>159</v>
      </c>
      <c r="AU137" s="238" t="s">
        <v>124</v>
      </c>
      <c r="AY137" s="14" t="s">
        <v>116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124</v>
      </c>
      <c r="BK137" s="239">
        <f>ROUND(I137*H137,2)</f>
        <v>0</v>
      </c>
      <c r="BL137" s="14" t="s">
        <v>149</v>
      </c>
      <c r="BM137" s="238" t="s">
        <v>158</v>
      </c>
    </row>
    <row r="138" s="2" customFormat="1" ht="16.5" customHeight="1">
      <c r="A138" s="35"/>
      <c r="B138" s="36"/>
      <c r="C138" s="246" t="s">
        <v>142</v>
      </c>
      <c r="D138" s="246" t="s">
        <v>159</v>
      </c>
      <c r="E138" s="247" t="s">
        <v>228</v>
      </c>
      <c r="F138" s="248" t="s">
        <v>229</v>
      </c>
      <c r="G138" s="249" t="s">
        <v>170</v>
      </c>
      <c r="H138" s="250">
        <v>789</v>
      </c>
      <c r="I138" s="251"/>
      <c r="J138" s="252">
        <f>ROUND(I138*H138,2)</f>
        <v>0</v>
      </c>
      <c r="K138" s="253"/>
      <c r="L138" s="254"/>
      <c r="M138" s="255" t="s">
        <v>1</v>
      </c>
      <c r="N138" s="256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209</v>
      </c>
      <c r="AT138" s="238" t="s">
        <v>159</v>
      </c>
      <c r="AU138" s="238" t="s">
        <v>124</v>
      </c>
      <c r="AY138" s="14" t="s">
        <v>116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124</v>
      </c>
      <c r="BK138" s="239">
        <f>ROUND(I138*H138,2)</f>
        <v>0</v>
      </c>
      <c r="BL138" s="14" t="s">
        <v>149</v>
      </c>
      <c r="BM138" s="238" t="s">
        <v>166</v>
      </c>
    </row>
    <row r="139" s="2" customFormat="1" ht="24.15" customHeight="1">
      <c r="A139" s="35"/>
      <c r="B139" s="36"/>
      <c r="C139" s="226" t="s">
        <v>167</v>
      </c>
      <c r="D139" s="226" t="s">
        <v>119</v>
      </c>
      <c r="E139" s="227" t="s">
        <v>230</v>
      </c>
      <c r="F139" s="228" t="s">
        <v>231</v>
      </c>
      <c r="G139" s="229" t="s">
        <v>134</v>
      </c>
      <c r="H139" s="230">
        <v>10.686999999999999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149</v>
      </c>
      <c r="AT139" s="238" t="s">
        <v>119</v>
      </c>
      <c r="AU139" s="238" t="s">
        <v>124</v>
      </c>
      <c r="AY139" s="14" t="s">
        <v>116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124</v>
      </c>
      <c r="BK139" s="239">
        <f>ROUND(I139*H139,2)</f>
        <v>0</v>
      </c>
      <c r="BL139" s="14" t="s">
        <v>149</v>
      </c>
      <c r="BM139" s="238" t="s">
        <v>171</v>
      </c>
    </row>
    <row r="140" s="12" customFormat="1" ht="22.8" customHeight="1">
      <c r="A140" s="12"/>
      <c r="B140" s="210"/>
      <c r="C140" s="211"/>
      <c r="D140" s="212" t="s">
        <v>71</v>
      </c>
      <c r="E140" s="224" t="s">
        <v>232</v>
      </c>
      <c r="F140" s="224" t="s">
        <v>233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SUM(P141:P146)</f>
        <v>0</v>
      </c>
      <c r="Q140" s="218"/>
      <c r="R140" s="219">
        <f>SUM(R141:R146)</f>
        <v>0</v>
      </c>
      <c r="S140" s="218"/>
      <c r="T140" s="220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124</v>
      </c>
      <c r="AT140" s="222" t="s">
        <v>71</v>
      </c>
      <c r="AU140" s="222" t="s">
        <v>79</v>
      </c>
      <c r="AY140" s="221" t="s">
        <v>116</v>
      </c>
      <c r="BK140" s="223">
        <f>SUM(BK141:BK146)</f>
        <v>0</v>
      </c>
    </row>
    <row r="141" s="2" customFormat="1" ht="24.15" customHeight="1">
      <c r="A141" s="35"/>
      <c r="B141" s="36"/>
      <c r="C141" s="226" t="s">
        <v>146</v>
      </c>
      <c r="D141" s="226" t="s">
        <v>119</v>
      </c>
      <c r="E141" s="227" t="s">
        <v>234</v>
      </c>
      <c r="F141" s="228" t="s">
        <v>235</v>
      </c>
      <c r="G141" s="229" t="s">
        <v>122</v>
      </c>
      <c r="H141" s="230">
        <v>1395.932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149</v>
      </c>
      <c r="AT141" s="238" t="s">
        <v>119</v>
      </c>
      <c r="AU141" s="238" t="s">
        <v>124</v>
      </c>
      <c r="AY141" s="14" t="s">
        <v>116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124</v>
      </c>
      <c r="BK141" s="239">
        <f>ROUND(I141*H141,2)</f>
        <v>0</v>
      </c>
      <c r="BL141" s="14" t="s">
        <v>149</v>
      </c>
      <c r="BM141" s="238" t="s">
        <v>236</v>
      </c>
    </row>
    <row r="142" s="2" customFormat="1" ht="24.15" customHeight="1">
      <c r="A142" s="35"/>
      <c r="B142" s="36"/>
      <c r="C142" s="246" t="s">
        <v>237</v>
      </c>
      <c r="D142" s="246" t="s">
        <v>159</v>
      </c>
      <c r="E142" s="247" t="s">
        <v>238</v>
      </c>
      <c r="F142" s="248" t="s">
        <v>239</v>
      </c>
      <c r="G142" s="249" t="s">
        <v>122</v>
      </c>
      <c r="H142" s="250">
        <v>2847.701</v>
      </c>
      <c r="I142" s="251"/>
      <c r="J142" s="252">
        <f>ROUND(I142*H142,2)</f>
        <v>0</v>
      </c>
      <c r="K142" s="253"/>
      <c r="L142" s="254"/>
      <c r="M142" s="255" t="s">
        <v>1</v>
      </c>
      <c r="N142" s="256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209</v>
      </c>
      <c r="AT142" s="238" t="s">
        <v>159</v>
      </c>
      <c r="AU142" s="238" t="s">
        <v>124</v>
      </c>
      <c r="AY142" s="14" t="s">
        <v>116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124</v>
      </c>
      <c r="BK142" s="239">
        <f>ROUND(I142*H142,2)</f>
        <v>0</v>
      </c>
      <c r="BL142" s="14" t="s">
        <v>149</v>
      </c>
      <c r="BM142" s="238" t="s">
        <v>240</v>
      </c>
    </row>
    <row r="143" s="2" customFormat="1" ht="33" customHeight="1">
      <c r="A143" s="35"/>
      <c r="B143" s="36"/>
      <c r="C143" s="226" t="s">
        <v>149</v>
      </c>
      <c r="D143" s="226" t="s">
        <v>119</v>
      </c>
      <c r="E143" s="227" t="s">
        <v>241</v>
      </c>
      <c r="F143" s="228" t="s">
        <v>242</v>
      </c>
      <c r="G143" s="229" t="s">
        <v>122</v>
      </c>
      <c r="H143" s="230">
        <v>1395.932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149</v>
      </c>
      <c r="AT143" s="238" t="s">
        <v>119</v>
      </c>
      <c r="AU143" s="238" t="s">
        <v>124</v>
      </c>
      <c r="AY143" s="14" t="s">
        <v>116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124</v>
      </c>
      <c r="BK143" s="239">
        <f>ROUND(I143*H143,2)</f>
        <v>0</v>
      </c>
      <c r="BL143" s="14" t="s">
        <v>149</v>
      </c>
      <c r="BM143" s="238" t="s">
        <v>209</v>
      </c>
    </row>
    <row r="144" s="2" customFormat="1" ht="24.15" customHeight="1">
      <c r="A144" s="35"/>
      <c r="B144" s="36"/>
      <c r="C144" s="246" t="s">
        <v>243</v>
      </c>
      <c r="D144" s="246" t="s">
        <v>159</v>
      </c>
      <c r="E144" s="247" t="s">
        <v>244</v>
      </c>
      <c r="F144" s="248" t="s">
        <v>245</v>
      </c>
      <c r="G144" s="249" t="s">
        <v>246</v>
      </c>
      <c r="H144" s="250">
        <v>142.38499999999999</v>
      </c>
      <c r="I144" s="251"/>
      <c r="J144" s="252">
        <f>ROUND(I144*H144,2)</f>
        <v>0</v>
      </c>
      <c r="K144" s="253"/>
      <c r="L144" s="254"/>
      <c r="M144" s="255" t="s">
        <v>1</v>
      </c>
      <c r="N144" s="256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209</v>
      </c>
      <c r="AT144" s="238" t="s">
        <v>159</v>
      </c>
      <c r="AU144" s="238" t="s">
        <v>124</v>
      </c>
      <c r="AY144" s="14" t="s">
        <v>116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124</v>
      </c>
      <c r="BK144" s="239">
        <f>ROUND(I144*H144,2)</f>
        <v>0</v>
      </c>
      <c r="BL144" s="14" t="s">
        <v>149</v>
      </c>
      <c r="BM144" s="238" t="s">
        <v>247</v>
      </c>
    </row>
    <row r="145" s="2" customFormat="1" ht="21.75" customHeight="1">
      <c r="A145" s="35"/>
      <c r="B145" s="36"/>
      <c r="C145" s="226" t="s">
        <v>152</v>
      </c>
      <c r="D145" s="226" t="s">
        <v>119</v>
      </c>
      <c r="E145" s="227" t="s">
        <v>248</v>
      </c>
      <c r="F145" s="228" t="s">
        <v>249</v>
      </c>
      <c r="G145" s="229" t="s">
        <v>122</v>
      </c>
      <c r="H145" s="230">
        <v>245.596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149</v>
      </c>
      <c r="AT145" s="238" t="s">
        <v>119</v>
      </c>
      <c r="AU145" s="238" t="s">
        <v>124</v>
      </c>
      <c r="AY145" s="14" t="s">
        <v>116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124</v>
      </c>
      <c r="BK145" s="239">
        <f>ROUND(I145*H145,2)</f>
        <v>0</v>
      </c>
      <c r="BL145" s="14" t="s">
        <v>149</v>
      </c>
      <c r="BM145" s="238" t="s">
        <v>250</v>
      </c>
    </row>
    <row r="146" s="2" customFormat="1" ht="37.8" customHeight="1">
      <c r="A146" s="35"/>
      <c r="B146" s="36"/>
      <c r="C146" s="246" t="s">
        <v>251</v>
      </c>
      <c r="D146" s="246" t="s">
        <v>159</v>
      </c>
      <c r="E146" s="247" t="s">
        <v>252</v>
      </c>
      <c r="F146" s="248" t="s">
        <v>253</v>
      </c>
      <c r="G146" s="249" t="s">
        <v>122</v>
      </c>
      <c r="H146" s="250">
        <v>250.50800000000001</v>
      </c>
      <c r="I146" s="251"/>
      <c r="J146" s="252">
        <f>ROUND(I146*H146,2)</f>
        <v>0</v>
      </c>
      <c r="K146" s="253"/>
      <c r="L146" s="254"/>
      <c r="M146" s="255" t="s">
        <v>1</v>
      </c>
      <c r="N146" s="256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209</v>
      </c>
      <c r="AT146" s="238" t="s">
        <v>159</v>
      </c>
      <c r="AU146" s="238" t="s">
        <v>124</v>
      </c>
      <c r="AY146" s="14" t="s">
        <v>116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124</v>
      </c>
      <c r="BK146" s="239">
        <f>ROUND(I146*H146,2)</f>
        <v>0</v>
      </c>
      <c r="BL146" s="14" t="s">
        <v>149</v>
      </c>
      <c r="BM146" s="238" t="s">
        <v>254</v>
      </c>
    </row>
    <row r="147" s="12" customFormat="1" ht="22.8" customHeight="1">
      <c r="A147" s="12"/>
      <c r="B147" s="210"/>
      <c r="C147" s="211"/>
      <c r="D147" s="212" t="s">
        <v>71</v>
      </c>
      <c r="E147" s="224" t="s">
        <v>255</v>
      </c>
      <c r="F147" s="224" t="s">
        <v>256</v>
      </c>
      <c r="G147" s="211"/>
      <c r="H147" s="211"/>
      <c r="I147" s="214"/>
      <c r="J147" s="225">
        <f>BK147</f>
        <v>0</v>
      </c>
      <c r="K147" s="211"/>
      <c r="L147" s="216"/>
      <c r="M147" s="217"/>
      <c r="N147" s="218"/>
      <c r="O147" s="218"/>
      <c r="P147" s="219">
        <f>SUM(P148:P156)</f>
        <v>0</v>
      </c>
      <c r="Q147" s="218"/>
      <c r="R147" s="219">
        <f>SUM(R148:R156)</f>
        <v>0</v>
      </c>
      <c r="S147" s="218"/>
      <c r="T147" s="220">
        <f>SUM(T148:T156)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1" t="s">
        <v>124</v>
      </c>
      <c r="AT147" s="222" t="s">
        <v>71</v>
      </c>
      <c r="AU147" s="222" t="s">
        <v>79</v>
      </c>
      <c r="AY147" s="221" t="s">
        <v>116</v>
      </c>
      <c r="BK147" s="223">
        <f>SUM(BK148:BK156)</f>
        <v>0</v>
      </c>
    </row>
    <row r="148" s="2" customFormat="1" ht="21.75" customHeight="1">
      <c r="A148" s="35"/>
      <c r="B148" s="36"/>
      <c r="C148" s="226" t="s">
        <v>7</v>
      </c>
      <c r="D148" s="226" t="s">
        <v>119</v>
      </c>
      <c r="E148" s="227" t="s">
        <v>257</v>
      </c>
      <c r="F148" s="228" t="s">
        <v>258</v>
      </c>
      <c r="G148" s="229" t="s">
        <v>170</v>
      </c>
      <c r="H148" s="230">
        <v>6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149</v>
      </c>
      <c r="AT148" s="238" t="s">
        <v>119</v>
      </c>
      <c r="AU148" s="238" t="s">
        <v>124</v>
      </c>
      <c r="AY148" s="14" t="s">
        <v>116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124</v>
      </c>
      <c r="BK148" s="239">
        <f>ROUND(I148*H148,2)</f>
        <v>0</v>
      </c>
      <c r="BL148" s="14" t="s">
        <v>149</v>
      </c>
      <c r="BM148" s="238" t="s">
        <v>259</v>
      </c>
    </row>
    <row r="149" s="2" customFormat="1" ht="24.15" customHeight="1">
      <c r="A149" s="35"/>
      <c r="B149" s="36"/>
      <c r="C149" s="246" t="s">
        <v>260</v>
      </c>
      <c r="D149" s="246" t="s">
        <v>159</v>
      </c>
      <c r="E149" s="247" t="s">
        <v>261</v>
      </c>
      <c r="F149" s="248" t="s">
        <v>262</v>
      </c>
      <c r="G149" s="249" t="s">
        <v>170</v>
      </c>
      <c r="H149" s="250">
        <v>6</v>
      </c>
      <c r="I149" s="251"/>
      <c r="J149" s="252">
        <f>ROUND(I149*H149,2)</f>
        <v>0</v>
      </c>
      <c r="K149" s="253"/>
      <c r="L149" s="254"/>
      <c r="M149" s="255" t="s">
        <v>1</v>
      </c>
      <c r="N149" s="256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209</v>
      </c>
      <c r="AT149" s="238" t="s">
        <v>159</v>
      </c>
      <c r="AU149" s="238" t="s">
        <v>124</v>
      </c>
      <c r="AY149" s="14" t="s">
        <v>116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124</v>
      </c>
      <c r="BK149" s="239">
        <f>ROUND(I149*H149,2)</f>
        <v>0</v>
      </c>
      <c r="BL149" s="14" t="s">
        <v>149</v>
      </c>
      <c r="BM149" s="238" t="s">
        <v>263</v>
      </c>
    </row>
    <row r="150" s="2" customFormat="1" ht="24.15" customHeight="1">
      <c r="A150" s="35"/>
      <c r="B150" s="36"/>
      <c r="C150" s="226" t="s">
        <v>158</v>
      </c>
      <c r="D150" s="226" t="s">
        <v>119</v>
      </c>
      <c r="E150" s="227" t="s">
        <v>264</v>
      </c>
      <c r="F150" s="228" t="s">
        <v>265</v>
      </c>
      <c r="G150" s="229" t="s">
        <v>170</v>
      </c>
      <c r="H150" s="230">
        <v>9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149</v>
      </c>
      <c r="AT150" s="238" t="s">
        <v>119</v>
      </c>
      <c r="AU150" s="238" t="s">
        <v>124</v>
      </c>
      <c r="AY150" s="14" t="s">
        <v>116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124</v>
      </c>
      <c r="BK150" s="239">
        <f>ROUND(I150*H150,2)</f>
        <v>0</v>
      </c>
      <c r="BL150" s="14" t="s">
        <v>149</v>
      </c>
      <c r="BM150" s="238" t="s">
        <v>266</v>
      </c>
    </row>
    <row r="151" s="2" customFormat="1" ht="37.8" customHeight="1">
      <c r="A151" s="35"/>
      <c r="B151" s="36"/>
      <c r="C151" s="226" t="s">
        <v>267</v>
      </c>
      <c r="D151" s="226" t="s">
        <v>119</v>
      </c>
      <c r="E151" s="227" t="s">
        <v>268</v>
      </c>
      <c r="F151" s="228" t="s">
        <v>269</v>
      </c>
      <c r="G151" s="229" t="s">
        <v>130</v>
      </c>
      <c r="H151" s="230">
        <v>54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149</v>
      </c>
      <c r="AT151" s="238" t="s">
        <v>119</v>
      </c>
      <c r="AU151" s="238" t="s">
        <v>124</v>
      </c>
      <c r="AY151" s="14" t="s">
        <v>116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124</v>
      </c>
      <c r="BK151" s="239">
        <f>ROUND(I151*H151,2)</f>
        <v>0</v>
      </c>
      <c r="BL151" s="14" t="s">
        <v>149</v>
      </c>
      <c r="BM151" s="238" t="s">
        <v>270</v>
      </c>
    </row>
    <row r="152" s="2" customFormat="1" ht="21.75" customHeight="1">
      <c r="A152" s="35"/>
      <c r="B152" s="36"/>
      <c r="C152" s="226" t="s">
        <v>166</v>
      </c>
      <c r="D152" s="226" t="s">
        <v>119</v>
      </c>
      <c r="E152" s="227" t="s">
        <v>271</v>
      </c>
      <c r="F152" s="228" t="s">
        <v>272</v>
      </c>
      <c r="G152" s="229" t="s">
        <v>170</v>
      </c>
      <c r="H152" s="230">
        <v>9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149</v>
      </c>
      <c r="AT152" s="238" t="s">
        <v>119</v>
      </c>
      <c r="AU152" s="238" t="s">
        <v>124</v>
      </c>
      <c r="AY152" s="14" t="s">
        <v>116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124</v>
      </c>
      <c r="BK152" s="239">
        <f>ROUND(I152*H152,2)</f>
        <v>0</v>
      </c>
      <c r="BL152" s="14" t="s">
        <v>149</v>
      </c>
      <c r="BM152" s="238" t="s">
        <v>273</v>
      </c>
    </row>
    <row r="153" s="2" customFormat="1" ht="37.8" customHeight="1">
      <c r="A153" s="35"/>
      <c r="B153" s="36"/>
      <c r="C153" s="246" t="s">
        <v>274</v>
      </c>
      <c r="D153" s="246" t="s">
        <v>159</v>
      </c>
      <c r="E153" s="247" t="s">
        <v>275</v>
      </c>
      <c r="F153" s="248" t="s">
        <v>276</v>
      </c>
      <c r="G153" s="249" t="s">
        <v>170</v>
      </c>
      <c r="H153" s="250">
        <v>9</v>
      </c>
      <c r="I153" s="251"/>
      <c r="J153" s="252">
        <f>ROUND(I153*H153,2)</f>
        <v>0</v>
      </c>
      <c r="K153" s="253"/>
      <c r="L153" s="254"/>
      <c r="M153" s="255" t="s">
        <v>1</v>
      </c>
      <c r="N153" s="256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209</v>
      </c>
      <c r="AT153" s="238" t="s">
        <v>159</v>
      </c>
      <c r="AU153" s="238" t="s">
        <v>124</v>
      </c>
      <c r="AY153" s="14" t="s">
        <v>116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124</v>
      </c>
      <c r="BK153" s="239">
        <f>ROUND(I153*H153,2)</f>
        <v>0</v>
      </c>
      <c r="BL153" s="14" t="s">
        <v>149</v>
      </c>
      <c r="BM153" s="238" t="s">
        <v>277</v>
      </c>
    </row>
    <row r="154" s="2" customFormat="1" ht="16.5" customHeight="1">
      <c r="A154" s="35"/>
      <c r="B154" s="36"/>
      <c r="C154" s="226" t="s">
        <v>171</v>
      </c>
      <c r="D154" s="226" t="s">
        <v>119</v>
      </c>
      <c r="E154" s="227" t="s">
        <v>278</v>
      </c>
      <c r="F154" s="228" t="s">
        <v>279</v>
      </c>
      <c r="G154" s="229" t="s">
        <v>170</v>
      </c>
      <c r="H154" s="230">
        <v>9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149</v>
      </c>
      <c r="AT154" s="238" t="s">
        <v>119</v>
      </c>
      <c r="AU154" s="238" t="s">
        <v>124</v>
      </c>
      <c r="AY154" s="14" t="s">
        <v>116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124</v>
      </c>
      <c r="BK154" s="239">
        <f>ROUND(I154*H154,2)</f>
        <v>0</v>
      </c>
      <c r="BL154" s="14" t="s">
        <v>149</v>
      </c>
      <c r="BM154" s="238" t="s">
        <v>280</v>
      </c>
    </row>
    <row r="155" s="2" customFormat="1" ht="16.5" customHeight="1">
      <c r="A155" s="35"/>
      <c r="B155" s="36"/>
      <c r="C155" s="246" t="s">
        <v>281</v>
      </c>
      <c r="D155" s="246" t="s">
        <v>159</v>
      </c>
      <c r="E155" s="247" t="s">
        <v>282</v>
      </c>
      <c r="F155" s="248" t="s">
        <v>283</v>
      </c>
      <c r="G155" s="249" t="s">
        <v>170</v>
      </c>
      <c r="H155" s="250">
        <v>9</v>
      </c>
      <c r="I155" s="251"/>
      <c r="J155" s="252">
        <f>ROUND(I155*H155,2)</f>
        <v>0</v>
      </c>
      <c r="K155" s="253"/>
      <c r="L155" s="254"/>
      <c r="M155" s="255" t="s">
        <v>1</v>
      </c>
      <c r="N155" s="256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209</v>
      </c>
      <c r="AT155" s="238" t="s">
        <v>159</v>
      </c>
      <c r="AU155" s="238" t="s">
        <v>124</v>
      </c>
      <c r="AY155" s="14" t="s">
        <v>116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124</v>
      </c>
      <c r="BK155" s="239">
        <f>ROUND(I155*H155,2)</f>
        <v>0</v>
      </c>
      <c r="BL155" s="14" t="s">
        <v>149</v>
      </c>
      <c r="BM155" s="238" t="s">
        <v>284</v>
      </c>
    </row>
    <row r="156" s="2" customFormat="1" ht="24.15" customHeight="1">
      <c r="A156" s="35"/>
      <c r="B156" s="36"/>
      <c r="C156" s="226" t="s">
        <v>236</v>
      </c>
      <c r="D156" s="226" t="s">
        <v>119</v>
      </c>
      <c r="E156" s="227" t="s">
        <v>285</v>
      </c>
      <c r="F156" s="228" t="s">
        <v>286</v>
      </c>
      <c r="G156" s="229" t="s">
        <v>134</v>
      </c>
      <c r="H156" s="230">
        <v>0.36899999999999999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149</v>
      </c>
      <c r="AT156" s="238" t="s">
        <v>119</v>
      </c>
      <c r="AU156" s="238" t="s">
        <v>124</v>
      </c>
      <c r="AY156" s="14" t="s">
        <v>116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124</v>
      </c>
      <c r="BK156" s="239">
        <f>ROUND(I156*H156,2)</f>
        <v>0</v>
      </c>
      <c r="BL156" s="14" t="s">
        <v>149</v>
      </c>
      <c r="BM156" s="238" t="s">
        <v>287</v>
      </c>
    </row>
    <row r="157" s="12" customFormat="1" ht="22.8" customHeight="1">
      <c r="A157" s="12"/>
      <c r="B157" s="210"/>
      <c r="C157" s="211"/>
      <c r="D157" s="212" t="s">
        <v>71</v>
      </c>
      <c r="E157" s="224" t="s">
        <v>185</v>
      </c>
      <c r="F157" s="224" t="s">
        <v>186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SUM(P158:P160)</f>
        <v>0</v>
      </c>
      <c r="Q157" s="218"/>
      <c r="R157" s="219">
        <f>SUM(R158:R160)</f>
        <v>0</v>
      </c>
      <c r="S157" s="218"/>
      <c r="T157" s="220">
        <f>SUM(T158:T160)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124</v>
      </c>
      <c r="AT157" s="222" t="s">
        <v>71</v>
      </c>
      <c r="AU157" s="222" t="s">
        <v>79</v>
      </c>
      <c r="AY157" s="221" t="s">
        <v>116</v>
      </c>
      <c r="BK157" s="223">
        <f>SUM(BK158:BK160)</f>
        <v>0</v>
      </c>
    </row>
    <row r="158" s="2" customFormat="1" ht="24.15" customHeight="1">
      <c r="A158" s="35"/>
      <c r="B158" s="36"/>
      <c r="C158" s="226" t="s">
        <v>288</v>
      </c>
      <c r="D158" s="226" t="s">
        <v>119</v>
      </c>
      <c r="E158" s="227" t="s">
        <v>289</v>
      </c>
      <c r="F158" s="228" t="s">
        <v>290</v>
      </c>
      <c r="G158" s="229" t="s">
        <v>130</v>
      </c>
      <c r="H158" s="230">
        <v>423.60000000000002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149</v>
      </c>
      <c r="AT158" s="238" t="s">
        <v>119</v>
      </c>
      <c r="AU158" s="238" t="s">
        <v>124</v>
      </c>
      <c r="AY158" s="14" t="s">
        <v>116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124</v>
      </c>
      <c r="BK158" s="239">
        <f>ROUND(I158*H158,2)</f>
        <v>0</v>
      </c>
      <c r="BL158" s="14" t="s">
        <v>149</v>
      </c>
      <c r="BM158" s="238" t="s">
        <v>291</v>
      </c>
    </row>
    <row r="159" s="2" customFormat="1" ht="24.15" customHeight="1">
      <c r="A159" s="35"/>
      <c r="B159" s="36"/>
      <c r="C159" s="226" t="s">
        <v>240</v>
      </c>
      <c r="D159" s="226" t="s">
        <v>119</v>
      </c>
      <c r="E159" s="227" t="s">
        <v>292</v>
      </c>
      <c r="F159" s="228" t="s">
        <v>293</v>
      </c>
      <c r="G159" s="229" t="s">
        <v>130</v>
      </c>
      <c r="H159" s="230">
        <v>52.359999999999999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149</v>
      </c>
      <c r="AT159" s="238" t="s">
        <v>119</v>
      </c>
      <c r="AU159" s="238" t="s">
        <v>124</v>
      </c>
      <c r="AY159" s="14" t="s">
        <v>116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124</v>
      </c>
      <c r="BK159" s="239">
        <f>ROUND(I159*H159,2)</f>
        <v>0</v>
      </c>
      <c r="BL159" s="14" t="s">
        <v>149</v>
      </c>
      <c r="BM159" s="238" t="s">
        <v>294</v>
      </c>
    </row>
    <row r="160" s="2" customFormat="1" ht="24.15" customHeight="1">
      <c r="A160" s="35"/>
      <c r="B160" s="36"/>
      <c r="C160" s="226" t="s">
        <v>295</v>
      </c>
      <c r="D160" s="226" t="s">
        <v>119</v>
      </c>
      <c r="E160" s="227" t="s">
        <v>296</v>
      </c>
      <c r="F160" s="228" t="s">
        <v>297</v>
      </c>
      <c r="G160" s="229" t="s">
        <v>134</v>
      </c>
      <c r="H160" s="230">
        <v>0.20799999999999999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149</v>
      </c>
      <c r="AT160" s="238" t="s">
        <v>119</v>
      </c>
      <c r="AU160" s="238" t="s">
        <v>124</v>
      </c>
      <c r="AY160" s="14" t="s">
        <v>116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124</v>
      </c>
      <c r="BK160" s="239">
        <f>ROUND(I160*H160,2)</f>
        <v>0</v>
      </c>
      <c r="BL160" s="14" t="s">
        <v>149</v>
      </c>
      <c r="BM160" s="238" t="s">
        <v>298</v>
      </c>
    </row>
    <row r="161" s="12" customFormat="1" ht="25.92" customHeight="1">
      <c r="A161" s="12"/>
      <c r="B161" s="210"/>
      <c r="C161" s="211"/>
      <c r="D161" s="212" t="s">
        <v>71</v>
      </c>
      <c r="E161" s="213" t="s">
        <v>159</v>
      </c>
      <c r="F161" s="213" t="s">
        <v>160</v>
      </c>
      <c r="G161" s="211"/>
      <c r="H161" s="211"/>
      <c r="I161" s="214"/>
      <c r="J161" s="215">
        <f>BK161</f>
        <v>0</v>
      </c>
      <c r="K161" s="211"/>
      <c r="L161" s="216"/>
      <c r="M161" s="217"/>
      <c r="N161" s="218"/>
      <c r="O161" s="218"/>
      <c r="P161" s="219">
        <f>P162</f>
        <v>0</v>
      </c>
      <c r="Q161" s="218"/>
      <c r="R161" s="219">
        <f>R162</f>
        <v>0</v>
      </c>
      <c r="S161" s="218"/>
      <c r="T161" s="22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127</v>
      </c>
      <c r="AT161" s="222" t="s">
        <v>71</v>
      </c>
      <c r="AU161" s="222" t="s">
        <v>72</v>
      </c>
      <c r="AY161" s="221" t="s">
        <v>116</v>
      </c>
      <c r="BK161" s="223">
        <f>BK162</f>
        <v>0</v>
      </c>
    </row>
    <row r="162" s="12" customFormat="1" ht="22.8" customHeight="1">
      <c r="A162" s="12"/>
      <c r="B162" s="210"/>
      <c r="C162" s="211"/>
      <c r="D162" s="212" t="s">
        <v>71</v>
      </c>
      <c r="E162" s="224" t="s">
        <v>161</v>
      </c>
      <c r="F162" s="224" t="s">
        <v>162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SUM(P163:P180)</f>
        <v>0</v>
      </c>
      <c r="Q162" s="218"/>
      <c r="R162" s="219">
        <f>SUM(R163:R180)</f>
        <v>0</v>
      </c>
      <c r="S162" s="218"/>
      <c r="T162" s="220">
        <f>SUM(T163:T180)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127</v>
      </c>
      <c r="AT162" s="222" t="s">
        <v>71</v>
      </c>
      <c r="AU162" s="222" t="s">
        <v>79</v>
      </c>
      <c r="AY162" s="221" t="s">
        <v>116</v>
      </c>
      <c r="BK162" s="223">
        <f>SUM(BK163:BK180)</f>
        <v>0</v>
      </c>
    </row>
    <row r="163" s="2" customFormat="1" ht="24.15" customHeight="1">
      <c r="A163" s="35"/>
      <c r="B163" s="36"/>
      <c r="C163" s="226" t="s">
        <v>209</v>
      </c>
      <c r="D163" s="226" t="s">
        <v>119</v>
      </c>
      <c r="E163" s="227" t="s">
        <v>163</v>
      </c>
      <c r="F163" s="228" t="s">
        <v>299</v>
      </c>
      <c r="G163" s="229" t="s">
        <v>130</v>
      </c>
      <c r="H163" s="230">
        <v>678.88999999999999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165</v>
      </c>
      <c r="AT163" s="238" t="s">
        <v>119</v>
      </c>
      <c r="AU163" s="238" t="s">
        <v>124</v>
      </c>
      <c r="AY163" s="14" t="s">
        <v>116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124</v>
      </c>
      <c r="BK163" s="239">
        <f>ROUND(I163*H163,2)</f>
        <v>0</v>
      </c>
      <c r="BL163" s="14" t="s">
        <v>165</v>
      </c>
      <c r="BM163" s="238" t="s">
        <v>165</v>
      </c>
    </row>
    <row r="164" s="2" customFormat="1" ht="16.5" customHeight="1">
      <c r="A164" s="35"/>
      <c r="B164" s="36"/>
      <c r="C164" s="246" t="s">
        <v>300</v>
      </c>
      <c r="D164" s="246" t="s">
        <v>159</v>
      </c>
      <c r="E164" s="247" t="s">
        <v>301</v>
      </c>
      <c r="F164" s="248" t="s">
        <v>302</v>
      </c>
      <c r="G164" s="249" t="s">
        <v>303</v>
      </c>
      <c r="H164" s="250">
        <v>271.55599999999998</v>
      </c>
      <c r="I164" s="251"/>
      <c r="J164" s="252">
        <f>ROUND(I164*H164,2)</f>
        <v>0</v>
      </c>
      <c r="K164" s="253"/>
      <c r="L164" s="254"/>
      <c r="M164" s="255" t="s">
        <v>1</v>
      </c>
      <c r="N164" s="256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304</v>
      </c>
      <c r="AT164" s="238" t="s">
        <v>159</v>
      </c>
      <c r="AU164" s="238" t="s">
        <v>124</v>
      </c>
      <c r="AY164" s="14" t="s">
        <v>116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124</v>
      </c>
      <c r="BK164" s="239">
        <f>ROUND(I164*H164,2)</f>
        <v>0</v>
      </c>
      <c r="BL164" s="14" t="s">
        <v>165</v>
      </c>
      <c r="BM164" s="238" t="s">
        <v>305</v>
      </c>
    </row>
    <row r="165" s="2" customFormat="1" ht="16.5" customHeight="1">
      <c r="A165" s="35"/>
      <c r="B165" s="36"/>
      <c r="C165" s="246" t="s">
        <v>247</v>
      </c>
      <c r="D165" s="246" t="s">
        <v>159</v>
      </c>
      <c r="E165" s="247" t="s">
        <v>306</v>
      </c>
      <c r="F165" s="248" t="s">
        <v>307</v>
      </c>
      <c r="G165" s="249" t="s">
        <v>170</v>
      </c>
      <c r="H165" s="250">
        <v>46</v>
      </c>
      <c r="I165" s="251"/>
      <c r="J165" s="252">
        <f>ROUND(I165*H165,2)</f>
        <v>0</v>
      </c>
      <c r="K165" s="253"/>
      <c r="L165" s="254"/>
      <c r="M165" s="255" t="s">
        <v>1</v>
      </c>
      <c r="N165" s="256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304</v>
      </c>
      <c r="AT165" s="238" t="s">
        <v>159</v>
      </c>
      <c r="AU165" s="238" t="s">
        <v>124</v>
      </c>
      <c r="AY165" s="14" t="s">
        <v>116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124</v>
      </c>
      <c r="BK165" s="239">
        <f>ROUND(I165*H165,2)</f>
        <v>0</v>
      </c>
      <c r="BL165" s="14" t="s">
        <v>165</v>
      </c>
      <c r="BM165" s="238" t="s">
        <v>308</v>
      </c>
    </row>
    <row r="166" s="2" customFormat="1" ht="16.5" customHeight="1">
      <c r="A166" s="35"/>
      <c r="B166" s="36"/>
      <c r="C166" s="226" t="s">
        <v>309</v>
      </c>
      <c r="D166" s="226" t="s">
        <v>119</v>
      </c>
      <c r="E166" s="227" t="s">
        <v>310</v>
      </c>
      <c r="F166" s="228" t="s">
        <v>311</v>
      </c>
      <c r="G166" s="229" t="s">
        <v>170</v>
      </c>
      <c r="H166" s="230">
        <v>18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165</v>
      </c>
      <c r="AT166" s="238" t="s">
        <v>119</v>
      </c>
      <c r="AU166" s="238" t="s">
        <v>124</v>
      </c>
      <c r="AY166" s="14" t="s">
        <v>116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124</v>
      </c>
      <c r="BK166" s="239">
        <f>ROUND(I166*H166,2)</f>
        <v>0</v>
      </c>
      <c r="BL166" s="14" t="s">
        <v>165</v>
      </c>
      <c r="BM166" s="238" t="s">
        <v>312</v>
      </c>
    </row>
    <row r="167" s="2" customFormat="1" ht="16.5" customHeight="1">
      <c r="A167" s="35"/>
      <c r="B167" s="36"/>
      <c r="C167" s="246" t="s">
        <v>250</v>
      </c>
      <c r="D167" s="246" t="s">
        <v>159</v>
      </c>
      <c r="E167" s="247" t="s">
        <v>313</v>
      </c>
      <c r="F167" s="248" t="s">
        <v>314</v>
      </c>
      <c r="G167" s="249" t="s">
        <v>170</v>
      </c>
      <c r="H167" s="250">
        <v>18</v>
      </c>
      <c r="I167" s="251"/>
      <c r="J167" s="252">
        <f>ROUND(I167*H167,2)</f>
        <v>0</v>
      </c>
      <c r="K167" s="253"/>
      <c r="L167" s="254"/>
      <c r="M167" s="255" t="s">
        <v>1</v>
      </c>
      <c r="N167" s="256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304</v>
      </c>
      <c r="AT167" s="238" t="s">
        <v>159</v>
      </c>
      <c r="AU167" s="238" t="s">
        <v>124</v>
      </c>
      <c r="AY167" s="14" t="s">
        <v>116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124</v>
      </c>
      <c r="BK167" s="239">
        <f>ROUND(I167*H167,2)</f>
        <v>0</v>
      </c>
      <c r="BL167" s="14" t="s">
        <v>165</v>
      </c>
      <c r="BM167" s="238" t="s">
        <v>315</v>
      </c>
    </row>
    <row r="168" s="2" customFormat="1" ht="16.5" customHeight="1">
      <c r="A168" s="35"/>
      <c r="B168" s="36"/>
      <c r="C168" s="246" t="s">
        <v>316</v>
      </c>
      <c r="D168" s="246" t="s">
        <v>159</v>
      </c>
      <c r="E168" s="247" t="s">
        <v>317</v>
      </c>
      <c r="F168" s="248" t="s">
        <v>318</v>
      </c>
      <c r="G168" s="249" t="s">
        <v>170</v>
      </c>
      <c r="H168" s="250">
        <v>18</v>
      </c>
      <c r="I168" s="251"/>
      <c r="J168" s="252">
        <f>ROUND(I168*H168,2)</f>
        <v>0</v>
      </c>
      <c r="K168" s="253"/>
      <c r="L168" s="254"/>
      <c r="M168" s="255" t="s">
        <v>1</v>
      </c>
      <c r="N168" s="256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304</v>
      </c>
      <c r="AT168" s="238" t="s">
        <v>159</v>
      </c>
      <c r="AU168" s="238" t="s">
        <v>124</v>
      </c>
      <c r="AY168" s="14" t="s">
        <v>116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124</v>
      </c>
      <c r="BK168" s="239">
        <f>ROUND(I168*H168,2)</f>
        <v>0</v>
      </c>
      <c r="BL168" s="14" t="s">
        <v>165</v>
      </c>
      <c r="BM168" s="238" t="s">
        <v>319</v>
      </c>
    </row>
    <row r="169" s="2" customFormat="1" ht="16.5" customHeight="1">
      <c r="A169" s="35"/>
      <c r="B169" s="36"/>
      <c r="C169" s="246" t="s">
        <v>254</v>
      </c>
      <c r="D169" s="246" t="s">
        <v>159</v>
      </c>
      <c r="E169" s="247" t="s">
        <v>320</v>
      </c>
      <c r="F169" s="248" t="s">
        <v>321</v>
      </c>
      <c r="G169" s="249" t="s">
        <v>170</v>
      </c>
      <c r="H169" s="250">
        <v>18</v>
      </c>
      <c r="I169" s="251"/>
      <c r="J169" s="252">
        <f>ROUND(I169*H169,2)</f>
        <v>0</v>
      </c>
      <c r="K169" s="253"/>
      <c r="L169" s="254"/>
      <c r="M169" s="255" t="s">
        <v>1</v>
      </c>
      <c r="N169" s="256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304</v>
      </c>
      <c r="AT169" s="238" t="s">
        <v>159</v>
      </c>
      <c r="AU169" s="238" t="s">
        <v>124</v>
      </c>
      <c r="AY169" s="14" t="s">
        <v>116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124</v>
      </c>
      <c r="BK169" s="239">
        <f>ROUND(I169*H169,2)</f>
        <v>0</v>
      </c>
      <c r="BL169" s="14" t="s">
        <v>165</v>
      </c>
      <c r="BM169" s="238" t="s">
        <v>322</v>
      </c>
    </row>
    <row r="170" s="2" customFormat="1" ht="16.5" customHeight="1">
      <c r="A170" s="35"/>
      <c r="B170" s="36"/>
      <c r="C170" s="246" t="s">
        <v>323</v>
      </c>
      <c r="D170" s="246" t="s">
        <v>159</v>
      </c>
      <c r="E170" s="247" t="s">
        <v>324</v>
      </c>
      <c r="F170" s="248" t="s">
        <v>325</v>
      </c>
      <c r="G170" s="249" t="s">
        <v>170</v>
      </c>
      <c r="H170" s="250">
        <v>25</v>
      </c>
      <c r="I170" s="251"/>
      <c r="J170" s="252">
        <f>ROUND(I170*H170,2)</f>
        <v>0</v>
      </c>
      <c r="K170" s="253"/>
      <c r="L170" s="254"/>
      <c r="M170" s="255" t="s">
        <v>1</v>
      </c>
      <c r="N170" s="256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304</v>
      </c>
      <c r="AT170" s="238" t="s">
        <v>159</v>
      </c>
      <c r="AU170" s="238" t="s">
        <v>124</v>
      </c>
      <c r="AY170" s="14" t="s">
        <v>116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124</v>
      </c>
      <c r="BK170" s="239">
        <f>ROUND(I170*H170,2)</f>
        <v>0</v>
      </c>
      <c r="BL170" s="14" t="s">
        <v>165</v>
      </c>
      <c r="BM170" s="238" t="s">
        <v>326</v>
      </c>
    </row>
    <row r="171" s="2" customFormat="1" ht="21.75" customHeight="1">
      <c r="A171" s="35"/>
      <c r="B171" s="36"/>
      <c r="C171" s="226" t="s">
        <v>259</v>
      </c>
      <c r="D171" s="226" t="s">
        <v>119</v>
      </c>
      <c r="E171" s="227" t="s">
        <v>327</v>
      </c>
      <c r="F171" s="228" t="s">
        <v>328</v>
      </c>
      <c r="G171" s="229" t="s">
        <v>170</v>
      </c>
      <c r="H171" s="230">
        <v>18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165</v>
      </c>
      <c r="AT171" s="238" t="s">
        <v>119</v>
      </c>
      <c r="AU171" s="238" t="s">
        <v>124</v>
      </c>
      <c r="AY171" s="14" t="s">
        <v>116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124</v>
      </c>
      <c r="BK171" s="239">
        <f>ROUND(I171*H171,2)</f>
        <v>0</v>
      </c>
      <c r="BL171" s="14" t="s">
        <v>165</v>
      </c>
      <c r="BM171" s="238" t="s">
        <v>329</v>
      </c>
    </row>
    <row r="172" s="2" customFormat="1" ht="16.5" customHeight="1">
      <c r="A172" s="35"/>
      <c r="B172" s="36"/>
      <c r="C172" s="246" t="s">
        <v>330</v>
      </c>
      <c r="D172" s="246" t="s">
        <v>159</v>
      </c>
      <c r="E172" s="247" t="s">
        <v>331</v>
      </c>
      <c r="F172" s="248" t="s">
        <v>332</v>
      </c>
      <c r="G172" s="249" t="s">
        <v>170</v>
      </c>
      <c r="H172" s="250">
        <v>18</v>
      </c>
      <c r="I172" s="251"/>
      <c r="J172" s="252">
        <f>ROUND(I172*H172,2)</f>
        <v>0</v>
      </c>
      <c r="K172" s="253"/>
      <c r="L172" s="254"/>
      <c r="M172" s="255" t="s">
        <v>1</v>
      </c>
      <c r="N172" s="256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304</v>
      </c>
      <c r="AT172" s="238" t="s">
        <v>159</v>
      </c>
      <c r="AU172" s="238" t="s">
        <v>124</v>
      </c>
      <c r="AY172" s="14" t="s">
        <v>116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124</v>
      </c>
      <c r="BK172" s="239">
        <f>ROUND(I172*H172,2)</f>
        <v>0</v>
      </c>
      <c r="BL172" s="14" t="s">
        <v>165</v>
      </c>
      <c r="BM172" s="238" t="s">
        <v>333</v>
      </c>
    </row>
    <row r="173" s="2" customFormat="1" ht="16.5" customHeight="1">
      <c r="A173" s="35"/>
      <c r="B173" s="36"/>
      <c r="C173" s="246" t="s">
        <v>263</v>
      </c>
      <c r="D173" s="246" t="s">
        <v>159</v>
      </c>
      <c r="E173" s="247" t="s">
        <v>334</v>
      </c>
      <c r="F173" s="248" t="s">
        <v>335</v>
      </c>
      <c r="G173" s="249" t="s">
        <v>170</v>
      </c>
      <c r="H173" s="250">
        <v>2</v>
      </c>
      <c r="I173" s="251"/>
      <c r="J173" s="252">
        <f>ROUND(I173*H173,2)</f>
        <v>0</v>
      </c>
      <c r="K173" s="253"/>
      <c r="L173" s="254"/>
      <c r="M173" s="255" t="s">
        <v>1</v>
      </c>
      <c r="N173" s="256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304</v>
      </c>
      <c r="AT173" s="238" t="s">
        <v>159</v>
      </c>
      <c r="AU173" s="238" t="s">
        <v>124</v>
      </c>
      <c r="AY173" s="14" t="s">
        <v>116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124</v>
      </c>
      <c r="BK173" s="239">
        <f>ROUND(I173*H173,2)</f>
        <v>0</v>
      </c>
      <c r="BL173" s="14" t="s">
        <v>165</v>
      </c>
      <c r="BM173" s="238" t="s">
        <v>336</v>
      </c>
    </row>
    <row r="174" s="2" customFormat="1" ht="16.5" customHeight="1">
      <c r="A174" s="35"/>
      <c r="B174" s="36"/>
      <c r="C174" s="246" t="s">
        <v>337</v>
      </c>
      <c r="D174" s="246" t="s">
        <v>159</v>
      </c>
      <c r="E174" s="247" t="s">
        <v>338</v>
      </c>
      <c r="F174" s="248" t="s">
        <v>339</v>
      </c>
      <c r="G174" s="249" t="s">
        <v>170</v>
      </c>
      <c r="H174" s="250">
        <v>18</v>
      </c>
      <c r="I174" s="251"/>
      <c r="J174" s="252">
        <f>ROUND(I174*H174,2)</f>
        <v>0</v>
      </c>
      <c r="K174" s="253"/>
      <c r="L174" s="254"/>
      <c r="M174" s="255" t="s">
        <v>1</v>
      </c>
      <c r="N174" s="256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304</v>
      </c>
      <c r="AT174" s="238" t="s">
        <v>159</v>
      </c>
      <c r="AU174" s="238" t="s">
        <v>124</v>
      </c>
      <c r="AY174" s="14" t="s">
        <v>116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124</v>
      </c>
      <c r="BK174" s="239">
        <f>ROUND(I174*H174,2)</f>
        <v>0</v>
      </c>
      <c r="BL174" s="14" t="s">
        <v>165</v>
      </c>
      <c r="BM174" s="238" t="s">
        <v>340</v>
      </c>
    </row>
    <row r="175" s="2" customFormat="1" ht="24.15" customHeight="1">
      <c r="A175" s="35"/>
      <c r="B175" s="36"/>
      <c r="C175" s="226" t="s">
        <v>266</v>
      </c>
      <c r="D175" s="226" t="s">
        <v>119</v>
      </c>
      <c r="E175" s="227" t="s">
        <v>341</v>
      </c>
      <c r="F175" s="228" t="s">
        <v>342</v>
      </c>
      <c r="G175" s="229" t="s">
        <v>170</v>
      </c>
      <c r="H175" s="230">
        <v>101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165</v>
      </c>
      <c r="AT175" s="238" t="s">
        <v>119</v>
      </c>
      <c r="AU175" s="238" t="s">
        <v>124</v>
      </c>
      <c r="AY175" s="14" t="s">
        <v>116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124</v>
      </c>
      <c r="BK175" s="239">
        <f>ROUND(I175*H175,2)</f>
        <v>0</v>
      </c>
      <c r="BL175" s="14" t="s">
        <v>165</v>
      </c>
      <c r="BM175" s="238" t="s">
        <v>343</v>
      </c>
    </row>
    <row r="176" s="2" customFormat="1" ht="16.5" customHeight="1">
      <c r="A176" s="35"/>
      <c r="B176" s="36"/>
      <c r="C176" s="246" t="s">
        <v>344</v>
      </c>
      <c r="D176" s="246" t="s">
        <v>159</v>
      </c>
      <c r="E176" s="247" t="s">
        <v>345</v>
      </c>
      <c r="F176" s="248" t="s">
        <v>346</v>
      </c>
      <c r="G176" s="249" t="s">
        <v>170</v>
      </c>
      <c r="H176" s="250">
        <v>25</v>
      </c>
      <c r="I176" s="251"/>
      <c r="J176" s="252">
        <f>ROUND(I176*H176,2)</f>
        <v>0</v>
      </c>
      <c r="K176" s="253"/>
      <c r="L176" s="254"/>
      <c r="M176" s="255" t="s">
        <v>1</v>
      </c>
      <c r="N176" s="256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304</v>
      </c>
      <c r="AT176" s="238" t="s">
        <v>159</v>
      </c>
      <c r="AU176" s="238" t="s">
        <v>124</v>
      </c>
      <c r="AY176" s="14" t="s">
        <v>116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124</v>
      </c>
      <c r="BK176" s="239">
        <f>ROUND(I176*H176,2)</f>
        <v>0</v>
      </c>
      <c r="BL176" s="14" t="s">
        <v>165</v>
      </c>
      <c r="BM176" s="238" t="s">
        <v>347</v>
      </c>
    </row>
    <row r="177" s="2" customFormat="1" ht="16.5" customHeight="1">
      <c r="A177" s="35"/>
      <c r="B177" s="36"/>
      <c r="C177" s="246" t="s">
        <v>270</v>
      </c>
      <c r="D177" s="246" t="s">
        <v>159</v>
      </c>
      <c r="E177" s="247" t="s">
        <v>348</v>
      </c>
      <c r="F177" s="248" t="s">
        <v>349</v>
      </c>
      <c r="G177" s="249" t="s">
        <v>170</v>
      </c>
      <c r="H177" s="250">
        <v>32</v>
      </c>
      <c r="I177" s="251"/>
      <c r="J177" s="252">
        <f>ROUND(I177*H177,2)</f>
        <v>0</v>
      </c>
      <c r="K177" s="253"/>
      <c r="L177" s="254"/>
      <c r="M177" s="255" t="s">
        <v>1</v>
      </c>
      <c r="N177" s="256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304</v>
      </c>
      <c r="AT177" s="238" t="s">
        <v>159</v>
      </c>
      <c r="AU177" s="238" t="s">
        <v>124</v>
      </c>
      <c r="AY177" s="14" t="s">
        <v>116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124</v>
      </c>
      <c r="BK177" s="239">
        <f>ROUND(I177*H177,2)</f>
        <v>0</v>
      </c>
      <c r="BL177" s="14" t="s">
        <v>165</v>
      </c>
      <c r="BM177" s="238" t="s">
        <v>350</v>
      </c>
    </row>
    <row r="178" s="2" customFormat="1" ht="16.5" customHeight="1">
      <c r="A178" s="35"/>
      <c r="B178" s="36"/>
      <c r="C178" s="246" t="s">
        <v>351</v>
      </c>
      <c r="D178" s="246" t="s">
        <v>159</v>
      </c>
      <c r="E178" s="247" t="s">
        <v>352</v>
      </c>
      <c r="F178" s="248" t="s">
        <v>353</v>
      </c>
      <c r="G178" s="249" t="s">
        <v>170</v>
      </c>
      <c r="H178" s="250">
        <v>21</v>
      </c>
      <c r="I178" s="251"/>
      <c r="J178" s="252">
        <f>ROUND(I178*H178,2)</f>
        <v>0</v>
      </c>
      <c r="K178" s="253"/>
      <c r="L178" s="254"/>
      <c r="M178" s="255" t="s">
        <v>1</v>
      </c>
      <c r="N178" s="256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304</v>
      </c>
      <c r="AT178" s="238" t="s">
        <v>159</v>
      </c>
      <c r="AU178" s="238" t="s">
        <v>124</v>
      </c>
      <c r="AY178" s="14" t="s">
        <v>116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124</v>
      </c>
      <c r="BK178" s="239">
        <f>ROUND(I178*H178,2)</f>
        <v>0</v>
      </c>
      <c r="BL178" s="14" t="s">
        <v>165</v>
      </c>
      <c r="BM178" s="238" t="s">
        <v>354</v>
      </c>
    </row>
    <row r="179" s="2" customFormat="1" ht="16.5" customHeight="1">
      <c r="A179" s="35"/>
      <c r="B179" s="36"/>
      <c r="C179" s="246" t="s">
        <v>273</v>
      </c>
      <c r="D179" s="246" t="s">
        <v>159</v>
      </c>
      <c r="E179" s="247" t="s">
        <v>355</v>
      </c>
      <c r="F179" s="248" t="s">
        <v>356</v>
      </c>
      <c r="G179" s="249" t="s">
        <v>170</v>
      </c>
      <c r="H179" s="250">
        <v>23</v>
      </c>
      <c r="I179" s="251"/>
      <c r="J179" s="252">
        <f>ROUND(I179*H179,2)</f>
        <v>0</v>
      </c>
      <c r="K179" s="253"/>
      <c r="L179" s="254"/>
      <c r="M179" s="255" t="s">
        <v>1</v>
      </c>
      <c r="N179" s="256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304</v>
      </c>
      <c r="AT179" s="238" t="s">
        <v>159</v>
      </c>
      <c r="AU179" s="238" t="s">
        <v>124</v>
      </c>
      <c r="AY179" s="14" t="s">
        <v>116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124</v>
      </c>
      <c r="BK179" s="239">
        <f>ROUND(I179*H179,2)</f>
        <v>0</v>
      </c>
      <c r="BL179" s="14" t="s">
        <v>165</v>
      </c>
      <c r="BM179" s="238" t="s">
        <v>357</v>
      </c>
    </row>
    <row r="180" s="2" customFormat="1" ht="16.5" customHeight="1">
      <c r="A180" s="35"/>
      <c r="B180" s="36"/>
      <c r="C180" s="226" t="s">
        <v>358</v>
      </c>
      <c r="D180" s="226" t="s">
        <v>119</v>
      </c>
      <c r="E180" s="227" t="s">
        <v>359</v>
      </c>
      <c r="F180" s="228" t="s">
        <v>360</v>
      </c>
      <c r="G180" s="229" t="s">
        <v>170</v>
      </c>
      <c r="H180" s="230">
        <v>1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165</v>
      </c>
      <c r="AT180" s="238" t="s">
        <v>119</v>
      </c>
      <c r="AU180" s="238" t="s">
        <v>124</v>
      </c>
      <c r="AY180" s="14" t="s">
        <v>116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124</v>
      </c>
      <c r="BK180" s="239">
        <f>ROUND(I180*H180,2)</f>
        <v>0</v>
      </c>
      <c r="BL180" s="14" t="s">
        <v>165</v>
      </c>
      <c r="BM180" s="238" t="s">
        <v>361</v>
      </c>
    </row>
    <row r="181" s="12" customFormat="1" ht="25.92" customHeight="1">
      <c r="A181" s="12"/>
      <c r="B181" s="210"/>
      <c r="C181" s="211"/>
      <c r="D181" s="212" t="s">
        <v>71</v>
      </c>
      <c r="E181" s="213" t="s">
        <v>362</v>
      </c>
      <c r="F181" s="213" t="s">
        <v>363</v>
      </c>
      <c r="G181" s="211"/>
      <c r="H181" s="211"/>
      <c r="I181" s="214"/>
      <c r="J181" s="215">
        <f>BK181</f>
        <v>0</v>
      </c>
      <c r="K181" s="211"/>
      <c r="L181" s="216"/>
      <c r="M181" s="217"/>
      <c r="N181" s="218"/>
      <c r="O181" s="218"/>
      <c r="P181" s="219">
        <f>P182</f>
        <v>0</v>
      </c>
      <c r="Q181" s="218"/>
      <c r="R181" s="219">
        <f>R182</f>
        <v>0</v>
      </c>
      <c r="S181" s="218"/>
      <c r="T181" s="220">
        <f>T182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1" t="s">
        <v>123</v>
      </c>
      <c r="AT181" s="222" t="s">
        <v>71</v>
      </c>
      <c r="AU181" s="222" t="s">
        <v>72</v>
      </c>
      <c r="AY181" s="221" t="s">
        <v>116</v>
      </c>
      <c r="BK181" s="223">
        <f>BK182</f>
        <v>0</v>
      </c>
    </row>
    <row r="182" s="2" customFormat="1" ht="37.8" customHeight="1">
      <c r="A182" s="35"/>
      <c r="B182" s="36"/>
      <c r="C182" s="226" t="s">
        <v>277</v>
      </c>
      <c r="D182" s="226" t="s">
        <v>119</v>
      </c>
      <c r="E182" s="227" t="s">
        <v>364</v>
      </c>
      <c r="F182" s="228" t="s">
        <v>365</v>
      </c>
      <c r="G182" s="229" t="s">
        <v>366</v>
      </c>
      <c r="H182" s="230">
        <v>24</v>
      </c>
      <c r="I182" s="231"/>
      <c r="J182" s="232">
        <f>ROUND(I182*H182,2)</f>
        <v>0</v>
      </c>
      <c r="K182" s="233"/>
      <c r="L182" s="41"/>
      <c r="M182" s="240" t="s">
        <v>1</v>
      </c>
      <c r="N182" s="241" t="s">
        <v>38</v>
      </c>
      <c r="O182" s="242"/>
      <c r="P182" s="243">
        <f>O182*H182</f>
        <v>0</v>
      </c>
      <c r="Q182" s="243">
        <v>0</v>
      </c>
      <c r="R182" s="243">
        <f>Q182*H182</f>
        <v>0</v>
      </c>
      <c r="S182" s="243">
        <v>0</v>
      </c>
      <c r="T182" s="244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367</v>
      </c>
      <c r="AT182" s="238" t="s">
        <v>119</v>
      </c>
      <c r="AU182" s="238" t="s">
        <v>79</v>
      </c>
      <c r="AY182" s="14" t="s">
        <v>116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124</v>
      </c>
      <c r="BK182" s="239">
        <f>ROUND(I182*H182,2)</f>
        <v>0</v>
      </c>
      <c r="BL182" s="14" t="s">
        <v>367</v>
      </c>
      <c r="BM182" s="238" t="s">
        <v>368</v>
      </c>
    </row>
    <row r="183" s="2" customFormat="1" ht="6.96" customHeight="1">
      <c r="A183" s="35"/>
      <c r="B183" s="69"/>
      <c r="C183" s="70"/>
      <c r="D183" s="70"/>
      <c r="E183" s="70"/>
      <c r="F183" s="70"/>
      <c r="G183" s="70"/>
      <c r="H183" s="70"/>
      <c r="I183" s="70"/>
      <c r="J183" s="70"/>
      <c r="K183" s="70"/>
      <c r="L183" s="41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sheet="1" autoFilter="0" formatColumns="0" formatRows="0" objects="1" scenarios="1" spinCount="100000" saltValue="E8kfRDMGvarNhKLVmthML4eN+CzRhZ1VK22BXr+UtltDnkPP4/XKzVOj1pOn0F/qYAMvz+KbxoqMvATbSt4QcA==" hashValue="/5VNUBrSAALIH9mzlEzXFWzr9bxOO6MpFTcov8B5lmi0RNu/ZXSZymfc7dKA+nw7G8Qz9hnDLq1xG/3OCLu+xQ==" algorithmName="SHA-512" password="CC35"/>
  <autoFilter ref="C123:K18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DESKTOP-LRT6RBJ\Anicka</dc:creator>
  <cp:lastModifiedBy>DESKTOP-LRT6RBJ\Anicka</cp:lastModifiedBy>
  <dcterms:created xsi:type="dcterms:W3CDTF">2022-10-05T08:30:58Z</dcterms:created>
  <dcterms:modified xsi:type="dcterms:W3CDTF">2022-10-05T08:31:03Z</dcterms:modified>
</cp:coreProperties>
</file>