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ťažba DNS + Eufondy\Čiastkové zákazky\Výzva č. 4 Prevádzka Lozorno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ponuka'!$A$1:$O$40</definedName>
  </definedNames>
  <calcPr calcId="162913"/>
</workbook>
</file>

<file path=xl/calcChain.xml><?xml version="1.0" encoding="utf-8"?>
<calcChain xmlns="http://schemas.openxmlformats.org/spreadsheetml/2006/main">
  <c r="O22" i="1" l="1"/>
  <c r="O20" i="1"/>
  <c r="O19" i="1"/>
  <c r="L25" i="1" l="1"/>
  <c r="O21" i="1" l="1"/>
  <c r="P21" i="1" s="1"/>
  <c r="O18" i="1"/>
  <c r="P18" i="1" s="1"/>
  <c r="O17" i="1"/>
  <c r="P17" i="1" s="1"/>
  <c r="O14" i="1"/>
  <c r="O12" i="1"/>
  <c r="P12" i="1" l="1"/>
  <c r="P14" i="1"/>
  <c r="O23" i="1" l="1"/>
  <c r="P23" i="1" s="1"/>
  <c r="O16" i="1"/>
  <c r="P16" i="1" s="1"/>
  <c r="O15" i="1"/>
  <c r="O13" i="1"/>
  <c r="P13" i="1" s="1"/>
  <c r="P15" i="1" l="1"/>
  <c r="O25" i="1"/>
  <c r="P25" i="1" s="1"/>
  <c r="O27" i="1" l="1"/>
  <c r="O26" i="1" s="1"/>
</calcChain>
</file>

<file path=xl/sharedStrings.xml><?xml version="1.0" encoding="utf-8"?>
<sst xmlns="http://schemas.openxmlformats.org/spreadsheetml/2006/main" count="124" uniqueCount="90">
  <si>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</si>
  <si>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</si>
  <si>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</si>
  <si>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</si>
  <si>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</si>
  <si>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</si>
  <si>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</si>
  <si>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</si>
  <si>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</si>
  <si>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</si>
  <si>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</si>
  <si>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</si>
  <si>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</si>
  <si>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</si>
  <si>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</si>
  <si>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</si>
  <si>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</si>
  <si>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</si>
  <si>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</si>
  <si>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</si>
  <si>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</si>
  <si>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</si>
  <si>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</si>
  <si>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</si>
  <si>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</si>
  <si>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</si>
  <si>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</si>
  <si>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</si>
  <si>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</si>
  <si>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</si>
  <si>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</si>
  <si>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</si>
  <si>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</si>
  <si>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</si>
  <si>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</si>
  <si>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</si>
  <si>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</si>
  <si>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</si>
  <si>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</si>
  <si>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</si>
  <si>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</si>
  <si>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</si>
  <si>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</si>
  <si>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</si>
  <si>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</si>
  <si>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</si>
  <si>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</si>
  <si>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</si>
  <si>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</si>
  <si>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</si>
  <si>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</si>
  <si>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</si>
  <si>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</si>
  <si>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</si>
  <si>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</si>
  <si>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</si>
  <si>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</si>
  <si>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</si>
  <si>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</si>
  <si>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</si>
  <si>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</si>
  <si>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</si>
  <si>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</si>
  <si>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</si>
  <si>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</si>
  <si>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</si>
  <si>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</si>
  <si>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</si>
  <si>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</si>
  <si>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</si>
  <si>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 xml:space="preserve">príloha č. 5 Zmluvy </t>
  </si>
  <si>
    <t xml:space="preserve"> </t>
  </si>
  <si>
    <t>Lesy SR š.p. OZ Karpaty</t>
  </si>
  <si>
    <t>Balgavá</t>
  </si>
  <si>
    <t>1,2,3,4a,6,7 SKM</t>
  </si>
  <si>
    <t>1,2,3,4a,4b,6,7 KSK</t>
  </si>
  <si>
    <t>1,2,3,4a,6,7 KSK</t>
  </si>
  <si>
    <t>218 1</t>
  </si>
  <si>
    <t>Baba</t>
  </si>
  <si>
    <t>Kostolná</t>
  </si>
  <si>
    <t>271A</t>
  </si>
  <si>
    <t>298 A</t>
  </si>
  <si>
    <t>1,2,3,4a,4d,6,7 SKM</t>
  </si>
  <si>
    <t>1,2,3,4a,4d,6,7 KSK</t>
  </si>
  <si>
    <t xml:space="preserve">271 B </t>
  </si>
  <si>
    <t>270 C</t>
  </si>
  <si>
    <t>281 A</t>
  </si>
  <si>
    <t>1,2,3,4a,4b,6,7 SKM</t>
  </si>
  <si>
    <t>6,7,9</t>
  </si>
  <si>
    <t xml:space="preserve">Projekt Climaforceelife z programu LIFE 19 a ostatná ťažbová činnosť na OZ Šaštín                                                 Lesnícke služby v  ťažbovom procese na OZ Karpaty VC Lozorno 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</si>
</sst>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3" fontId="6" fillId="3" borderId="26" xfId="0" applyNumberFormat="1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6" fillId="3" borderId="21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4" fontId="5" fillId="3" borderId="2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40" xfId="0" applyNumberFormat="1" applyFont="1" applyFill="1" applyBorder="1" applyAlignment="1" applyProtection="1">
      <alignment horizontal="center" vertical="center"/>
    </xf>
    <xf numFmtId="2" fontId="7" fillId="3" borderId="21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7" zoomScaleNormal="100" zoomScaleSheetLayoutView="100" workbookViewId="0">
      <selection activeCell="N12" sqref="N12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60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6" t="s">
        <v>69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7.399999999999999" x14ac:dyDescent="0.3">
      <c r="A3" s="17" t="s">
        <v>0</v>
      </c>
      <c r="B3" s="13"/>
      <c r="C3" s="69" t="s">
        <v>89</v>
      </c>
      <c r="D3" s="70"/>
      <c r="E3" s="70"/>
      <c r="F3" s="70"/>
      <c r="G3" s="70"/>
      <c r="H3" s="70"/>
      <c r="I3" s="70"/>
      <c r="J3" s="70"/>
      <c r="K3" s="70"/>
      <c r="L3" s="13"/>
      <c r="N3" s="14"/>
      <c r="O3" s="15"/>
    </row>
    <row r="4" spans="1:16" ht="10.5" customHeight="1" x14ac:dyDescent="0.3">
      <c r="A4" s="13"/>
      <c r="B4" s="13"/>
      <c r="C4" s="71"/>
      <c r="D4" s="71"/>
      <c r="E4" s="71"/>
      <c r="F4" s="71"/>
      <c r="G4" s="71"/>
      <c r="H4" s="71"/>
      <c r="I4" s="71"/>
      <c r="J4" s="71"/>
      <c r="K4" s="71"/>
      <c r="L4" s="13"/>
      <c r="M4" s="13"/>
      <c r="N4" s="14"/>
      <c r="O4" s="15"/>
    </row>
    <row r="5" spans="1:16" x14ac:dyDescent="0.3">
      <c r="A5" s="18"/>
      <c r="B5" s="18"/>
      <c r="C5" s="71"/>
      <c r="D5" s="71"/>
      <c r="E5" s="71"/>
      <c r="F5" s="71"/>
      <c r="G5" s="71"/>
      <c r="H5" s="71"/>
      <c r="I5" s="71"/>
      <c r="J5" s="71"/>
      <c r="K5" s="71"/>
      <c r="L5" s="18"/>
      <c r="M5" s="18"/>
      <c r="N5" s="18"/>
      <c r="O5" s="18"/>
    </row>
    <row r="6" spans="1:16" x14ac:dyDescent="0.3">
      <c r="A6" s="20" t="s">
        <v>1</v>
      </c>
      <c r="B6" s="65" t="s">
        <v>72</v>
      </c>
      <c r="C6" s="65"/>
      <c r="D6" s="65"/>
      <c r="E6" s="65"/>
      <c r="F6" s="6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66"/>
      <c r="C7" s="66"/>
      <c r="D7" s="66"/>
      <c r="E7" s="66"/>
      <c r="F7" s="6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63" t="s">
        <v>66</v>
      </c>
      <c r="B8" s="64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51" t="s">
        <v>8</v>
      </c>
      <c r="B9" s="67" t="s">
        <v>2</v>
      </c>
      <c r="C9" s="80" t="s">
        <v>53</v>
      </c>
      <c r="D9" s="81"/>
      <c r="E9" s="82" t="s">
        <v>3</v>
      </c>
      <c r="F9" s="83"/>
      <c r="G9" s="84"/>
      <c r="H9" s="72" t="s">
        <v>4</v>
      </c>
      <c r="I9" s="75" t="s">
        <v>5</v>
      </c>
      <c r="J9" s="77" t="s">
        <v>6</v>
      </c>
      <c r="K9" s="61" t="s">
        <v>7</v>
      </c>
      <c r="L9" s="75" t="s">
        <v>54</v>
      </c>
      <c r="M9" s="75" t="s">
        <v>60</v>
      </c>
      <c r="N9" s="103" t="s">
        <v>58</v>
      </c>
      <c r="O9" s="105" t="s">
        <v>59</v>
      </c>
    </row>
    <row r="10" spans="1:16" ht="21.75" customHeight="1" x14ac:dyDescent="0.3">
      <c r="A10" s="25"/>
      <c r="B10" s="68"/>
      <c r="C10" s="107" t="s">
        <v>68</v>
      </c>
      <c r="D10" s="108"/>
      <c r="E10" s="107" t="s">
        <v>9</v>
      </c>
      <c r="F10" s="76" t="s">
        <v>10</v>
      </c>
      <c r="G10" s="75" t="s">
        <v>11</v>
      </c>
      <c r="H10" s="73"/>
      <c r="I10" s="76"/>
      <c r="J10" s="78"/>
      <c r="K10" s="62"/>
      <c r="L10" s="76"/>
      <c r="M10" s="76"/>
      <c r="N10" s="104"/>
      <c r="O10" s="106"/>
    </row>
    <row r="11" spans="1:16" ht="50.25" customHeight="1" thickBot="1" x14ac:dyDescent="0.35">
      <c r="A11" s="53" t="s">
        <v>88</v>
      </c>
      <c r="B11" s="68"/>
      <c r="C11" s="107"/>
      <c r="D11" s="108"/>
      <c r="E11" s="107"/>
      <c r="F11" s="76"/>
      <c r="G11" s="76"/>
      <c r="H11" s="74"/>
      <c r="I11" s="76"/>
      <c r="J11" s="79"/>
      <c r="K11" s="62"/>
      <c r="L11" s="76"/>
      <c r="M11" s="76"/>
      <c r="N11" s="104"/>
      <c r="O11" s="106"/>
    </row>
    <row r="12" spans="1:16" x14ac:dyDescent="0.3">
      <c r="A12" s="55" t="s">
        <v>73</v>
      </c>
      <c r="B12" s="26">
        <v>66</v>
      </c>
      <c r="C12" s="118" t="s">
        <v>74</v>
      </c>
      <c r="D12" s="118"/>
      <c r="E12" s="27">
        <v>25</v>
      </c>
      <c r="F12" s="27"/>
      <c r="G12" s="27">
        <v>25</v>
      </c>
      <c r="H12" s="27" t="s">
        <v>37</v>
      </c>
      <c r="I12" s="27">
        <v>25</v>
      </c>
      <c r="J12" s="27">
        <v>0.95</v>
      </c>
      <c r="K12" s="119">
        <v>1000</v>
      </c>
      <c r="L12" s="120">
        <v>528</v>
      </c>
      <c r="M12" s="121" t="s">
        <v>61</v>
      </c>
      <c r="N12" s="138"/>
      <c r="O12" s="122">
        <f>SUM(N12*G12)</f>
        <v>0</v>
      </c>
      <c r="P12" s="12" t="str">
        <f>IF( O12=0," ", IF(100-((L12/O12)*100)&gt;20,"viac ako 20%",0))</f>
        <v xml:space="preserve"> </v>
      </c>
    </row>
    <row r="13" spans="1:16" x14ac:dyDescent="0.3">
      <c r="A13" s="28" t="s">
        <v>71</v>
      </c>
      <c r="B13" s="54">
        <v>66</v>
      </c>
      <c r="C13" s="123" t="s">
        <v>76</v>
      </c>
      <c r="D13" s="123"/>
      <c r="E13" s="56">
        <v>25</v>
      </c>
      <c r="F13" s="56"/>
      <c r="G13" s="56">
        <v>25</v>
      </c>
      <c r="H13" s="54" t="s">
        <v>37</v>
      </c>
      <c r="I13" s="54">
        <v>25</v>
      </c>
      <c r="J13" s="54">
        <v>0.85</v>
      </c>
      <c r="K13" s="124">
        <v>1000</v>
      </c>
      <c r="L13" s="125">
        <v>605.75</v>
      </c>
      <c r="M13" s="125" t="s">
        <v>61</v>
      </c>
      <c r="N13" s="126"/>
      <c r="O13" s="127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3">
      <c r="A14" s="128"/>
      <c r="B14" s="129">
        <v>68</v>
      </c>
      <c r="C14" s="123" t="s">
        <v>74</v>
      </c>
      <c r="D14" s="123"/>
      <c r="E14" s="56">
        <v>100</v>
      </c>
      <c r="F14" s="56"/>
      <c r="G14" s="56">
        <v>100</v>
      </c>
      <c r="H14" s="54" t="s">
        <v>37</v>
      </c>
      <c r="I14" s="54">
        <v>30</v>
      </c>
      <c r="J14" s="54">
        <v>0.98</v>
      </c>
      <c r="K14" s="124">
        <v>500</v>
      </c>
      <c r="L14" s="125">
        <v>1924</v>
      </c>
      <c r="M14" s="125" t="s">
        <v>61</v>
      </c>
      <c r="N14" s="126"/>
      <c r="O14" s="127">
        <f>SUM(N14*G14)</f>
        <v>0</v>
      </c>
      <c r="P14" s="12" t="str">
        <f>IF( O14=0," ", IF(100-((L14/O14)*100)&gt;20,"viac ako 20%",0))</f>
        <v xml:space="preserve"> </v>
      </c>
    </row>
    <row r="15" spans="1:16" x14ac:dyDescent="0.3">
      <c r="A15" s="28"/>
      <c r="B15" s="129">
        <v>68</v>
      </c>
      <c r="C15" s="123" t="s">
        <v>76</v>
      </c>
      <c r="D15" s="123"/>
      <c r="E15" s="54">
        <v>50</v>
      </c>
      <c r="F15" s="54"/>
      <c r="G15" s="54">
        <v>50</v>
      </c>
      <c r="H15" s="54" t="s">
        <v>37</v>
      </c>
      <c r="I15" s="54">
        <v>30</v>
      </c>
      <c r="J15" s="54">
        <v>0.88</v>
      </c>
      <c r="K15" s="124">
        <v>500</v>
      </c>
      <c r="L15" s="130">
        <v>1087</v>
      </c>
      <c r="M15" s="125" t="s">
        <v>61</v>
      </c>
      <c r="N15" s="126"/>
      <c r="O15" s="127">
        <f t="shared" ref="O15:O23" si="1">SUM(N15*G15)</f>
        <v>0</v>
      </c>
      <c r="P15" s="12" t="str">
        <f t="shared" ref="P15:P23" si="2">IF( O15=0," ", IF(100-((L15/O15)*100)&gt;20,"viac ako 20%",0))</f>
        <v xml:space="preserve"> </v>
      </c>
    </row>
    <row r="16" spans="1:16" x14ac:dyDescent="0.3">
      <c r="A16" s="59" t="s">
        <v>78</v>
      </c>
      <c r="B16" s="54" t="s">
        <v>77</v>
      </c>
      <c r="C16" s="123" t="s">
        <v>74</v>
      </c>
      <c r="D16" s="123"/>
      <c r="E16" s="29"/>
      <c r="F16" s="56">
        <v>423.34</v>
      </c>
      <c r="G16" s="56">
        <v>423.34</v>
      </c>
      <c r="H16" s="54" t="s">
        <v>12</v>
      </c>
      <c r="I16" s="54">
        <v>50</v>
      </c>
      <c r="J16" s="54">
        <v>0.93</v>
      </c>
      <c r="K16" s="124">
        <v>800</v>
      </c>
      <c r="L16" s="125">
        <v>8838.26</v>
      </c>
      <c r="M16" s="125" t="s">
        <v>61</v>
      </c>
      <c r="N16" s="126"/>
      <c r="O16" s="127">
        <f t="shared" si="1"/>
        <v>0</v>
      </c>
      <c r="P16" s="12" t="str">
        <f t="shared" si="2"/>
        <v xml:space="preserve"> </v>
      </c>
    </row>
    <row r="17" spans="1:16" x14ac:dyDescent="0.3">
      <c r="A17" s="59" t="s">
        <v>79</v>
      </c>
      <c r="B17" s="54" t="s">
        <v>85</v>
      </c>
      <c r="C17" s="123" t="s">
        <v>75</v>
      </c>
      <c r="D17" s="123"/>
      <c r="E17" s="29"/>
      <c r="F17" s="56">
        <v>230</v>
      </c>
      <c r="G17" s="56">
        <v>230</v>
      </c>
      <c r="H17" s="129" t="s">
        <v>33</v>
      </c>
      <c r="I17" s="54">
        <v>50</v>
      </c>
      <c r="J17" s="54">
        <v>0.18</v>
      </c>
      <c r="K17" s="124">
        <v>200</v>
      </c>
      <c r="L17" s="125">
        <v>8849.02</v>
      </c>
      <c r="M17" s="125" t="s">
        <v>61</v>
      </c>
      <c r="N17" s="126"/>
      <c r="O17" s="127">
        <f t="shared" si="1"/>
        <v>0</v>
      </c>
      <c r="P17" s="12" t="str">
        <f t="shared" si="2"/>
        <v xml:space="preserve"> </v>
      </c>
    </row>
    <row r="18" spans="1:16" x14ac:dyDescent="0.3">
      <c r="A18" s="28"/>
      <c r="B18" s="54" t="s">
        <v>80</v>
      </c>
      <c r="C18" s="123" t="s">
        <v>87</v>
      </c>
      <c r="D18" s="123"/>
      <c r="E18" s="29"/>
      <c r="F18" s="56">
        <v>185</v>
      </c>
      <c r="G18" s="56">
        <v>185</v>
      </c>
      <c r="H18" s="129" t="s">
        <v>35</v>
      </c>
      <c r="I18" s="54">
        <v>55</v>
      </c>
      <c r="J18" s="54">
        <v>0.47</v>
      </c>
      <c r="K18" s="124">
        <v>200</v>
      </c>
      <c r="L18" s="125">
        <v>6516.94</v>
      </c>
      <c r="M18" s="125" t="s">
        <v>61</v>
      </c>
      <c r="N18" s="126"/>
      <c r="O18" s="127">
        <f t="shared" si="1"/>
        <v>0</v>
      </c>
      <c r="P18" s="12" t="str">
        <f t="shared" si="2"/>
        <v xml:space="preserve"> </v>
      </c>
    </row>
    <row r="19" spans="1:16" x14ac:dyDescent="0.3">
      <c r="A19" s="28"/>
      <c r="B19" s="54" t="s">
        <v>84</v>
      </c>
      <c r="C19" s="123" t="s">
        <v>83</v>
      </c>
      <c r="D19" s="123"/>
      <c r="E19" s="131"/>
      <c r="F19" s="56">
        <v>159</v>
      </c>
      <c r="G19" s="56">
        <v>159</v>
      </c>
      <c r="H19" s="129" t="s">
        <v>35</v>
      </c>
      <c r="I19" s="54">
        <v>50</v>
      </c>
      <c r="J19" s="54">
        <v>0.27</v>
      </c>
      <c r="K19" s="124">
        <v>500</v>
      </c>
      <c r="L19" s="125">
        <v>4922.4799999999996</v>
      </c>
      <c r="M19" s="125" t="s">
        <v>61</v>
      </c>
      <c r="N19" s="126"/>
      <c r="O19" s="127">
        <f t="shared" si="1"/>
        <v>0</v>
      </c>
      <c r="P19" s="12"/>
    </row>
    <row r="20" spans="1:16" x14ac:dyDescent="0.3">
      <c r="A20" s="28"/>
      <c r="B20" s="54" t="s">
        <v>86</v>
      </c>
      <c r="C20" s="123" t="s">
        <v>87</v>
      </c>
      <c r="D20" s="123"/>
      <c r="E20" s="29"/>
      <c r="F20" s="56">
        <v>200</v>
      </c>
      <c r="G20" s="56">
        <v>200</v>
      </c>
      <c r="H20" s="129" t="s">
        <v>35</v>
      </c>
      <c r="I20" s="54">
        <v>35</v>
      </c>
      <c r="J20" s="54">
        <v>0.48</v>
      </c>
      <c r="K20" s="124">
        <v>300</v>
      </c>
      <c r="L20" s="125">
        <v>7042</v>
      </c>
      <c r="M20" s="125" t="s">
        <v>61</v>
      </c>
      <c r="N20" s="126"/>
      <c r="O20" s="127">
        <f t="shared" si="1"/>
        <v>0</v>
      </c>
      <c r="P20" s="12"/>
    </row>
    <row r="21" spans="1:16" x14ac:dyDescent="0.3">
      <c r="A21" s="28"/>
      <c r="B21" s="54" t="s">
        <v>86</v>
      </c>
      <c r="C21" s="123" t="s">
        <v>75</v>
      </c>
      <c r="D21" s="123"/>
      <c r="E21" s="29"/>
      <c r="F21" s="56">
        <v>200</v>
      </c>
      <c r="G21" s="56">
        <v>200</v>
      </c>
      <c r="H21" s="129" t="s">
        <v>35</v>
      </c>
      <c r="I21" s="54">
        <v>35</v>
      </c>
      <c r="J21" s="54">
        <v>0.38</v>
      </c>
      <c r="K21" s="124">
        <v>300</v>
      </c>
      <c r="L21" s="125">
        <v>7666</v>
      </c>
      <c r="M21" s="125" t="s">
        <v>61</v>
      </c>
      <c r="N21" s="126"/>
      <c r="O21" s="127">
        <f t="shared" si="1"/>
        <v>0</v>
      </c>
      <c r="P21" s="12" t="str">
        <f t="shared" si="2"/>
        <v xml:space="preserve"> </v>
      </c>
    </row>
    <row r="22" spans="1:16" x14ac:dyDescent="0.3">
      <c r="A22" s="28"/>
      <c r="B22" s="54" t="s">
        <v>81</v>
      </c>
      <c r="C22" s="123" t="s">
        <v>82</v>
      </c>
      <c r="D22" s="123"/>
      <c r="E22" s="29"/>
      <c r="F22" s="56">
        <v>1260</v>
      </c>
      <c r="G22" s="56">
        <v>1260</v>
      </c>
      <c r="H22" s="129" t="s">
        <v>35</v>
      </c>
      <c r="I22" s="54">
        <v>35</v>
      </c>
      <c r="J22" s="54">
        <v>0.72</v>
      </c>
      <c r="K22" s="124">
        <v>300</v>
      </c>
      <c r="L22" s="125">
        <v>32271.89</v>
      </c>
      <c r="M22" s="125" t="s">
        <v>61</v>
      </c>
      <c r="N22" s="126"/>
      <c r="O22" s="127">
        <f t="shared" si="1"/>
        <v>0</v>
      </c>
      <c r="P22" s="12"/>
    </row>
    <row r="23" spans="1:16" ht="15" thickBot="1" x14ac:dyDescent="0.35">
      <c r="A23" s="30"/>
      <c r="B23" s="58" t="s">
        <v>81</v>
      </c>
      <c r="C23" s="132" t="s">
        <v>83</v>
      </c>
      <c r="D23" s="132"/>
      <c r="E23" s="31"/>
      <c r="F23" s="57">
        <v>200</v>
      </c>
      <c r="G23" s="57">
        <v>200</v>
      </c>
      <c r="H23" s="133" t="s">
        <v>35</v>
      </c>
      <c r="I23" s="58">
        <v>35</v>
      </c>
      <c r="J23" s="58">
        <v>0.57999999999999996</v>
      </c>
      <c r="K23" s="134">
        <v>300</v>
      </c>
      <c r="L23" s="135">
        <v>5622</v>
      </c>
      <c r="M23" s="135" t="s">
        <v>61</v>
      </c>
      <c r="N23" s="136"/>
      <c r="O23" s="137">
        <f t="shared" si="1"/>
        <v>0</v>
      </c>
      <c r="P23" s="12" t="str">
        <f t="shared" si="2"/>
        <v xml:space="preserve"> </v>
      </c>
    </row>
    <row r="24" spans="1:16" ht="15" thickBot="1" x14ac:dyDescent="0.35">
      <c r="A24" s="32"/>
      <c r="B24" s="33"/>
      <c r="C24" s="34"/>
      <c r="D24" s="35"/>
      <c r="E24" s="36"/>
      <c r="F24" s="36"/>
      <c r="G24" s="36"/>
      <c r="H24" s="37"/>
      <c r="I24" s="33"/>
      <c r="J24" s="33"/>
      <c r="K24" s="34"/>
      <c r="L24" s="43"/>
      <c r="M24" s="39"/>
      <c r="N24" s="42"/>
      <c r="O24" s="43"/>
      <c r="P24" s="12"/>
    </row>
    <row r="25" spans="1:16" ht="15" thickBot="1" x14ac:dyDescent="0.35">
      <c r="A25" s="52"/>
      <c r="B25" s="40"/>
      <c r="C25" s="40"/>
      <c r="D25" s="40"/>
      <c r="E25" s="40"/>
      <c r="F25" s="40"/>
      <c r="G25" s="40"/>
      <c r="H25" s="40"/>
      <c r="I25" s="40"/>
      <c r="J25" s="109" t="s">
        <v>13</v>
      </c>
      <c r="K25" s="109"/>
      <c r="L25" s="43">
        <f>SUM(L12:L24)</f>
        <v>85873.34</v>
      </c>
      <c r="M25" s="41"/>
      <c r="N25" s="44" t="s">
        <v>14</v>
      </c>
      <c r="O25" s="38">
        <f>SUM(O12:O24)</f>
        <v>0</v>
      </c>
      <c r="P25" s="12" t="str">
        <f>IF(O25&gt;L25,"prekročená cena","nižšia ako stanovená")</f>
        <v>nižšia ako stanovená</v>
      </c>
    </row>
    <row r="26" spans="1:16" ht="15" thickBot="1" x14ac:dyDescent="0.35">
      <c r="A26" s="110" t="s">
        <v>15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2"/>
      <c r="O26" s="38">
        <f>O27-O25</f>
        <v>0</v>
      </c>
    </row>
    <row r="27" spans="1:16" ht="15" thickBot="1" x14ac:dyDescent="0.35">
      <c r="A27" s="110" t="s">
        <v>16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  <c r="O27" s="38">
        <f>IF("nie"=MID(I35,1,3),O25,(O25*1.2))</f>
        <v>0</v>
      </c>
    </row>
    <row r="28" spans="1:16" x14ac:dyDescent="0.3">
      <c r="A28" s="88" t="s">
        <v>17</v>
      </c>
      <c r="B28" s="88"/>
      <c r="C28" s="88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6" x14ac:dyDescent="0.3">
      <c r="A29" s="102" t="s">
        <v>65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</row>
    <row r="30" spans="1:16" ht="25.5" customHeight="1" x14ac:dyDescent="0.3">
      <c r="A30" s="46" t="s">
        <v>57</v>
      </c>
      <c r="B30" s="46"/>
      <c r="C30" s="46"/>
      <c r="D30" s="46"/>
      <c r="E30" s="46"/>
      <c r="F30" s="46"/>
      <c r="G30" s="47" t="s">
        <v>55</v>
      </c>
      <c r="H30" s="46"/>
      <c r="I30" s="46"/>
      <c r="J30" s="48"/>
      <c r="K30" s="48"/>
      <c r="L30" s="48"/>
      <c r="M30" s="48"/>
      <c r="N30" s="48"/>
      <c r="O30" s="48"/>
    </row>
    <row r="31" spans="1:16" ht="15" customHeight="1" x14ac:dyDescent="0.3">
      <c r="A31" s="93" t="s">
        <v>67</v>
      </c>
      <c r="B31" s="94"/>
      <c r="C31" s="94"/>
      <c r="D31" s="94"/>
      <c r="E31" s="95"/>
      <c r="F31" s="89" t="s">
        <v>56</v>
      </c>
      <c r="G31" s="49" t="s">
        <v>18</v>
      </c>
      <c r="H31" s="90"/>
      <c r="I31" s="91"/>
      <c r="J31" s="91"/>
      <c r="K31" s="91"/>
      <c r="L31" s="91"/>
      <c r="M31" s="91"/>
      <c r="N31" s="91"/>
      <c r="O31" s="92"/>
    </row>
    <row r="32" spans="1:16" x14ac:dyDescent="0.3">
      <c r="A32" s="96"/>
      <c r="B32" s="97"/>
      <c r="C32" s="97"/>
      <c r="D32" s="97"/>
      <c r="E32" s="98"/>
      <c r="F32" s="89"/>
      <c r="G32" s="49" t="s">
        <v>19</v>
      </c>
      <c r="H32" s="90"/>
      <c r="I32" s="91"/>
      <c r="J32" s="91"/>
      <c r="K32" s="91"/>
      <c r="L32" s="91"/>
      <c r="M32" s="91"/>
      <c r="N32" s="91"/>
      <c r="O32" s="92"/>
    </row>
    <row r="33" spans="1:15" ht="18" customHeight="1" x14ac:dyDescent="0.3">
      <c r="A33" s="96"/>
      <c r="B33" s="97"/>
      <c r="C33" s="97"/>
      <c r="D33" s="97"/>
      <c r="E33" s="98"/>
      <c r="F33" s="89"/>
      <c r="G33" s="49" t="s">
        <v>20</v>
      </c>
      <c r="H33" s="90"/>
      <c r="I33" s="91"/>
      <c r="J33" s="91"/>
      <c r="K33" s="91"/>
      <c r="L33" s="91"/>
      <c r="M33" s="91"/>
      <c r="N33" s="91"/>
      <c r="O33" s="92"/>
    </row>
    <row r="34" spans="1:15" x14ac:dyDescent="0.3">
      <c r="A34" s="96"/>
      <c r="B34" s="97"/>
      <c r="C34" s="97"/>
      <c r="D34" s="97"/>
      <c r="E34" s="98"/>
      <c r="F34" s="89"/>
      <c r="G34" s="49" t="s">
        <v>21</v>
      </c>
      <c r="H34" s="90"/>
      <c r="I34" s="91"/>
      <c r="J34" s="91"/>
      <c r="K34" s="91"/>
      <c r="L34" s="91"/>
      <c r="M34" s="91"/>
      <c r="N34" s="91"/>
      <c r="O34" s="92"/>
    </row>
    <row r="35" spans="1:15" x14ac:dyDescent="0.3">
      <c r="A35" s="96"/>
      <c r="B35" s="97"/>
      <c r="C35" s="97"/>
      <c r="D35" s="97"/>
      <c r="E35" s="98"/>
      <c r="F35" s="89"/>
      <c r="G35" s="49" t="s">
        <v>22</v>
      </c>
      <c r="H35" s="90"/>
      <c r="I35" s="91"/>
      <c r="J35" s="91"/>
      <c r="K35" s="91"/>
      <c r="L35" s="91"/>
      <c r="M35" s="91"/>
      <c r="N35" s="91"/>
      <c r="O35" s="92"/>
    </row>
    <row r="36" spans="1:15" x14ac:dyDescent="0.3">
      <c r="A36" s="96"/>
      <c r="B36" s="97"/>
      <c r="C36" s="97"/>
      <c r="D36" s="97"/>
      <c r="E36" s="98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3">
      <c r="A37" s="96"/>
      <c r="B37" s="97"/>
      <c r="C37" s="97"/>
      <c r="D37" s="97"/>
      <c r="E37" s="98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99"/>
      <c r="B38" s="100"/>
      <c r="C38" s="100"/>
      <c r="D38" s="100"/>
      <c r="E38" s="101"/>
      <c r="F38" s="48"/>
      <c r="G38" s="24"/>
      <c r="H38" s="18"/>
      <c r="I38" s="24"/>
      <c r="J38" s="24" t="s">
        <v>23</v>
      </c>
      <c r="K38" s="24"/>
      <c r="L38" s="85"/>
      <c r="M38" s="86"/>
      <c r="N38" s="87"/>
      <c r="O38" s="24"/>
    </row>
    <row r="39" spans="1:15" x14ac:dyDescent="0.3">
      <c r="A39" s="48"/>
      <c r="B39" s="48"/>
      <c r="C39" s="48"/>
      <c r="D39" s="48"/>
      <c r="E39" s="48"/>
      <c r="F39" s="48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3">
      <c r="A40" s="21"/>
      <c r="B40" s="21"/>
      <c r="C40" s="21"/>
      <c r="D40" s="21"/>
      <c r="E40" s="21"/>
      <c r="F40" s="21"/>
      <c r="G40" s="24"/>
      <c r="H40" s="24"/>
      <c r="I40" s="24"/>
      <c r="J40" s="24"/>
      <c r="K40" s="24"/>
      <c r="L40" s="24"/>
      <c r="M40" s="24"/>
      <c r="N40" s="24"/>
      <c r="O40" s="24"/>
    </row>
  </sheetData>
  <mergeCells count="45">
    <mergeCell ref="C17:D17"/>
    <mergeCell ref="C18:D18"/>
    <mergeCell ref="C21:D21"/>
    <mergeCell ref="H35:O35"/>
    <mergeCell ref="J25:K25"/>
    <mergeCell ref="A26:N26"/>
    <mergeCell ref="A27:N27"/>
    <mergeCell ref="C23:D23"/>
    <mergeCell ref="C22:D22"/>
    <mergeCell ref="C19:D19"/>
    <mergeCell ref="C20:D20"/>
    <mergeCell ref="C16:D16"/>
    <mergeCell ref="L9:L11"/>
    <mergeCell ref="N9:N11"/>
    <mergeCell ref="O9:O11"/>
    <mergeCell ref="C10:D11"/>
    <mergeCell ref="E10:E11"/>
    <mergeCell ref="F10:F11"/>
    <mergeCell ref="M9:M11"/>
    <mergeCell ref="C14:D14"/>
    <mergeCell ref="C15:D15"/>
    <mergeCell ref="L38:N38"/>
    <mergeCell ref="A28:C28"/>
    <mergeCell ref="F31:F35"/>
    <mergeCell ref="H31:O31"/>
    <mergeCell ref="H32:O32"/>
    <mergeCell ref="H33:O33"/>
    <mergeCell ref="H34:O34"/>
    <mergeCell ref="A31:E38"/>
    <mergeCell ref="A29:O29"/>
    <mergeCell ref="A1:L1"/>
    <mergeCell ref="C12:D12"/>
    <mergeCell ref="C13:D13"/>
    <mergeCell ref="K9:K11"/>
    <mergeCell ref="A8:B8"/>
    <mergeCell ref="B6:F6"/>
    <mergeCell ref="B7:F7"/>
    <mergeCell ref="B9:B11"/>
    <mergeCell ref="C3:K5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17" t="s">
        <v>51</v>
      </c>
      <c r="M2" s="117"/>
    </row>
    <row r="3" spans="1:14" x14ac:dyDescent="0.3">
      <c r="A3" s="5" t="s">
        <v>25</v>
      </c>
      <c r="B3" s="114" t="s">
        <v>26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3">
      <c r="A4" s="5" t="s">
        <v>27</v>
      </c>
      <c r="B4" s="114" t="s">
        <v>28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3">
      <c r="A5" s="5" t="s">
        <v>8</v>
      </c>
      <c r="B5" s="114" t="s">
        <v>29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3">
      <c r="A6" s="5" t="s">
        <v>2</v>
      </c>
      <c r="B6" s="114" t="s">
        <v>30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3">
      <c r="A7" s="6" t="s">
        <v>31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1:14" x14ac:dyDescent="0.3">
      <c r="A8" s="5" t="s">
        <v>12</v>
      </c>
      <c r="B8" s="114" t="s">
        <v>32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3">
      <c r="A9" s="7" t="s">
        <v>33</v>
      </c>
      <c r="B9" s="114" t="s">
        <v>34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3">
      <c r="A10" s="7" t="s">
        <v>35</v>
      </c>
      <c r="B10" s="114" t="s">
        <v>36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3">
      <c r="A11" s="8" t="s">
        <v>37</v>
      </c>
      <c r="B11" s="114" t="s">
        <v>38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3">
      <c r="A12" s="9" t="s">
        <v>39</v>
      </c>
      <c r="B12" s="114" t="s">
        <v>40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3">
      <c r="A13" s="8" t="s">
        <v>41</v>
      </c>
      <c r="B13" s="114" t="s">
        <v>42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3">
      <c r="A14" s="8" t="s">
        <v>5</v>
      </c>
      <c r="B14" s="114" t="s">
        <v>52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3">
      <c r="A15" s="8" t="s">
        <v>43</v>
      </c>
      <c r="B15" s="114" t="s">
        <v>44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9.6" x14ac:dyDescent="0.3">
      <c r="A16" s="10" t="s">
        <v>45</v>
      </c>
      <c r="B16" s="114" t="s">
        <v>46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3">
      <c r="A17" s="10" t="s">
        <v>47</v>
      </c>
      <c r="B17" s="114" t="s">
        <v>48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3">
      <c r="A18" s="11" t="s">
        <v>49</v>
      </c>
      <c r="B18" s="114" t="s">
        <v>50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3">
      <c r="A19" s="50" t="s">
        <v>62</v>
      </c>
      <c r="B19" s="113" t="s">
        <v>63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2021-07-29T08:32:10Z</cp:lastPrinted>
  <dcterms:created xsi:type="dcterms:W3CDTF">2012-08-13T12:29:09Z</dcterms:created>
  <dcterms:modified xsi:type="dcterms:W3CDTF">2022-07-20T04:51:59Z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