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áca\2022\Rozpočty\"/>
    </mc:Choice>
  </mc:AlternateContent>
  <bookViews>
    <workbookView xWindow="0" yWindow="0" windowWidth="0" windowHeight="0"/>
  </bookViews>
  <sheets>
    <sheet name="Rekapitulácia stavby" sheetId="1" r:id="rId1"/>
    <sheet name="1.1 - Búracie a demontážn..." sheetId="2" r:id="rId2"/>
    <sheet name="1.2 - Stavebno - montážne..." sheetId="3" r:id="rId3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'1.1 - Búracie a demontážn...'!$C$125:$K$145</definedName>
    <definedName name="_xlnm.Print_Area" localSheetId="1">'1.1 - Búracie a demontážn...'!$C$4:$J$76,'1.1 - Búracie a demontážn...'!$C$82:$J$105,'1.1 - Búracie a demontážn...'!$C$111:$J$145</definedName>
    <definedName name="_xlnm.Print_Titles" localSheetId="1">'1.1 - Búracie a demontážn...'!$125:$125</definedName>
    <definedName name="_xlnm._FilterDatabase" localSheetId="2" hidden="1">'1.2 - Stavebno - montážne...'!$C$128:$K$203</definedName>
    <definedName name="_xlnm.Print_Area" localSheetId="2">'1.2 - Stavebno - montážne...'!$C$4:$J$76,'1.2 - Stavebno - montážne...'!$C$82:$J$108,'1.2 - Stavebno - montážne...'!$C$114:$J$203</definedName>
    <definedName name="_xlnm.Print_Titles" localSheetId="2">'1.2 - Stavebno - montážne...'!$128:$128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F125"/>
  <c r="F123"/>
  <c r="E121"/>
  <c r="J94"/>
  <c r="F93"/>
  <c r="F91"/>
  <c r="E89"/>
  <c r="J23"/>
  <c r="E23"/>
  <c r="J125"/>
  <c r="J22"/>
  <c r="J20"/>
  <c r="E20"/>
  <c r="F94"/>
  <c r="J19"/>
  <c r="J14"/>
  <c r="J123"/>
  <c r="E7"/>
  <c r="E85"/>
  <c i="2" r="J39"/>
  <c r="J38"/>
  <c i="1" r="AY96"/>
  <c i="2" r="J37"/>
  <c i="1" r="AX96"/>
  <c i="2"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3"/>
  <c r="F122"/>
  <c r="F120"/>
  <c r="E118"/>
  <c r="J94"/>
  <c r="F93"/>
  <c r="F91"/>
  <c r="E89"/>
  <c r="J23"/>
  <c r="E23"/>
  <c r="J122"/>
  <c r="J22"/>
  <c r="J20"/>
  <c r="E20"/>
  <c r="F123"/>
  <c r="J19"/>
  <c r="J14"/>
  <c r="J91"/>
  <c r="E7"/>
  <c r="E114"/>
  <c i="1" r="L90"/>
  <c r="AM90"/>
  <c r="AM89"/>
  <c r="L89"/>
  <c r="AM87"/>
  <c r="L87"/>
  <c r="L85"/>
  <c r="L84"/>
  <c i="2" r="J145"/>
  <c r="BK133"/>
  <c r="BK135"/>
  <c r="BK130"/>
  <c r="BK145"/>
  <c r="J136"/>
  <c i="3" r="BK196"/>
  <c r="BK169"/>
  <c r="J141"/>
  <c r="J195"/>
  <c r="J170"/>
  <c r="J143"/>
  <c r="BK195"/>
  <c r="J173"/>
  <c r="BK147"/>
  <c r="J199"/>
  <c r="J177"/>
  <c r="BK184"/>
  <c r="J159"/>
  <c r="J132"/>
  <c r="BK175"/>
  <c r="J147"/>
  <c r="BK193"/>
  <c r="BK168"/>
  <c r="J149"/>
  <c r="J135"/>
  <c r="BK192"/>
  <c r="BK170"/>
  <c r="J160"/>
  <c r="J137"/>
  <c i="2" r="J128"/>
  <c r="J139"/>
  <c r="J130"/>
  <c r="BK139"/>
  <c r="BK136"/>
  <c r="J135"/>
  <c i="3" r="J184"/>
  <c r="BK165"/>
  <c r="BK199"/>
  <c r="J164"/>
  <c r="J140"/>
  <c r="J191"/>
  <c r="J174"/>
  <c r="J153"/>
  <c r="BK190"/>
  <c r="BK140"/>
  <c r="J198"/>
  <c r="BK181"/>
  <c r="J145"/>
  <c r="BK197"/>
  <c r="BK171"/>
  <c r="BK151"/>
  <c r="BK141"/>
  <c r="BK178"/>
  <c r="BK163"/>
  <c r="J151"/>
  <c i="2" r="BK141"/>
  <c r="J143"/>
  <c r="J132"/>
  <c r="J133"/>
  <c r="J141"/>
  <c i="3" r="BK201"/>
  <c r="J172"/>
  <c r="BK150"/>
  <c r="BK202"/>
  <c r="BK180"/>
  <c r="BK157"/>
  <c r="BK134"/>
  <c r="BK188"/>
  <c r="J162"/>
  <c r="BK139"/>
  <c r="J187"/>
  <c r="J200"/>
  <c r="BK183"/>
  <c r="BK142"/>
  <c r="J185"/>
  <c r="J150"/>
  <c r="BK191"/>
  <c r="J166"/>
  <c r="BK148"/>
  <c r="J136"/>
  <c r="J180"/>
  <c r="J169"/>
  <c r="J158"/>
  <c i="2" r="BK143"/>
  <c r="F37"/>
  <c i="3" r="J168"/>
  <c r="J203"/>
  <c r="J183"/>
  <c r="J148"/>
  <c r="J201"/>
  <c r="BK185"/>
  <c r="J146"/>
  <c r="BK179"/>
  <c r="J197"/>
  <c r="BK167"/>
  <c r="BK136"/>
  <c r="BK187"/>
  <c r="J156"/>
  <c r="BK198"/>
  <c r="BK173"/>
  <c r="BK156"/>
  <c r="BK143"/>
  <c r="J193"/>
  <c r="BK174"/>
  <c r="BK164"/>
  <c r="J157"/>
  <c i="2" r="BK134"/>
  <c r="J142"/>
  <c r="BK142"/>
  <c r="J129"/>
  <c r="BK129"/>
  <c i="3" r="J192"/>
  <c r="J163"/>
  <c r="BK162"/>
  <c r="J139"/>
  <c r="BK177"/>
  <c r="BK158"/>
  <c r="BK133"/>
  <c r="J178"/>
  <c r="BK194"/>
  <c r="BK146"/>
  <c r="J196"/>
  <c r="J167"/>
  <c r="BK138"/>
  <c r="J181"/>
  <c r="BK160"/>
  <c r="J142"/>
  <c r="J194"/>
  <c r="J171"/>
  <c r="J161"/>
  <c r="BK135"/>
  <c i="1" r="AS95"/>
  <c i="2" r="J134"/>
  <c r="BK132"/>
  <c r="BK128"/>
  <c i="3" r="J175"/>
  <c r="BK166"/>
  <c r="BK137"/>
  <c r="BK200"/>
  <c r="BK149"/>
  <c r="J202"/>
  <c r="BK172"/>
  <c r="J138"/>
  <c r="BK186"/>
  <c r="BK203"/>
  <c r="J179"/>
  <c r="J134"/>
  <c r="J188"/>
  <c r="BK159"/>
  <c r="BK132"/>
  <c r="J190"/>
  <c r="BK161"/>
  <c r="BK145"/>
  <c r="J133"/>
  <c r="J186"/>
  <c r="J165"/>
  <c r="BK153"/>
  <c i="2" l="1" r="BK131"/>
  <c r="J131"/>
  <c r="J100"/>
  <c r="BK140"/>
  <c r="R140"/>
  <c r="R137"/>
  <c i="3" r="BK131"/>
  <c r="J131"/>
  <c r="J100"/>
  <c r="T144"/>
  <c i="2" r="P140"/>
  <c r="P137"/>
  <c i="3" r="T131"/>
  <c r="T130"/>
  <c r="R155"/>
  <c r="R182"/>
  <c i="2" r="T131"/>
  <c r="T127"/>
  <c r="T126"/>
  <c i="3" r="BK144"/>
  <c r="J144"/>
  <c r="J101"/>
  <c r="T155"/>
  <c r="R176"/>
  <c r="BK189"/>
  <c r="J189"/>
  <c r="J107"/>
  <c i="2" r="P131"/>
  <c r="P127"/>
  <c r="P126"/>
  <c i="1" r="AU96"/>
  <c i="2" r="T140"/>
  <c r="T137"/>
  <c i="3" r="P131"/>
  <c r="P144"/>
  <c r="P155"/>
  <c r="BK176"/>
  <c r="J176"/>
  <c r="J105"/>
  <c r="BK182"/>
  <c r="J182"/>
  <c r="J106"/>
  <c r="P182"/>
  <c r="R189"/>
  <c i="2" r="R131"/>
  <c r="R127"/>
  <c r="R126"/>
  <c i="3" r="R131"/>
  <c r="R144"/>
  <c r="BK155"/>
  <c r="J155"/>
  <c r="J104"/>
  <c r="P176"/>
  <c r="T176"/>
  <c r="T182"/>
  <c r="P189"/>
  <c r="T189"/>
  <c i="2" r="BK127"/>
  <c r="BK144"/>
  <c r="J144"/>
  <c r="J104"/>
  <c i="3" r="BK152"/>
  <c r="J152"/>
  <c r="J102"/>
  <c i="2" r="BK138"/>
  <c r="J138"/>
  <c r="J102"/>
  <c i="3" r="J91"/>
  <c r="E117"/>
  <c r="F126"/>
  <c r="BF139"/>
  <c r="BF142"/>
  <c r="BF146"/>
  <c r="BF149"/>
  <c r="BF158"/>
  <c r="BF181"/>
  <c r="BF196"/>
  <c i="2" r="J140"/>
  <c r="J103"/>
  <c i="3" r="BF134"/>
  <c r="BF136"/>
  <c r="BF175"/>
  <c r="BF179"/>
  <c r="BF194"/>
  <c r="BF202"/>
  <c r="BF133"/>
  <c r="BF138"/>
  <c r="BF140"/>
  <c r="BF151"/>
  <c r="BF160"/>
  <c r="BF162"/>
  <c r="BF163"/>
  <c r="BF169"/>
  <c r="BF171"/>
  <c r="BF192"/>
  <c i="2" r="J127"/>
  <c r="J99"/>
  <c i="3" r="BF135"/>
  <c r="BF137"/>
  <c r="BF153"/>
  <c r="BF156"/>
  <c r="BF157"/>
  <c r="BF170"/>
  <c r="BF185"/>
  <c r="BF187"/>
  <c r="BF195"/>
  <c r="BF174"/>
  <c r="BF188"/>
  <c r="BF190"/>
  <c r="BF197"/>
  <c r="BF201"/>
  <c r="J93"/>
  <c r="BF148"/>
  <c r="BF164"/>
  <c r="BF167"/>
  <c r="BF183"/>
  <c r="BF200"/>
  <c r="BF203"/>
  <c r="BF132"/>
  <c r="BF141"/>
  <c r="BF145"/>
  <c r="BF150"/>
  <c r="BF159"/>
  <c r="BF161"/>
  <c r="BF165"/>
  <c r="BF166"/>
  <c r="BF168"/>
  <c r="BF172"/>
  <c r="BF173"/>
  <c r="BF177"/>
  <c r="BF178"/>
  <c r="BF184"/>
  <c r="BF191"/>
  <c r="BF193"/>
  <c r="BF198"/>
  <c r="BF143"/>
  <c r="BF147"/>
  <c r="BF180"/>
  <c r="BF186"/>
  <c r="BF199"/>
  <c i="2" r="J93"/>
  <c r="J120"/>
  <c r="BF128"/>
  <c r="BF133"/>
  <c r="BF135"/>
  <c r="BF134"/>
  <c r="BF141"/>
  <c r="BF142"/>
  <c r="BF145"/>
  <c r="BF129"/>
  <c r="BF130"/>
  <c r="F94"/>
  <c r="BF143"/>
  <c i="1" r="BB96"/>
  <c i="2" r="E85"/>
  <c r="BF132"/>
  <c r="BF136"/>
  <c r="BF139"/>
  <c i="1" r="AS94"/>
  <c i="3" r="F35"/>
  <c i="1" r="AZ97"/>
  <c i="2" r="F35"/>
  <c i="1" r="AZ96"/>
  <c i="3" r="J35"/>
  <c i="1" r="AV97"/>
  <c i="2" r="F38"/>
  <c i="1" r="BC96"/>
  <c i="2" r="F39"/>
  <c i="1" r="BD96"/>
  <c i="3" r="F38"/>
  <c i="1" r="BC97"/>
  <c i="3" r="F39"/>
  <c i="1" r="BD97"/>
  <c i="2" r="J35"/>
  <c i="1" r="AV96"/>
  <c i="3" r="F37"/>
  <c i="1" r="BB97"/>
  <c r="BB95"/>
  <c r="AX95"/>
  <c i="3" l="1" r="P154"/>
  <c r="T154"/>
  <c r="R130"/>
  <c r="P130"/>
  <c r="P129"/>
  <c i="1" r="AU97"/>
  <c i="3" r="T129"/>
  <c r="R154"/>
  <c i="2" r="BK137"/>
  <c r="J137"/>
  <c r="J101"/>
  <c i="3" r="BK154"/>
  <c r="J154"/>
  <c r="J103"/>
  <c r="BK130"/>
  <c r="BK129"/>
  <c r="J129"/>
  <c r="J98"/>
  <c i="2" r="J36"/>
  <c i="1" r="AW96"/>
  <c r="AT96"/>
  <c i="2" r="F36"/>
  <c i="1" r="BA96"/>
  <c r="BD95"/>
  <c r="BD94"/>
  <c r="W33"/>
  <c i="3" r="F36"/>
  <c i="1" r="BA97"/>
  <c r="AU95"/>
  <c r="AU94"/>
  <c r="BB94"/>
  <c r="W31"/>
  <c i="3" r="J36"/>
  <c i="1" r="AW97"/>
  <c r="AT97"/>
  <c r="AZ95"/>
  <c r="AV95"/>
  <c r="BC95"/>
  <c r="AY95"/>
  <c i="3" l="1" r="R129"/>
  <c r="J130"/>
  <c r="J99"/>
  <c i="2" r="BK126"/>
  <c r="J126"/>
  <c i="3" r="J32"/>
  <c i="1" r="AG97"/>
  <c r="BA95"/>
  <c r="AW95"/>
  <c r="AT95"/>
  <c r="AX94"/>
  <c i="2" r="J32"/>
  <c i="1" r="AG96"/>
  <c r="BC94"/>
  <c r="W32"/>
  <c r="AZ94"/>
  <c r="AV94"/>
  <c r="AK29"/>
  <c i="3" l="1" r="J41"/>
  <c i="2" r="J41"/>
  <c r="J98"/>
  <c i="1" r="AN96"/>
  <c r="AN97"/>
  <c r="AG95"/>
  <c r="AG94"/>
  <c r="AK26"/>
  <c r="BA94"/>
  <c r="AW94"/>
  <c r="AK30"/>
  <c r="AK35"/>
  <c r="W29"/>
  <c r="AY94"/>
  <c l="1" r="AN95"/>
  <c r="AT94"/>
  <c r="AN94"/>
  <c r="W3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<sst xmlns="http://schemas.openxmlformats.org/spreadsheetml/2006/main">
  <si>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</si>
  <si>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</si>
  <si>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</si>
  <si>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</si>
  <si>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</si>
  <si>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{567a3f72-cb2b-4fe5-9ed6-392baeda348d}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</si>
  <si>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</si>
  <si>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</si>
  <si>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</si>
  <si>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</si>
  <si>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</si>
  <si>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</si>
  <si>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</si>
  <si>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013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</si>
  <si>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</si>
  <si>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</si>
  <si>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Budova obchodu a služieb</t>
  </si>
  <si>
    <t>JKSO:</t>
  </si>
  <si>
    <t>KS:</t>
  </si>
  <si>
    <t>Miesto:</t>
  </si>
  <si>
    <t>Bojnice, p.č. 3473/2</t>
  </si>
  <si>
    <t>Dátum:</t>
  </si>
  <si>
    <t>5. 4. 2022</t>
  </si>
  <si>
    <t>Objednávateľ:</t>
  </si>
  <si>
    <t>IČO:</t>
  </si>
  <si>
    <t>Výskumný ústav ovocných a okrasných drevín a.s.</t>
  </si>
  <si>
    <t>IČ DPH:</t>
  </si>
  <si>
    <t>Zhotoviteľ:</t>
  </si>
  <si>
    <t>Vyplň údaj</t>
  </si>
  <si>
    <t>Projektant:</t>
  </si>
  <si>
    <t>HD s.r.o., Košovská cesta 11B, 971 01 Prievidza</t>
  </si>
  <si>
    <t>True</t>
  </si>
  <si>
    <t>Spracovateľ:</t>
  </si>
  <si>
    <t>Marek Dobrotka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</si>
  <si>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</si>
  <si>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</si>
  <si>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</si>
  <si>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</si>
  <si>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</si>
  <si>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</si>
  <si>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</si>
  <si>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</si>
  <si>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</si>
  <si>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</si>
  <si>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</si>
  <si>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</si>
  <si>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</si>
  <si>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</si>
  <si>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</si>
  <si>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</si>
  <si>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</si>
  <si>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</si>
  <si>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</si>
  <si>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</si>
  <si>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</si>
  <si>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</si>
  <si>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</si>
  <si>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</si>
  <si>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</si>
  <si>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</si>
  <si>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</si>
  <si>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</si>
  <si>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</si>
  <si>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</si>
  <si>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</si>
  <si>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</si>
  <si>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</si>
  <si>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</si>
  <si>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</si>
  <si>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</si>
  <si>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</si>
  <si>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</si>
  <si>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</si>
  <si>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</si>
  <si>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</si>
  <si>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</si>
  <si>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</si>
  <si>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</si>
  <si>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</si>
  <si>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</si>
  <si>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Stavebná časť a architektúra</t>
  </si>
  <si>
    <t>STA</t>
  </si>
  <si>
    <t>{a089e192-ff18-4e0c-b13d-8c6611a92211}</t>
  </si>
  <si>
    <t>/</t>
  </si>
  <si>
    <t>1.1</t>
  </si>
  <si>
    <t>Búracie a demontážne práce</t>
  </si>
  <si>
    <t>Časť</t>
  </si>
  <si>
    <t>2</t>
  </si>
  <si>
    <t>{2c5089f9-0bc6-4e6b-a34c-db997605fffc}</t>
  </si>
  <si>
    <t>1.2</t>
  </si>
  <si>
    <t>Stavebno - montážne práce</t>
  </si>
  <si>
    <t>{0c295df9-f771-47d7-9cae-15b0800074ce}</t>
  </si>
  <si>
    <t>KRYCÍ LIST ROZPOČTU</t>
  </si>
  <si>
    <t>Objekt:</t>
  </si>
  <si>
    <t>1 - Stavebná časť a architektúra</t>
  </si>
  <si>
    <t>Časť:</t>
  </si>
  <si>
    <t>1.1 - Búracie a demontážne práce</t>
  </si>
  <si>
    <t>Bojnice, p.č. 3437/2</t>
  </si>
  <si>
    <t>Výskumný ústav ovocných a okresných drevín a.s.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</si>
  <si>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</si>
  <si>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</si>
  <si>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</si>
  <si>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</si>
  <si>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</si>
  <si>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</si>
  <si>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</si>
  <si>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</si>
  <si>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</si>
  <si>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764 - Konštrukcie klampiarske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</si>
  <si>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</si>
  <si>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</si>
  <si>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</si>
  <si>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</si>
  <si>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</si>
  <si>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</si>
  <si>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</si>
  <si>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</si>
  <si>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</si>
  <si>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</si>
  <si>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</si>
  <si>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</si>
  <si>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</si>
  <si>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</si>
  <si>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</si>
  <si>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</si>
  <si>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</si>
  <si>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963012510.Sa</t>
  </si>
  <si>
    <t xml:space="preserve">Búranie stropov z dosiek alebo panelov z prefabrikovaných pórobetónových panelov hr. do 140 mm,  -0,60000t</t>
  </si>
  <si>
    <t>m3</t>
  </si>
  <si>
    <t>4</t>
  </si>
  <si>
    <t>-473306577</t>
  </si>
  <si>
    <t>979089212.S</t>
  </si>
  <si>
    <t>Poplatok za skladovanie - bitúmenové zmesi, uholný decht, dechtové výrobky (17 03 ), ostatné</t>
  </si>
  <si>
    <t>t</t>
  </si>
  <si>
    <t>-158426799</t>
  </si>
  <si>
    <t>3</t>
  </si>
  <si>
    <t>979089612.S</t>
  </si>
  <si>
    <t>Poplatok za skladovanie - iné odpady zo stavieb a demolácií (17 09), ostatné</t>
  </si>
  <si>
    <t>-128804150</t>
  </si>
  <si>
    <t>9</t>
  </si>
  <si>
    <t>Ostatné konštrukcie a práce-búranie</t>
  </si>
  <si>
    <t>972056023.S</t>
  </si>
  <si>
    <t>Jadrové vrty diamantovými korunkami do D 400 mm do stropov - železobetónových -0,00301t</t>
  </si>
  <si>
    <t>cm</t>
  </si>
  <si>
    <t>16</t>
  </si>
  <si>
    <t>-1577073716</t>
  </si>
  <si>
    <t>5</t>
  </si>
  <si>
    <t>979011111.S</t>
  </si>
  <si>
    <t>Zvislá doprava sutiny a vybúraných hmôt za prvé podlažie nad alebo pod základným podlažím</t>
  </si>
  <si>
    <t>-1567204264</t>
  </si>
  <si>
    <t>6</t>
  </si>
  <si>
    <t>979011121.S</t>
  </si>
  <si>
    <t>Zvislá doprava sutiny a vybúraných hmôt za každé ďalšie podlažie</t>
  </si>
  <si>
    <t>1488416867</t>
  </si>
  <si>
    <t>7</t>
  </si>
  <si>
    <t>979081111.S</t>
  </si>
  <si>
    <t>Odvoz sutiny a vybúraných hmôt na skládku do 1 km</t>
  </si>
  <si>
    <t>-631754099</t>
  </si>
  <si>
    <t>8</t>
  </si>
  <si>
    <t>979081121.S</t>
  </si>
  <si>
    <t>Odvoz sutiny a vybúraných hmôt na skládku za každý ďalší 1 km</t>
  </si>
  <si>
    <t>295816580</t>
  </si>
  <si>
    <t>PSV</t>
  </si>
  <si>
    <t>Práce a dodávky PSV</t>
  </si>
  <si>
    <t>712</t>
  </si>
  <si>
    <t>Izolácie striech, povlakové krytiny</t>
  </si>
  <si>
    <t>712300832.S</t>
  </si>
  <si>
    <t xml:space="preserve">Odstránenie povlakovej krytiny na strechách plochých 10° dvojvrstvovej,  -0,01000t</t>
  </si>
  <si>
    <t>m2</t>
  </si>
  <si>
    <t>-1011587152</t>
  </si>
  <si>
    <t>764</t>
  </si>
  <si>
    <t>Konštrukcie klampiarske</t>
  </si>
  <si>
    <t>10</t>
  </si>
  <si>
    <t>764351836.S</t>
  </si>
  <si>
    <t xml:space="preserve">Demontáž žľabového háka  do 30°  -0,00009t</t>
  </si>
  <si>
    <t>ks</t>
  </si>
  <si>
    <t>-573886888</t>
  </si>
  <si>
    <t>11</t>
  </si>
  <si>
    <t>764422820.S</t>
  </si>
  <si>
    <t xml:space="preserve">Demontáž oplechovania ríms rš 900 mm,  -0,00570t</t>
  </si>
  <si>
    <t>m</t>
  </si>
  <si>
    <t>237174045</t>
  </si>
  <si>
    <t>12</t>
  </si>
  <si>
    <t>764430840.S</t>
  </si>
  <si>
    <t xml:space="preserve">Demontáž oplechovania múrov a nadmuroviek rš od 330 do 500 mm,  -0,00230t</t>
  </si>
  <si>
    <t>-2074938584</t>
  </si>
  <si>
    <t>767</t>
  </si>
  <si>
    <t>Konštrukcie doplnkové kovové</t>
  </si>
  <si>
    <t>13</t>
  </si>
  <si>
    <t>767996803.S</t>
  </si>
  <si>
    <t xml:space="preserve">Demontáž ostatných doplnkov stavieb s hmotnosťou jednotlivých dielov konšt. nad 100 do 250 kg,  -0,00100t (rebrík)</t>
  </si>
  <si>
    <t>kg</t>
  </si>
  <si>
    <t>877480607</t>
  </si>
  <si>
    <t>1.2 - Stavebno - montážne práce</t>
  </si>
  <si>
    <t xml:space="preserve">    6 - Úpravy povrchov, podlahy, osadenie</t>
  </si>
  <si>
    <t xml:space="preserve">    99 - Presun hmôt HSV</t>
  </si>
  <si>
    <t xml:space="preserve">    713 - Izolácie tepelné</t>
  </si>
  <si>
    <t>Úpravy povrchov, podlahy, osadenie</t>
  </si>
  <si>
    <t>620991121.S</t>
  </si>
  <si>
    <t>Zakrývanie výplní vonkajších otvorov s rámami a zárubňami, zábradlí, oplechovania, atď. zhotovené z lešenia akýmkoľvek spôsobom</t>
  </si>
  <si>
    <t>-1277398694</t>
  </si>
  <si>
    <t>611459181.S</t>
  </si>
  <si>
    <t>Zatieranie škár stropov zo stropníc alebo dosiek maltou do roviny líca</t>
  </si>
  <si>
    <t>-1787621749</t>
  </si>
  <si>
    <t>622451082.S</t>
  </si>
  <si>
    <t>Zatretie škár murovaných vonk. stien z tehál alebo kameňa</t>
  </si>
  <si>
    <t>-1960159125</t>
  </si>
  <si>
    <t>622460111.S</t>
  </si>
  <si>
    <t>Príprava vonkajšieho podkladu stien na silno a nerovnomerne nasiakavé podklady regulátorom nasiakavosti</t>
  </si>
  <si>
    <t>-871868846</t>
  </si>
  <si>
    <t>622463025</t>
  </si>
  <si>
    <t>Príprava vonkajšieho podkladu stien WEBER, podkladný náter weber 700</t>
  </si>
  <si>
    <t>-1616780086</t>
  </si>
  <si>
    <t>622464567</t>
  </si>
  <si>
    <t>Vonkajšia omietka stien tenkovrstvová WEBER, silikónová, weber.pas nova S, ryhovaná, hr. 2 mm</t>
  </si>
  <si>
    <t>-1086282783</t>
  </si>
  <si>
    <t>625250121.S</t>
  </si>
  <si>
    <t>Príplatok za zhotovenie vodorovnej podhľadovej konštrukcie z kontaktného zatepľovacieho systému z MW hr. do 190 mm</t>
  </si>
  <si>
    <t>1636558512</t>
  </si>
  <si>
    <t>625250550.S</t>
  </si>
  <si>
    <t>Kontaktný zatepľovací systém soklovej alebo vodou namáhanej časti hr. 120 mm, skrutkovacie kotvy</t>
  </si>
  <si>
    <t>914835253</t>
  </si>
  <si>
    <t>625252328</t>
  </si>
  <si>
    <t>Kontaktný zatepľovací systém hr. 120 mm weber.therm exclusive (minerálna vlna), zatĺkacie kotvy, soklový požiarny pás 350 mm</t>
  </si>
  <si>
    <t>-576111717</t>
  </si>
  <si>
    <t>625250341.S</t>
  </si>
  <si>
    <t>Kontaktný zatepľovací systém z grafitového EPS hr. 140 mm, skrutkovacie kotvy</t>
  </si>
  <si>
    <t>-647482989</t>
  </si>
  <si>
    <t>625252309</t>
  </si>
  <si>
    <t>Kontaktný zatepľovací systém hr. 140 mm weber.therm exclusive (minerálna vlna), skrutkovacie kotvy</t>
  </si>
  <si>
    <t>1866413965</t>
  </si>
  <si>
    <t>625250614.Sa</t>
  </si>
  <si>
    <t>Kontaktný zatepľovací systém soklovej alebo vodou namáhanej časti ostenia hr. 50 mm</t>
  </si>
  <si>
    <t>1551463243</t>
  </si>
  <si>
    <t>941941031.S</t>
  </si>
  <si>
    <t>Montáž lešenia ľahkého pracovného radového s podlahami šírky od 0,80 do 1,00 m, výšky do 10 m</t>
  </si>
  <si>
    <t>1625052707</t>
  </si>
  <si>
    <t>14</t>
  </si>
  <si>
    <t>941941191.S</t>
  </si>
  <si>
    <t>Príplatok za prvý a každý ďalší i začatý mesiac použitia lešenia ľahkého pracovného radového s podlahami šírky od 0,80 do 1,00 m, výšky do 10 m</t>
  </si>
  <si>
    <t>225953443</t>
  </si>
  <si>
    <t>15</t>
  </si>
  <si>
    <t>941941831.S</t>
  </si>
  <si>
    <t>Demontáž lešenia ľahkého pracovného radového s podlahami šírky nad 0,80 do 1,00 m, výšky do 10 m</t>
  </si>
  <si>
    <t>1316129510</t>
  </si>
  <si>
    <t>953945313.S</t>
  </si>
  <si>
    <t>Hliníkový soklový profil šírky 143 mm</t>
  </si>
  <si>
    <t>-347467398</t>
  </si>
  <si>
    <t>17</t>
  </si>
  <si>
    <t>953945351.S</t>
  </si>
  <si>
    <t>Hliníkový rohový ochranný profil s integrovanou mriežkou</t>
  </si>
  <si>
    <t>1502279023</t>
  </si>
  <si>
    <t>18</t>
  </si>
  <si>
    <t>953995407.S</t>
  </si>
  <si>
    <t>Okenný a dverový začisťovací a dilatačný profil</t>
  </si>
  <si>
    <t>72791641</t>
  </si>
  <si>
    <t>19</t>
  </si>
  <si>
    <t>953995411.S</t>
  </si>
  <si>
    <t>Nadokenný profil so skrytou okapničkou</t>
  </si>
  <si>
    <t>972485649</t>
  </si>
  <si>
    <t>99</t>
  </si>
  <si>
    <t>Presun hmôt HSV</t>
  </si>
  <si>
    <t>998011002.S</t>
  </si>
  <si>
    <t>Presun hmôt pre budovy (801, 803, 812), zvislá konštr. z tehál, tvárnic, z kovu výšky do 12 m</t>
  </si>
  <si>
    <t>1382509768</t>
  </si>
  <si>
    <t>21</t>
  </si>
  <si>
    <t>712290010.S</t>
  </si>
  <si>
    <t>Zhotovenie parozábrany pre strechy ploché do 10°</t>
  </si>
  <si>
    <t>-1202326238</t>
  </si>
  <si>
    <t>22</t>
  </si>
  <si>
    <t>M</t>
  </si>
  <si>
    <t>283230007300.S</t>
  </si>
  <si>
    <t>Parozábrana hr. 0,15 mm, š. 2 m, materiál na báze PO - modifikovaný PE</t>
  </si>
  <si>
    <t>32</t>
  </si>
  <si>
    <t>-210410724</t>
  </si>
  <si>
    <t>23</t>
  </si>
  <si>
    <t>712370070.S</t>
  </si>
  <si>
    <t>Zhotovenie povlakovej krytiny striech plochých do 10° PVC-P fóliou upevnenou prikotvením so zvarením spoju</t>
  </si>
  <si>
    <t>-312673609</t>
  </si>
  <si>
    <t>24</t>
  </si>
  <si>
    <t>283220002000.S</t>
  </si>
  <si>
    <t>Hydroizolačná fólia PVC-P hr. 1,5 mm izolácia plochých striech</t>
  </si>
  <si>
    <t>1447516960</t>
  </si>
  <si>
    <t>25</t>
  </si>
  <si>
    <t>311970001500.S</t>
  </si>
  <si>
    <t>Vrut na upevnenie hydroizolácie a tepelnej izolácie do betónu</t>
  </si>
  <si>
    <t>1320078695</t>
  </si>
  <si>
    <t>26</t>
  </si>
  <si>
    <t>712873360.Sa</t>
  </si>
  <si>
    <t>Zhotovenie povlakovej krytiny striech vytiahnutím izol. povlaku PVC fóliou prilepenou a prikotvenou na atiku</t>
  </si>
  <si>
    <t>608317605</t>
  </si>
  <si>
    <t>27</t>
  </si>
  <si>
    <t>-39851730</t>
  </si>
  <si>
    <t>28</t>
  </si>
  <si>
    <t>712973232.S</t>
  </si>
  <si>
    <t>Detaily k PVC-P fóliam zaizolovanie kruhového prestupu 101 – 250 mm</t>
  </si>
  <si>
    <t>567855700</t>
  </si>
  <si>
    <t>29</t>
  </si>
  <si>
    <t>283220002300</t>
  </si>
  <si>
    <t>Hydroizolačná fólia PVC-P FATRAFOL 810, hr. 2,00 mm, š. 1,6/2,05 m, izolácia plochých striech, sivá, FATRA IZOLFA</t>
  </si>
  <si>
    <t>1750694899</t>
  </si>
  <si>
    <t>30</t>
  </si>
  <si>
    <t>712973245.S</t>
  </si>
  <si>
    <t>Zhotovenie flekov v rohoch na povlakovej krytine z PVC-P fólie</t>
  </si>
  <si>
    <t>1386164748</t>
  </si>
  <si>
    <t>31</t>
  </si>
  <si>
    <t>-1642662318</t>
  </si>
  <si>
    <t>712973440.S</t>
  </si>
  <si>
    <t>Detaily k termoplastom všeobecne, kútový uholník z hrubopoplastovaného plechu RŠ 165 mm, ohyb 90-135°</t>
  </si>
  <si>
    <t>-684018050</t>
  </si>
  <si>
    <t>33</t>
  </si>
  <si>
    <t>311690001000.S</t>
  </si>
  <si>
    <t>Rozperný nit do betónu, hliníkový</t>
  </si>
  <si>
    <t>-181850472</t>
  </si>
  <si>
    <t>34</t>
  </si>
  <si>
    <t>712973650.S</t>
  </si>
  <si>
    <t>Detaily k termoplastom všeobecne, nárožný uholník z hrubopoplast. plechu RŠ 165 mm, ohyb 90-135°</t>
  </si>
  <si>
    <t>-2014435439</t>
  </si>
  <si>
    <t>35</t>
  </si>
  <si>
    <t>679165665</t>
  </si>
  <si>
    <t>36</t>
  </si>
  <si>
    <t>712973830.S</t>
  </si>
  <si>
    <t>Detaily k termoplastom všeobecne, oplechovanie okraja odkvapovou záveternou lištou z hrubopolpast. plechu RŠ 200 mm</t>
  </si>
  <si>
    <t>-1648954918</t>
  </si>
  <si>
    <t>37</t>
  </si>
  <si>
    <t>1161015583</t>
  </si>
  <si>
    <t>38</t>
  </si>
  <si>
    <t>712990040.S</t>
  </si>
  <si>
    <t>Položenie geotextílie vodorovne alebo zvislo na strechy ploché do 10°</t>
  </si>
  <si>
    <t>1151247584</t>
  </si>
  <si>
    <t>39</t>
  </si>
  <si>
    <t>693110004710.S</t>
  </si>
  <si>
    <t>Geotextília polypropylénová netkaná 400 g/m2</t>
  </si>
  <si>
    <t>-381187523</t>
  </si>
  <si>
    <t>40</t>
  </si>
  <si>
    <t>998712202.S</t>
  </si>
  <si>
    <t>Presun hmôt pre izoláciu povlakovej krytiny v objektoch výšky nad 6 do 12 m</t>
  </si>
  <si>
    <t>%</t>
  </si>
  <si>
    <t>1682511414</t>
  </si>
  <si>
    <t>713</t>
  </si>
  <si>
    <t>Izolácie tepelné</t>
  </si>
  <si>
    <t>41</t>
  </si>
  <si>
    <t>713142151.S</t>
  </si>
  <si>
    <t>Montáž tepelnej izolácie striech plochých do 10° polystyrénom, jednovrstvová kladenými voľne</t>
  </si>
  <si>
    <t>946072112</t>
  </si>
  <si>
    <t>42</t>
  </si>
  <si>
    <t>283720009500.S</t>
  </si>
  <si>
    <t>Doska EPS hr. 200 mm, pevnosť v tlaku 150 kPa, na zateplenie podláh a plochých striech</t>
  </si>
  <si>
    <t>689566109</t>
  </si>
  <si>
    <t>43</t>
  </si>
  <si>
    <t>713142160.S</t>
  </si>
  <si>
    <t>Montáž tepelnej izolácie striech plochých do 10° spádovými doskami z polystyrénu v jednej vrstve</t>
  </si>
  <si>
    <t>-299339659</t>
  </si>
  <si>
    <t>44</t>
  </si>
  <si>
    <t>283760007500.S</t>
  </si>
  <si>
    <t>Doska spádová EPS 150 S pre vyspádovanie plochých striech</t>
  </si>
  <si>
    <t>-1342897159</t>
  </si>
  <si>
    <t>45</t>
  </si>
  <si>
    <t>998713202.S</t>
  </si>
  <si>
    <t>Presun hmôt pre izolácie tepelné v objektoch výšky nad 6 m do 12 m</t>
  </si>
  <si>
    <t>2019565001</t>
  </si>
  <si>
    <t>46</t>
  </si>
  <si>
    <t>764331450.S</t>
  </si>
  <si>
    <t>Lemovanie z pozinkovaného farbeného PZf plechu, múrov na strechách s tvrdou krytinou r.š. 500 mm</t>
  </si>
  <si>
    <t>1886256061</t>
  </si>
  <si>
    <t>47</t>
  </si>
  <si>
    <t>764352427.S</t>
  </si>
  <si>
    <t>Žľaby z pozinkovaného farbeného PZf plechu, pododkvapové polkruhové r.š. 330 mm</t>
  </si>
  <si>
    <t>1112179506</t>
  </si>
  <si>
    <t>48</t>
  </si>
  <si>
    <t>764359412.S</t>
  </si>
  <si>
    <t>Kotlík kónický z pozinkovaného farbeného PZf plechu, pre rúry s priemerom od 100 do 125 mm</t>
  </si>
  <si>
    <t>1992175219</t>
  </si>
  <si>
    <t>49</t>
  </si>
  <si>
    <t>764454454.S</t>
  </si>
  <si>
    <t>Zvodové rúry z pozinkovaného farbeného PZf plechu, kruhové priemer 120 mm</t>
  </si>
  <si>
    <t>-1214073941</t>
  </si>
  <si>
    <t>50</t>
  </si>
  <si>
    <t>764430440.S</t>
  </si>
  <si>
    <t>Oplechovanie muriva a atík z poplastovaného plechu Viplanyl, vrátane rohov r.š. 500 mm</t>
  </si>
  <si>
    <t>-1977100964</t>
  </si>
  <si>
    <t>51</t>
  </si>
  <si>
    <t>998764202.S</t>
  </si>
  <si>
    <t>Presun hmôt pre konštrukcie klampiarske v objektoch výšky nad 6 do 12 m</t>
  </si>
  <si>
    <t>-1940796870</t>
  </si>
  <si>
    <t>52</t>
  </si>
  <si>
    <t>767330022.S</t>
  </si>
  <si>
    <t>Montáž svetlovodu tubusového priemeru do 360 mm do plochej strechy</t>
  </si>
  <si>
    <t>súb.</t>
  </si>
  <si>
    <t>1570716354</t>
  </si>
  <si>
    <t>53</t>
  </si>
  <si>
    <t>611510000200.S</t>
  </si>
  <si>
    <t>Svetlovod tubusový priemeru do 360 mm do plochej strechy</t>
  </si>
  <si>
    <t>1381907153</t>
  </si>
  <si>
    <t>54</t>
  </si>
  <si>
    <t>611510002200.S</t>
  </si>
  <si>
    <t>Lemovanie pre svetlovod DN 350, systém pre ploché strechy</t>
  </si>
  <si>
    <t>-1903555288</t>
  </si>
  <si>
    <t>55</t>
  </si>
  <si>
    <t>611510003600.S</t>
  </si>
  <si>
    <t>Nadstavbový rám, zateplený, do plochej strechy pre svetlovody DN 350</t>
  </si>
  <si>
    <t>-91969302</t>
  </si>
  <si>
    <t>56</t>
  </si>
  <si>
    <t>767833100.S</t>
  </si>
  <si>
    <t>Montáž rebríkov do muriva s bočnicami z profilovej ocele, z rúrok alebo z tenkostenných profilov</t>
  </si>
  <si>
    <t>-1737590108</t>
  </si>
  <si>
    <t>57</t>
  </si>
  <si>
    <t>553430001700.S1</t>
  </si>
  <si>
    <t>Rebrík kovový na stenu, žiarovo pozinkovaný, dĺ. 9300 mm</t>
  </si>
  <si>
    <t>-532575595</t>
  </si>
  <si>
    <t>58</t>
  </si>
  <si>
    <t>767995385.S</t>
  </si>
  <si>
    <t>Výroba doplnku stavebného atypického o hmotnosti od 20,01 do 300 kg stupňa zložitosti 2</t>
  </si>
  <si>
    <t>1373971599</t>
  </si>
  <si>
    <t>59</t>
  </si>
  <si>
    <t>133840001000.S</t>
  </si>
  <si>
    <t>Tyč oceľová prierezu U 120 mm valcovaná za tepla, ozn. 11 375, podľa EN ISO S235JR</t>
  </si>
  <si>
    <t>2130022667</t>
  </si>
  <si>
    <t>60</t>
  </si>
  <si>
    <t>136110001500.S</t>
  </si>
  <si>
    <t>Plech oceľový hrubý 15x1000x2000 mm, ozn. 10 004.0, podľa EN S185</t>
  </si>
  <si>
    <t>1331383672</t>
  </si>
  <si>
    <t>61</t>
  </si>
  <si>
    <t>3630470800</t>
  </si>
  <si>
    <t>Závitová tyč M 14×1000 mm z pozinkovanej ocele</t>
  </si>
  <si>
    <t>1454839874</t>
  </si>
  <si>
    <t>62</t>
  </si>
  <si>
    <t>311210004300.S</t>
  </si>
  <si>
    <t>Podložka plochá otvor d 15 mm, pre skrutky a závitové tyče M 14, oceľ</t>
  </si>
  <si>
    <t>1555534365</t>
  </si>
  <si>
    <t>63</t>
  </si>
  <si>
    <t>2276</t>
  </si>
  <si>
    <t>Matica M14Q 488</t>
  </si>
  <si>
    <t>-65020419</t>
  </si>
  <si>
    <t>64</t>
  </si>
  <si>
    <t>767995105.S</t>
  </si>
  <si>
    <t>Montáž ostatných atypických kovových stavebných doplnkových konštrukcií nad 50 do 100 kg</t>
  </si>
  <si>
    <t>89251385</t>
  </si>
  <si>
    <t>65</t>
  </si>
  <si>
    <t>998767202.S</t>
  </si>
  <si>
    <t>Presun hmôt pre kovové stavebné doplnkové konštrukcie v objektoch výšky nad 6 do 12 m</t>
  </si>
  <si>
    <t>-952011414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</si>
</sst>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013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Budova obchodu a služieb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Bojnice, p.č. 3473/2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5. 4. 2022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Výskumný ústav ovocných a okrasných drevín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HD s.r.o., Košovská cesta 11B, 971 01 Prievidza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>Marek Dobrotka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7"/>
      <c r="B95" s="122"/>
      <c r="C95" s="123"/>
      <c r="D95" s="124" t="s">
        <v>79</v>
      </c>
      <c r="E95" s="124"/>
      <c r="F95" s="124"/>
      <c r="G95" s="124"/>
      <c r="H95" s="124"/>
      <c r="I95" s="125"/>
      <c r="J95" s="124" t="s">
        <v>80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ROUND(SUM(AG96:AG97),2)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81</v>
      </c>
      <c r="AR95" s="129"/>
      <c r="AS95" s="130">
        <f>ROUND(SUM(AS96:AS97),2)</f>
        <v>0</v>
      </c>
      <c r="AT95" s="131">
        <f>ROUND(SUM(AV95:AW95),2)</f>
        <v>0</v>
      </c>
      <c r="AU95" s="132">
        <f>ROUND(SUM(AU96:AU97),5)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ROUND(SUM(AZ96:AZ97),2)</f>
        <v>0</v>
      </c>
      <c r="BA95" s="131">
        <f>ROUND(SUM(BA96:BA97),2)</f>
        <v>0</v>
      </c>
      <c r="BB95" s="131">
        <f>ROUND(SUM(BB96:BB97),2)</f>
        <v>0</v>
      </c>
      <c r="BC95" s="131">
        <f>ROUND(SUM(BC96:BC97),2)</f>
        <v>0</v>
      </c>
      <c r="BD95" s="133">
        <f>ROUND(SUM(BD96:BD97),2)</f>
        <v>0</v>
      </c>
      <c r="BE95" s="7"/>
      <c r="BS95" s="134" t="s">
        <v>74</v>
      </c>
      <c r="BT95" s="134" t="s">
        <v>79</v>
      </c>
      <c r="BU95" s="134" t="s">
        <v>76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75</v>
      </c>
    </row>
    <row r="96" s="4" customFormat="1" ht="16.5" customHeight="1">
      <c r="A96" s="135" t="s">
        <v>83</v>
      </c>
      <c r="B96" s="73"/>
      <c r="C96" s="136"/>
      <c r="D96" s="136"/>
      <c r="E96" s="137" t="s">
        <v>84</v>
      </c>
      <c r="F96" s="137"/>
      <c r="G96" s="137"/>
      <c r="H96" s="137"/>
      <c r="I96" s="137"/>
      <c r="J96" s="136"/>
      <c r="K96" s="137" t="s">
        <v>85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'1.1 - Búracie a demontážn...'!J32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86</v>
      </c>
      <c r="AR96" s="75"/>
      <c r="AS96" s="140">
        <v>0</v>
      </c>
      <c r="AT96" s="141">
        <f>ROUND(SUM(AV96:AW96),2)</f>
        <v>0</v>
      </c>
      <c r="AU96" s="142">
        <f>'1.1 - Búracie a demontážn...'!P126</f>
        <v>0</v>
      </c>
      <c r="AV96" s="141">
        <f>'1.1 - Búracie a demontážn...'!J35</f>
        <v>0</v>
      </c>
      <c r="AW96" s="141">
        <f>'1.1 - Búracie a demontážn...'!J36</f>
        <v>0</v>
      </c>
      <c r="AX96" s="141">
        <f>'1.1 - Búracie a demontážn...'!J37</f>
        <v>0</v>
      </c>
      <c r="AY96" s="141">
        <f>'1.1 - Búracie a demontážn...'!J38</f>
        <v>0</v>
      </c>
      <c r="AZ96" s="141">
        <f>'1.1 - Búracie a demontážn...'!F35</f>
        <v>0</v>
      </c>
      <c r="BA96" s="141">
        <f>'1.1 - Búracie a demontážn...'!F36</f>
        <v>0</v>
      </c>
      <c r="BB96" s="141">
        <f>'1.1 - Búracie a demontážn...'!F37</f>
        <v>0</v>
      </c>
      <c r="BC96" s="141">
        <f>'1.1 - Búracie a demontážn...'!F38</f>
        <v>0</v>
      </c>
      <c r="BD96" s="143">
        <f>'1.1 - Búracie a demontážn...'!F39</f>
        <v>0</v>
      </c>
      <c r="BE96" s="4"/>
      <c r="BT96" s="144" t="s">
        <v>87</v>
      </c>
      <c r="BV96" s="144" t="s">
        <v>77</v>
      </c>
      <c r="BW96" s="144" t="s">
        <v>88</v>
      </c>
      <c r="BX96" s="144" t="s">
        <v>82</v>
      </c>
      <c r="CL96" s="144" t="s">
        <v>1</v>
      </c>
    </row>
    <row r="97" s="4" customFormat="1" ht="16.5" customHeight="1">
      <c r="A97" s="135" t="s">
        <v>83</v>
      </c>
      <c r="B97" s="73"/>
      <c r="C97" s="136"/>
      <c r="D97" s="136"/>
      <c r="E97" s="137" t="s">
        <v>89</v>
      </c>
      <c r="F97" s="137"/>
      <c r="G97" s="137"/>
      <c r="H97" s="137"/>
      <c r="I97" s="137"/>
      <c r="J97" s="136"/>
      <c r="K97" s="137" t="s">
        <v>90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'1.2 - Stavebno - montážne...'!J32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86</v>
      </c>
      <c r="AR97" s="75"/>
      <c r="AS97" s="145">
        <v>0</v>
      </c>
      <c r="AT97" s="146">
        <f>ROUND(SUM(AV97:AW97),2)</f>
        <v>0</v>
      </c>
      <c r="AU97" s="147">
        <f>'1.2 - Stavebno - montážne...'!P129</f>
        <v>0</v>
      </c>
      <c r="AV97" s="146">
        <f>'1.2 - Stavebno - montážne...'!J35</f>
        <v>0</v>
      </c>
      <c r="AW97" s="146">
        <f>'1.2 - Stavebno - montážne...'!J36</f>
        <v>0</v>
      </c>
      <c r="AX97" s="146">
        <f>'1.2 - Stavebno - montážne...'!J37</f>
        <v>0</v>
      </c>
      <c r="AY97" s="146">
        <f>'1.2 - Stavebno - montážne...'!J38</f>
        <v>0</v>
      </c>
      <c r="AZ97" s="146">
        <f>'1.2 - Stavebno - montážne...'!F35</f>
        <v>0</v>
      </c>
      <c r="BA97" s="146">
        <f>'1.2 - Stavebno - montážne...'!F36</f>
        <v>0</v>
      </c>
      <c r="BB97" s="146">
        <f>'1.2 - Stavebno - montážne...'!F37</f>
        <v>0</v>
      </c>
      <c r="BC97" s="146">
        <f>'1.2 - Stavebno - montážne...'!F38</f>
        <v>0</v>
      </c>
      <c r="BD97" s="148">
        <f>'1.2 - Stavebno - montážne...'!F39</f>
        <v>0</v>
      </c>
      <c r="BE97" s="4"/>
      <c r="BT97" s="144" t="s">
        <v>87</v>
      </c>
      <c r="BV97" s="144" t="s">
        <v>77</v>
      </c>
      <c r="BW97" s="144" t="s">
        <v>91</v>
      </c>
      <c r="BX97" s="144" t="s">
        <v>82</v>
      </c>
      <c r="CL97" s="144" t="s">
        <v>1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4yqr5cdoykPPWAsxNDSO3UZ/amEipRHdiJeotC9ZOJH28XTVbgmQqVpwUubEdwgRmmsTtbygQDoPfY5n4rqH+g==" hashValue="ZnZknWbNurHHafax52xOulNA5BNOOr0wsC7dSSDfXeg7+tIUGRy8b6CfELS9aysTGT3766OCGg4UeXlCDwrIC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1.1 - Búracie a demontážn...'!C2" display="/"/>
    <hyperlink ref="A97" location="'1.2 - Stavebno - montážn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92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Budova obchodu a služieb</v>
      </c>
      <c r="F7" s="153"/>
      <c r="G7" s="153"/>
      <c r="H7" s="153"/>
      <c r="L7" s="17"/>
    </row>
    <row r="8" s="1" customFormat="1" ht="12" customHeight="1">
      <c r="B8" s="17"/>
      <c r="D8" s="153" t="s">
        <v>93</v>
      </c>
      <c r="L8" s="17"/>
    </row>
    <row r="9" s="2" customFormat="1" ht="16.5" customHeight="1">
      <c r="A9" s="35"/>
      <c r="B9" s="41"/>
      <c r="C9" s="35"/>
      <c r="D9" s="35"/>
      <c r="E9" s="154" t="s">
        <v>94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95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96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97</v>
      </c>
      <c r="G14" s="35"/>
      <c r="H14" s="35"/>
      <c r="I14" s="153" t="s">
        <v>21</v>
      </c>
      <c r="J14" s="156" t="str">
        <f>'Rekapitulácia stavby'!AN8</f>
        <v>5. 4. 2022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98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>HD s.r.o., Košovská cesta 11B, 971 01 Prievidza</v>
      </c>
      <c r="F23" s="35"/>
      <c r="G23" s="35"/>
      <c r="H23" s="35"/>
      <c r="I23" s="153" t="s">
        <v>26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ROUND((SUM(BE126:BE145)),  2)</f>
        <v>0</v>
      </c>
      <c r="G35" s="168"/>
      <c r="H35" s="168"/>
      <c r="I35" s="169">
        <v>0.20000000000000001</v>
      </c>
      <c r="J35" s="167">
        <f>ROUND(((SUM(BE126:BE145))*I35),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ROUND((SUM(BF126:BF145)),  2)</f>
        <v>0</v>
      </c>
      <c r="G36" s="168"/>
      <c r="H36" s="168"/>
      <c r="I36" s="169">
        <v>0.20000000000000001</v>
      </c>
      <c r="J36" s="167">
        <f>ROUND(((SUM(BF126:BF145))*I36),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ROUND((SUM(BG126:BG145)),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ROUND((SUM(BH126:BH145)),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ROUND((SUM(BI126:BI145)),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Budova obchodu a služieb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94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95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1.1 - Búracie a demontážne práce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Bojnice, p.č. 3437/2</v>
      </c>
      <c r="G91" s="37"/>
      <c r="H91" s="37"/>
      <c r="I91" s="29" t="s">
        <v>21</v>
      </c>
      <c r="J91" s="82" t="str">
        <f>IF(J14="","",J14)</f>
        <v>5. 4. 2022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40.05" customHeight="1">
      <c r="A93" s="35"/>
      <c r="B93" s="36"/>
      <c r="C93" s="29" t="s">
        <v>23</v>
      </c>
      <c r="D93" s="37"/>
      <c r="E93" s="37"/>
      <c r="F93" s="24" t="str">
        <f>E17</f>
        <v>Výskumný ústav ovocných a okresných drevín a.s.</v>
      </c>
      <c r="G93" s="37"/>
      <c r="H93" s="37"/>
      <c r="I93" s="29" t="s">
        <v>29</v>
      </c>
      <c r="J93" s="33" t="str">
        <f>E23</f>
        <v>HD s.r.o., Košovská cesta 11B, 971 01 Prievidza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Marek Dobrotka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100</v>
      </c>
      <c r="D96" s="192"/>
      <c r="E96" s="192"/>
      <c r="F96" s="192"/>
      <c r="G96" s="192"/>
      <c r="H96" s="192"/>
      <c r="I96" s="192"/>
      <c r="J96" s="193" t="s">
        <v>101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102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103</v>
      </c>
    </row>
    <row r="99" s="9" customFormat="1" ht="24.96" customHeight="1">
      <c r="A99" s="9"/>
      <c r="B99" s="195"/>
      <c r="C99" s="196"/>
      <c r="D99" s="197" t="s">
        <v>104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105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5"/>
      <c r="C101" s="196"/>
      <c r="D101" s="197" t="s">
        <v>106</v>
      </c>
      <c r="E101" s="198"/>
      <c r="F101" s="198"/>
      <c r="G101" s="198"/>
      <c r="H101" s="198"/>
      <c r="I101" s="198"/>
      <c r="J101" s="199">
        <f>J137</f>
        <v>0</v>
      </c>
      <c r="K101" s="196"/>
      <c r="L101" s="20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1"/>
      <c r="C102" s="136"/>
      <c r="D102" s="202" t="s">
        <v>107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108</v>
      </c>
      <c r="E103" s="203"/>
      <c r="F103" s="203"/>
      <c r="G103" s="203"/>
      <c r="H103" s="203"/>
      <c r="I103" s="203"/>
      <c r="J103" s="204">
        <f>J140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109</v>
      </c>
      <c r="E104" s="203"/>
      <c r="F104" s="203"/>
      <c r="G104" s="203"/>
      <c r="H104" s="203"/>
      <c r="I104" s="203"/>
      <c r="J104" s="204">
        <f>J144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110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90" t="str">
        <f>E7</f>
        <v>Budova obchodu a služieb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93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94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95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>1.1 - Búracie a demontážne práce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F14</f>
        <v>Bojnice, p.č. 3437/2</v>
      </c>
      <c r="G120" s="37"/>
      <c r="H120" s="37"/>
      <c r="I120" s="29" t="s">
        <v>21</v>
      </c>
      <c r="J120" s="82" t="str">
        <f>IF(J14="","",J14)</f>
        <v>5. 4. 2022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40.05" customHeight="1">
      <c r="A122" s="35"/>
      <c r="B122" s="36"/>
      <c r="C122" s="29" t="s">
        <v>23</v>
      </c>
      <c r="D122" s="37"/>
      <c r="E122" s="37"/>
      <c r="F122" s="24" t="str">
        <f>E17</f>
        <v>Výskumný ústav ovocných a okresných drevín a.s.</v>
      </c>
      <c r="G122" s="37"/>
      <c r="H122" s="37"/>
      <c r="I122" s="29" t="s">
        <v>29</v>
      </c>
      <c r="J122" s="33" t="str">
        <f>E23</f>
        <v>HD s.r.o., Košovská cesta 11B, 971 01 Prievidza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7"/>
      <c r="E123" s="37"/>
      <c r="F123" s="24" t="str">
        <f>IF(E20="","",E20)</f>
        <v>Vyplň údaj</v>
      </c>
      <c r="G123" s="37"/>
      <c r="H123" s="37"/>
      <c r="I123" s="29" t="s">
        <v>32</v>
      </c>
      <c r="J123" s="33" t="str">
        <f>E26</f>
        <v>Marek Dobrotka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111</v>
      </c>
      <c r="D125" s="209" t="s">
        <v>60</v>
      </c>
      <c r="E125" s="209" t="s">
        <v>56</v>
      </c>
      <c r="F125" s="209" t="s">
        <v>57</v>
      </c>
      <c r="G125" s="209" t="s">
        <v>112</v>
      </c>
      <c r="H125" s="209" t="s">
        <v>113</v>
      </c>
      <c r="I125" s="209" t="s">
        <v>114</v>
      </c>
      <c r="J125" s="210" t="s">
        <v>101</v>
      </c>
      <c r="K125" s="211" t="s">
        <v>115</v>
      </c>
      <c r="L125" s="212"/>
      <c r="M125" s="103" t="s">
        <v>1</v>
      </c>
      <c r="N125" s="104" t="s">
        <v>39</v>
      </c>
      <c r="O125" s="104" t="s">
        <v>116</v>
      </c>
      <c r="P125" s="104" t="s">
        <v>117</v>
      </c>
      <c r="Q125" s="104" t="s">
        <v>118</v>
      </c>
      <c r="R125" s="104" t="s">
        <v>119</v>
      </c>
      <c r="S125" s="104" t="s">
        <v>120</v>
      </c>
      <c r="T125" s="105" t="s">
        <v>121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102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P127+P137</f>
        <v>0</v>
      </c>
      <c r="Q126" s="107"/>
      <c r="R126" s="215">
        <f>R127+R137</f>
        <v>0.010500000000000001</v>
      </c>
      <c r="S126" s="107"/>
      <c r="T126" s="216">
        <f>T127+T137</f>
        <v>37.77449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103</v>
      </c>
      <c r="BK126" s="217">
        <f>BK127+BK137</f>
        <v>0</v>
      </c>
    </row>
    <row r="127" s="12" customFormat="1" ht="25.92" customHeight="1">
      <c r="A127" s="12"/>
      <c r="B127" s="218"/>
      <c r="C127" s="219"/>
      <c r="D127" s="220" t="s">
        <v>74</v>
      </c>
      <c r="E127" s="221" t="s">
        <v>122</v>
      </c>
      <c r="F127" s="221" t="s">
        <v>123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P128+SUM(P129:P131)</f>
        <v>0</v>
      </c>
      <c r="Q127" s="226"/>
      <c r="R127" s="227">
        <f>R128+SUM(R129:R131)</f>
        <v>0.0030000000000000001</v>
      </c>
      <c r="S127" s="226"/>
      <c r="T127" s="228">
        <f>T128+SUM(T129:T131)</f>
        <v>32.841749999999998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75</v>
      </c>
      <c r="AY127" s="229" t="s">
        <v>124</v>
      </c>
      <c r="BK127" s="231">
        <f>BK128+SUM(BK129:BK131)</f>
        <v>0</v>
      </c>
    </row>
    <row r="128" s="2" customFormat="1" ht="37.8" customHeight="1">
      <c r="A128" s="35"/>
      <c r="B128" s="36"/>
      <c r="C128" s="232" t="s">
        <v>79</v>
      </c>
      <c r="D128" s="232" t="s">
        <v>125</v>
      </c>
      <c r="E128" s="233" t="s">
        <v>126</v>
      </c>
      <c r="F128" s="234" t="s">
        <v>127</v>
      </c>
      <c r="G128" s="235" t="s">
        <v>128</v>
      </c>
      <c r="H128" s="236">
        <v>54.359999999999999</v>
      </c>
      <c r="I128" s="237"/>
      <c r="J128" s="238">
        <f>ROUND(I128*H128,2)</f>
        <v>0</v>
      </c>
      <c r="K128" s="239"/>
      <c r="L128" s="41"/>
      <c r="M128" s="240" t="s">
        <v>1</v>
      </c>
      <c r="N128" s="241" t="s">
        <v>41</v>
      </c>
      <c r="O128" s="94"/>
      <c r="P128" s="242">
        <f>O128*H128</f>
        <v>0</v>
      </c>
      <c r="Q128" s="242">
        <v>0</v>
      </c>
      <c r="R128" s="242">
        <f>Q128*H128</f>
        <v>0</v>
      </c>
      <c r="S128" s="242">
        <v>0.59999999999999998</v>
      </c>
      <c r="T128" s="243">
        <f>S128*H128</f>
        <v>32.616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4" t="s">
        <v>129</v>
      </c>
      <c r="AT128" s="244" t="s">
        <v>125</v>
      </c>
      <c r="AU128" s="244" t="s">
        <v>79</v>
      </c>
      <c r="AY128" s="14" t="s">
        <v>124</v>
      </c>
      <c r="BE128" s="245">
        <f>IF(N128="základná",J128,0)</f>
        <v>0</v>
      </c>
      <c r="BF128" s="245">
        <f>IF(N128="znížená",J128,0)</f>
        <v>0</v>
      </c>
      <c r="BG128" s="245">
        <f>IF(N128="zákl. prenesená",J128,0)</f>
        <v>0</v>
      </c>
      <c r="BH128" s="245">
        <f>IF(N128="zníž. prenesená",J128,0)</f>
        <v>0</v>
      </c>
      <c r="BI128" s="245">
        <f>IF(N128="nulová",J128,0)</f>
        <v>0</v>
      </c>
      <c r="BJ128" s="14" t="s">
        <v>87</v>
      </c>
      <c r="BK128" s="245">
        <f>ROUND(I128*H128,2)</f>
        <v>0</v>
      </c>
      <c r="BL128" s="14" t="s">
        <v>129</v>
      </c>
      <c r="BM128" s="244" t="s">
        <v>130</v>
      </c>
    </row>
    <row r="129" s="2" customFormat="1" ht="24.15" customHeight="1">
      <c r="A129" s="35"/>
      <c r="B129" s="36"/>
      <c r="C129" s="232" t="s">
        <v>87</v>
      </c>
      <c r="D129" s="232" t="s">
        <v>125</v>
      </c>
      <c r="E129" s="233" t="s">
        <v>131</v>
      </c>
      <c r="F129" s="234" t="s">
        <v>132</v>
      </c>
      <c r="G129" s="235" t="s">
        <v>133</v>
      </c>
      <c r="H129" s="236">
        <v>4.5999999999999996</v>
      </c>
      <c r="I129" s="237"/>
      <c r="J129" s="238">
        <f>ROUND(I129*H129,2)</f>
        <v>0</v>
      </c>
      <c r="K129" s="239"/>
      <c r="L129" s="41"/>
      <c r="M129" s="240" t="s">
        <v>1</v>
      </c>
      <c r="N129" s="241" t="s">
        <v>41</v>
      </c>
      <c r="O129" s="94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4" t="s">
        <v>129</v>
      </c>
      <c r="AT129" s="244" t="s">
        <v>125</v>
      </c>
      <c r="AU129" s="244" t="s">
        <v>79</v>
      </c>
      <c r="AY129" s="14" t="s">
        <v>124</v>
      </c>
      <c r="BE129" s="245">
        <f>IF(N129="základná",J129,0)</f>
        <v>0</v>
      </c>
      <c r="BF129" s="245">
        <f>IF(N129="znížená",J129,0)</f>
        <v>0</v>
      </c>
      <c r="BG129" s="245">
        <f>IF(N129="zákl. prenesená",J129,0)</f>
        <v>0</v>
      </c>
      <c r="BH129" s="245">
        <f>IF(N129="zníž. prenesená",J129,0)</f>
        <v>0</v>
      </c>
      <c r="BI129" s="245">
        <f>IF(N129="nulová",J129,0)</f>
        <v>0</v>
      </c>
      <c r="BJ129" s="14" t="s">
        <v>87</v>
      </c>
      <c r="BK129" s="245">
        <f>ROUND(I129*H129,2)</f>
        <v>0</v>
      </c>
      <c r="BL129" s="14" t="s">
        <v>129</v>
      </c>
      <c r="BM129" s="244" t="s">
        <v>134</v>
      </c>
    </row>
    <row r="130" s="2" customFormat="1" ht="24.15" customHeight="1">
      <c r="A130" s="35"/>
      <c r="B130" s="36"/>
      <c r="C130" s="232" t="s">
        <v>135</v>
      </c>
      <c r="D130" s="232" t="s">
        <v>125</v>
      </c>
      <c r="E130" s="233" t="s">
        <v>136</v>
      </c>
      <c r="F130" s="234" t="s">
        <v>137</v>
      </c>
      <c r="G130" s="235" t="s">
        <v>133</v>
      </c>
      <c r="H130" s="236">
        <v>33.173999999999999</v>
      </c>
      <c r="I130" s="237"/>
      <c r="J130" s="238">
        <f>ROUND(I130*H130,2)</f>
        <v>0</v>
      </c>
      <c r="K130" s="239"/>
      <c r="L130" s="41"/>
      <c r="M130" s="240" t="s">
        <v>1</v>
      </c>
      <c r="N130" s="241" t="s">
        <v>41</v>
      </c>
      <c r="O130" s="94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4" t="s">
        <v>129</v>
      </c>
      <c r="AT130" s="244" t="s">
        <v>125</v>
      </c>
      <c r="AU130" s="244" t="s">
        <v>79</v>
      </c>
      <c r="AY130" s="14" t="s">
        <v>124</v>
      </c>
      <c r="BE130" s="245">
        <f>IF(N130="základná",J130,0)</f>
        <v>0</v>
      </c>
      <c r="BF130" s="245">
        <f>IF(N130="znížená",J130,0)</f>
        <v>0</v>
      </c>
      <c r="BG130" s="245">
        <f>IF(N130="zákl. prenesená",J130,0)</f>
        <v>0</v>
      </c>
      <c r="BH130" s="245">
        <f>IF(N130="zníž. prenesená",J130,0)</f>
        <v>0</v>
      </c>
      <c r="BI130" s="245">
        <f>IF(N130="nulová",J130,0)</f>
        <v>0</v>
      </c>
      <c r="BJ130" s="14" t="s">
        <v>87</v>
      </c>
      <c r="BK130" s="245">
        <f>ROUND(I130*H130,2)</f>
        <v>0</v>
      </c>
      <c r="BL130" s="14" t="s">
        <v>129</v>
      </c>
      <c r="BM130" s="244" t="s">
        <v>138</v>
      </c>
    </row>
    <row r="131" s="12" customFormat="1" ht="22.8" customHeight="1">
      <c r="A131" s="12"/>
      <c r="B131" s="218"/>
      <c r="C131" s="219"/>
      <c r="D131" s="220" t="s">
        <v>74</v>
      </c>
      <c r="E131" s="246" t="s">
        <v>139</v>
      </c>
      <c r="F131" s="246" t="s">
        <v>140</v>
      </c>
      <c r="G131" s="219"/>
      <c r="H131" s="219"/>
      <c r="I131" s="222"/>
      <c r="J131" s="247">
        <f>BK131</f>
        <v>0</v>
      </c>
      <c r="K131" s="219"/>
      <c r="L131" s="224"/>
      <c r="M131" s="225"/>
      <c r="N131" s="226"/>
      <c r="O131" s="226"/>
      <c r="P131" s="227">
        <f>SUM(P132:P136)</f>
        <v>0</v>
      </c>
      <c r="Q131" s="226"/>
      <c r="R131" s="227">
        <f>SUM(R132:R136)</f>
        <v>0.0030000000000000001</v>
      </c>
      <c r="S131" s="226"/>
      <c r="T131" s="228">
        <f>SUM(T132:T136)</f>
        <v>0.22575000000000001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124</v>
      </c>
      <c r="BK131" s="231">
        <f>SUM(BK132:BK136)</f>
        <v>0</v>
      </c>
    </row>
    <row r="132" s="2" customFormat="1" ht="24.15" customHeight="1">
      <c r="A132" s="35"/>
      <c r="B132" s="36"/>
      <c r="C132" s="232" t="s">
        <v>129</v>
      </c>
      <c r="D132" s="232" t="s">
        <v>125</v>
      </c>
      <c r="E132" s="233" t="s">
        <v>141</v>
      </c>
      <c r="F132" s="234" t="s">
        <v>142</v>
      </c>
      <c r="G132" s="235" t="s">
        <v>143</v>
      </c>
      <c r="H132" s="236">
        <v>75</v>
      </c>
      <c r="I132" s="237"/>
      <c r="J132" s="238">
        <f>ROUND(I132*H132,2)</f>
        <v>0</v>
      </c>
      <c r="K132" s="239"/>
      <c r="L132" s="41"/>
      <c r="M132" s="240" t="s">
        <v>1</v>
      </c>
      <c r="N132" s="241" t="s">
        <v>41</v>
      </c>
      <c r="O132" s="94"/>
      <c r="P132" s="242">
        <f>O132*H132</f>
        <v>0</v>
      </c>
      <c r="Q132" s="242">
        <v>4.0000000000000003E-05</v>
      </c>
      <c r="R132" s="242">
        <f>Q132*H132</f>
        <v>0.0030000000000000001</v>
      </c>
      <c r="S132" s="242">
        <v>0.0030100000000000001</v>
      </c>
      <c r="T132" s="243">
        <f>S132*H132</f>
        <v>0.22575000000000001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4" t="s">
        <v>144</v>
      </c>
      <c r="AT132" s="244" t="s">
        <v>125</v>
      </c>
      <c r="AU132" s="244" t="s">
        <v>87</v>
      </c>
      <c r="AY132" s="14" t="s">
        <v>124</v>
      </c>
      <c r="BE132" s="245">
        <f>IF(N132="základná",J132,0)</f>
        <v>0</v>
      </c>
      <c r="BF132" s="245">
        <f>IF(N132="znížená",J132,0)</f>
        <v>0</v>
      </c>
      <c r="BG132" s="245">
        <f>IF(N132="zákl. prenesená",J132,0)</f>
        <v>0</v>
      </c>
      <c r="BH132" s="245">
        <f>IF(N132="zníž. prenesená",J132,0)</f>
        <v>0</v>
      </c>
      <c r="BI132" s="245">
        <f>IF(N132="nulová",J132,0)</f>
        <v>0</v>
      </c>
      <c r="BJ132" s="14" t="s">
        <v>87</v>
      </c>
      <c r="BK132" s="245">
        <f>ROUND(I132*H132,2)</f>
        <v>0</v>
      </c>
      <c r="BL132" s="14" t="s">
        <v>144</v>
      </c>
      <c r="BM132" s="244" t="s">
        <v>145</v>
      </c>
    </row>
    <row r="133" s="2" customFormat="1" ht="24.15" customHeight="1">
      <c r="A133" s="35"/>
      <c r="B133" s="36"/>
      <c r="C133" s="232" t="s">
        <v>146</v>
      </c>
      <c r="D133" s="232" t="s">
        <v>125</v>
      </c>
      <c r="E133" s="233" t="s">
        <v>147</v>
      </c>
      <c r="F133" s="234" t="s">
        <v>148</v>
      </c>
      <c r="G133" s="235" t="s">
        <v>133</v>
      </c>
      <c r="H133" s="236">
        <v>37.774000000000001</v>
      </c>
      <c r="I133" s="237"/>
      <c r="J133" s="238">
        <f>ROUND(I133*H133,2)</f>
        <v>0</v>
      </c>
      <c r="K133" s="239"/>
      <c r="L133" s="41"/>
      <c r="M133" s="240" t="s">
        <v>1</v>
      </c>
      <c r="N133" s="241" t="s">
        <v>41</v>
      </c>
      <c r="O133" s="94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4" t="s">
        <v>129</v>
      </c>
      <c r="AT133" s="244" t="s">
        <v>125</v>
      </c>
      <c r="AU133" s="244" t="s">
        <v>87</v>
      </c>
      <c r="AY133" s="14" t="s">
        <v>124</v>
      </c>
      <c r="BE133" s="245">
        <f>IF(N133="základná",J133,0)</f>
        <v>0</v>
      </c>
      <c r="BF133" s="245">
        <f>IF(N133="znížená",J133,0)</f>
        <v>0</v>
      </c>
      <c r="BG133" s="245">
        <f>IF(N133="zákl. prenesená",J133,0)</f>
        <v>0</v>
      </c>
      <c r="BH133" s="245">
        <f>IF(N133="zníž. prenesená",J133,0)</f>
        <v>0</v>
      </c>
      <c r="BI133" s="245">
        <f>IF(N133="nulová",J133,0)</f>
        <v>0</v>
      </c>
      <c r="BJ133" s="14" t="s">
        <v>87</v>
      </c>
      <c r="BK133" s="245">
        <f>ROUND(I133*H133,2)</f>
        <v>0</v>
      </c>
      <c r="BL133" s="14" t="s">
        <v>129</v>
      </c>
      <c r="BM133" s="244" t="s">
        <v>149</v>
      </c>
    </row>
    <row r="134" s="2" customFormat="1" ht="24.15" customHeight="1">
      <c r="A134" s="35"/>
      <c r="B134" s="36"/>
      <c r="C134" s="232" t="s">
        <v>150</v>
      </c>
      <c r="D134" s="232" t="s">
        <v>125</v>
      </c>
      <c r="E134" s="233" t="s">
        <v>151</v>
      </c>
      <c r="F134" s="234" t="s">
        <v>152</v>
      </c>
      <c r="G134" s="235" t="s">
        <v>133</v>
      </c>
      <c r="H134" s="236">
        <v>37.774000000000001</v>
      </c>
      <c r="I134" s="237"/>
      <c r="J134" s="238">
        <f>ROUND(I134*H134,2)</f>
        <v>0</v>
      </c>
      <c r="K134" s="239"/>
      <c r="L134" s="41"/>
      <c r="M134" s="240" t="s">
        <v>1</v>
      </c>
      <c r="N134" s="241" t="s">
        <v>41</v>
      </c>
      <c r="O134" s="94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4" t="s">
        <v>129</v>
      </c>
      <c r="AT134" s="244" t="s">
        <v>125</v>
      </c>
      <c r="AU134" s="244" t="s">
        <v>87</v>
      </c>
      <c r="AY134" s="14" t="s">
        <v>124</v>
      </c>
      <c r="BE134" s="245">
        <f>IF(N134="základná",J134,0)</f>
        <v>0</v>
      </c>
      <c r="BF134" s="245">
        <f>IF(N134="znížená",J134,0)</f>
        <v>0</v>
      </c>
      <c r="BG134" s="245">
        <f>IF(N134="zákl. prenesená",J134,0)</f>
        <v>0</v>
      </c>
      <c r="BH134" s="245">
        <f>IF(N134="zníž. prenesená",J134,0)</f>
        <v>0</v>
      </c>
      <c r="BI134" s="245">
        <f>IF(N134="nulová",J134,0)</f>
        <v>0</v>
      </c>
      <c r="BJ134" s="14" t="s">
        <v>87</v>
      </c>
      <c r="BK134" s="245">
        <f>ROUND(I134*H134,2)</f>
        <v>0</v>
      </c>
      <c r="BL134" s="14" t="s">
        <v>129</v>
      </c>
      <c r="BM134" s="244" t="s">
        <v>153</v>
      </c>
    </row>
    <row r="135" s="2" customFormat="1" ht="21.75" customHeight="1">
      <c r="A135" s="35"/>
      <c r="B135" s="36"/>
      <c r="C135" s="232" t="s">
        <v>154</v>
      </c>
      <c r="D135" s="232" t="s">
        <v>125</v>
      </c>
      <c r="E135" s="233" t="s">
        <v>155</v>
      </c>
      <c r="F135" s="234" t="s">
        <v>156</v>
      </c>
      <c r="G135" s="235" t="s">
        <v>133</v>
      </c>
      <c r="H135" s="236">
        <v>37.774000000000001</v>
      </c>
      <c r="I135" s="237"/>
      <c r="J135" s="238">
        <f>ROUND(I135*H135,2)</f>
        <v>0</v>
      </c>
      <c r="K135" s="239"/>
      <c r="L135" s="41"/>
      <c r="M135" s="240" t="s">
        <v>1</v>
      </c>
      <c r="N135" s="241" t="s">
        <v>41</v>
      </c>
      <c r="O135" s="94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4" t="s">
        <v>129</v>
      </c>
      <c r="AT135" s="244" t="s">
        <v>125</v>
      </c>
      <c r="AU135" s="244" t="s">
        <v>87</v>
      </c>
      <c r="AY135" s="14" t="s">
        <v>124</v>
      </c>
      <c r="BE135" s="245">
        <f>IF(N135="základná",J135,0)</f>
        <v>0</v>
      </c>
      <c r="BF135" s="245">
        <f>IF(N135="znížená",J135,0)</f>
        <v>0</v>
      </c>
      <c r="BG135" s="245">
        <f>IF(N135="zákl. prenesená",J135,0)</f>
        <v>0</v>
      </c>
      <c r="BH135" s="245">
        <f>IF(N135="zníž. prenesená",J135,0)</f>
        <v>0</v>
      </c>
      <c r="BI135" s="245">
        <f>IF(N135="nulová",J135,0)</f>
        <v>0</v>
      </c>
      <c r="BJ135" s="14" t="s">
        <v>87</v>
      </c>
      <c r="BK135" s="245">
        <f>ROUND(I135*H135,2)</f>
        <v>0</v>
      </c>
      <c r="BL135" s="14" t="s">
        <v>129</v>
      </c>
      <c r="BM135" s="244" t="s">
        <v>157</v>
      </c>
    </row>
    <row r="136" s="2" customFormat="1" ht="24.15" customHeight="1">
      <c r="A136" s="35"/>
      <c r="B136" s="36"/>
      <c r="C136" s="232" t="s">
        <v>158</v>
      </c>
      <c r="D136" s="232" t="s">
        <v>125</v>
      </c>
      <c r="E136" s="233" t="s">
        <v>159</v>
      </c>
      <c r="F136" s="234" t="s">
        <v>160</v>
      </c>
      <c r="G136" s="235" t="s">
        <v>133</v>
      </c>
      <c r="H136" s="236">
        <v>528.83600000000001</v>
      </c>
      <c r="I136" s="237"/>
      <c r="J136" s="238">
        <f>ROUND(I136*H136,2)</f>
        <v>0</v>
      </c>
      <c r="K136" s="239"/>
      <c r="L136" s="41"/>
      <c r="M136" s="240" t="s">
        <v>1</v>
      </c>
      <c r="N136" s="241" t="s">
        <v>41</v>
      </c>
      <c r="O136" s="94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4" t="s">
        <v>129</v>
      </c>
      <c r="AT136" s="244" t="s">
        <v>125</v>
      </c>
      <c r="AU136" s="244" t="s">
        <v>87</v>
      </c>
      <c r="AY136" s="14" t="s">
        <v>124</v>
      </c>
      <c r="BE136" s="245">
        <f>IF(N136="základná",J136,0)</f>
        <v>0</v>
      </c>
      <c r="BF136" s="245">
        <f>IF(N136="znížená",J136,0)</f>
        <v>0</v>
      </c>
      <c r="BG136" s="245">
        <f>IF(N136="zákl. prenesená",J136,0)</f>
        <v>0</v>
      </c>
      <c r="BH136" s="245">
        <f>IF(N136="zníž. prenesená",J136,0)</f>
        <v>0</v>
      </c>
      <c r="BI136" s="245">
        <f>IF(N136="nulová",J136,0)</f>
        <v>0</v>
      </c>
      <c r="BJ136" s="14" t="s">
        <v>87</v>
      </c>
      <c r="BK136" s="245">
        <f>ROUND(I136*H136,2)</f>
        <v>0</v>
      </c>
      <c r="BL136" s="14" t="s">
        <v>129</v>
      </c>
      <c r="BM136" s="244" t="s">
        <v>161</v>
      </c>
    </row>
    <row r="137" s="12" customFormat="1" ht="25.92" customHeight="1">
      <c r="A137" s="12"/>
      <c r="B137" s="218"/>
      <c r="C137" s="219"/>
      <c r="D137" s="220" t="s">
        <v>74</v>
      </c>
      <c r="E137" s="221" t="s">
        <v>162</v>
      </c>
      <c r="F137" s="221" t="s">
        <v>163</v>
      </c>
      <c r="G137" s="219"/>
      <c r="H137" s="219"/>
      <c r="I137" s="222"/>
      <c r="J137" s="223">
        <f>BK137</f>
        <v>0</v>
      </c>
      <c r="K137" s="219"/>
      <c r="L137" s="224"/>
      <c r="M137" s="225"/>
      <c r="N137" s="226"/>
      <c r="O137" s="226"/>
      <c r="P137" s="227">
        <f>P138+P140+P144</f>
        <v>0</v>
      </c>
      <c r="Q137" s="226"/>
      <c r="R137" s="227">
        <f>R138+R140+R144</f>
        <v>0.0075000000000000006</v>
      </c>
      <c r="S137" s="226"/>
      <c r="T137" s="228">
        <f>T138+T140+T144</f>
        <v>4.9327400000000008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9" t="s">
        <v>87</v>
      </c>
      <c r="AT137" s="230" t="s">
        <v>74</v>
      </c>
      <c r="AU137" s="230" t="s">
        <v>75</v>
      </c>
      <c r="AY137" s="229" t="s">
        <v>124</v>
      </c>
      <c r="BK137" s="231">
        <f>BK138+BK140+BK144</f>
        <v>0</v>
      </c>
    </row>
    <row r="138" s="12" customFormat="1" ht="22.8" customHeight="1">
      <c r="A138" s="12"/>
      <c r="B138" s="218"/>
      <c r="C138" s="219"/>
      <c r="D138" s="220" t="s">
        <v>74</v>
      </c>
      <c r="E138" s="246" t="s">
        <v>164</v>
      </c>
      <c r="F138" s="246" t="s">
        <v>165</v>
      </c>
      <c r="G138" s="219"/>
      <c r="H138" s="219"/>
      <c r="I138" s="222"/>
      <c r="J138" s="247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</v>
      </c>
      <c r="S138" s="226"/>
      <c r="T138" s="228">
        <f>T139</f>
        <v>4.6000000000000005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87</v>
      </c>
      <c r="AT138" s="230" t="s">
        <v>74</v>
      </c>
      <c r="AU138" s="230" t="s">
        <v>79</v>
      </c>
      <c r="AY138" s="229" t="s">
        <v>124</v>
      </c>
      <c r="BK138" s="231">
        <f>BK139</f>
        <v>0</v>
      </c>
    </row>
    <row r="139" s="2" customFormat="1" ht="24.15" customHeight="1">
      <c r="A139" s="35"/>
      <c r="B139" s="36"/>
      <c r="C139" s="232" t="s">
        <v>139</v>
      </c>
      <c r="D139" s="232" t="s">
        <v>125</v>
      </c>
      <c r="E139" s="233" t="s">
        <v>166</v>
      </c>
      <c r="F139" s="234" t="s">
        <v>167</v>
      </c>
      <c r="G139" s="235" t="s">
        <v>168</v>
      </c>
      <c r="H139" s="236">
        <v>460</v>
      </c>
      <c r="I139" s="237"/>
      <c r="J139" s="238">
        <f>ROUND(I139*H139,2)</f>
        <v>0</v>
      </c>
      <c r="K139" s="239"/>
      <c r="L139" s="41"/>
      <c r="M139" s="240" t="s">
        <v>1</v>
      </c>
      <c r="N139" s="241" t="s">
        <v>41</v>
      </c>
      <c r="O139" s="94"/>
      <c r="P139" s="242">
        <f>O139*H139</f>
        <v>0</v>
      </c>
      <c r="Q139" s="242">
        <v>0</v>
      </c>
      <c r="R139" s="242">
        <f>Q139*H139</f>
        <v>0</v>
      </c>
      <c r="S139" s="242">
        <v>0.01</v>
      </c>
      <c r="T139" s="243">
        <f>S139*H139</f>
        <v>4.6000000000000005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4" t="s">
        <v>144</v>
      </c>
      <c r="AT139" s="244" t="s">
        <v>125</v>
      </c>
      <c r="AU139" s="244" t="s">
        <v>87</v>
      </c>
      <c r="AY139" s="14" t="s">
        <v>124</v>
      </c>
      <c r="BE139" s="245">
        <f>IF(N139="základná",J139,0)</f>
        <v>0</v>
      </c>
      <c r="BF139" s="245">
        <f>IF(N139="znížená",J139,0)</f>
        <v>0</v>
      </c>
      <c r="BG139" s="245">
        <f>IF(N139="zákl. prenesená",J139,0)</f>
        <v>0</v>
      </c>
      <c r="BH139" s="245">
        <f>IF(N139="zníž. prenesená",J139,0)</f>
        <v>0</v>
      </c>
      <c r="BI139" s="245">
        <f>IF(N139="nulová",J139,0)</f>
        <v>0</v>
      </c>
      <c r="BJ139" s="14" t="s">
        <v>87</v>
      </c>
      <c r="BK139" s="245">
        <f>ROUND(I139*H139,2)</f>
        <v>0</v>
      </c>
      <c r="BL139" s="14" t="s">
        <v>144</v>
      </c>
      <c r="BM139" s="244" t="s">
        <v>169</v>
      </c>
    </row>
    <row r="140" s="12" customFormat="1" ht="22.8" customHeight="1">
      <c r="A140" s="12"/>
      <c r="B140" s="218"/>
      <c r="C140" s="219"/>
      <c r="D140" s="220" t="s">
        <v>74</v>
      </c>
      <c r="E140" s="246" t="s">
        <v>170</v>
      </c>
      <c r="F140" s="246" t="s">
        <v>171</v>
      </c>
      <c r="G140" s="219"/>
      <c r="H140" s="219"/>
      <c r="I140" s="222"/>
      <c r="J140" s="247">
        <f>BK140</f>
        <v>0</v>
      </c>
      <c r="K140" s="219"/>
      <c r="L140" s="224"/>
      <c r="M140" s="225"/>
      <c r="N140" s="226"/>
      <c r="O140" s="226"/>
      <c r="P140" s="227">
        <f>SUM(P141:P143)</f>
        <v>0</v>
      </c>
      <c r="Q140" s="226"/>
      <c r="R140" s="227">
        <f>SUM(R141:R143)</f>
        <v>0</v>
      </c>
      <c r="S140" s="226"/>
      <c r="T140" s="228">
        <f>SUM(T141:T143)</f>
        <v>0.18274000000000001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87</v>
      </c>
      <c r="AT140" s="230" t="s">
        <v>74</v>
      </c>
      <c r="AU140" s="230" t="s">
        <v>79</v>
      </c>
      <c r="AY140" s="229" t="s">
        <v>124</v>
      </c>
      <c r="BK140" s="231">
        <f>SUM(BK141:BK143)</f>
        <v>0</v>
      </c>
    </row>
    <row r="141" s="2" customFormat="1" ht="16.5" customHeight="1">
      <c r="A141" s="35"/>
      <c r="B141" s="36"/>
      <c r="C141" s="232" t="s">
        <v>172</v>
      </c>
      <c r="D141" s="232" t="s">
        <v>125</v>
      </c>
      <c r="E141" s="233" t="s">
        <v>173</v>
      </c>
      <c r="F141" s="234" t="s">
        <v>174</v>
      </c>
      <c r="G141" s="235" t="s">
        <v>175</v>
      </c>
      <c r="H141" s="236">
        <v>28</v>
      </c>
      <c r="I141" s="237"/>
      <c r="J141" s="238">
        <f>ROUND(I141*H141,2)</f>
        <v>0</v>
      </c>
      <c r="K141" s="239"/>
      <c r="L141" s="41"/>
      <c r="M141" s="240" t="s">
        <v>1</v>
      </c>
      <c r="N141" s="241" t="s">
        <v>41</v>
      </c>
      <c r="O141" s="94"/>
      <c r="P141" s="242">
        <f>O141*H141</f>
        <v>0</v>
      </c>
      <c r="Q141" s="242">
        <v>0</v>
      </c>
      <c r="R141" s="242">
        <f>Q141*H141</f>
        <v>0</v>
      </c>
      <c r="S141" s="242">
        <v>9.0000000000000006E-05</v>
      </c>
      <c r="T141" s="243">
        <f>S141*H141</f>
        <v>0.0025200000000000001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4" t="s">
        <v>144</v>
      </c>
      <c r="AT141" s="244" t="s">
        <v>125</v>
      </c>
      <c r="AU141" s="244" t="s">
        <v>87</v>
      </c>
      <c r="AY141" s="14" t="s">
        <v>124</v>
      </c>
      <c r="BE141" s="245">
        <f>IF(N141="základná",J141,0)</f>
        <v>0</v>
      </c>
      <c r="BF141" s="245">
        <f>IF(N141="znížená",J141,0)</f>
        <v>0</v>
      </c>
      <c r="BG141" s="245">
        <f>IF(N141="zákl. prenesená",J141,0)</f>
        <v>0</v>
      </c>
      <c r="BH141" s="245">
        <f>IF(N141="zníž. prenesená",J141,0)</f>
        <v>0</v>
      </c>
      <c r="BI141" s="245">
        <f>IF(N141="nulová",J141,0)</f>
        <v>0</v>
      </c>
      <c r="BJ141" s="14" t="s">
        <v>87</v>
      </c>
      <c r="BK141" s="245">
        <f>ROUND(I141*H141,2)</f>
        <v>0</v>
      </c>
      <c r="BL141" s="14" t="s">
        <v>144</v>
      </c>
      <c r="BM141" s="244" t="s">
        <v>176</v>
      </c>
    </row>
    <row r="142" s="2" customFormat="1" ht="21.75" customHeight="1">
      <c r="A142" s="35"/>
      <c r="B142" s="36"/>
      <c r="C142" s="232" t="s">
        <v>177</v>
      </c>
      <c r="D142" s="232" t="s">
        <v>125</v>
      </c>
      <c r="E142" s="233" t="s">
        <v>178</v>
      </c>
      <c r="F142" s="234" t="s">
        <v>179</v>
      </c>
      <c r="G142" s="235" t="s">
        <v>180</v>
      </c>
      <c r="H142" s="236">
        <v>6.5999999999999996</v>
      </c>
      <c r="I142" s="237"/>
      <c r="J142" s="238">
        <f>ROUND(I142*H142,2)</f>
        <v>0</v>
      </c>
      <c r="K142" s="239"/>
      <c r="L142" s="41"/>
      <c r="M142" s="240" t="s">
        <v>1</v>
      </c>
      <c r="N142" s="241" t="s">
        <v>41</v>
      </c>
      <c r="O142" s="94"/>
      <c r="P142" s="242">
        <f>O142*H142</f>
        <v>0</v>
      </c>
      <c r="Q142" s="242">
        <v>0</v>
      </c>
      <c r="R142" s="242">
        <f>Q142*H142</f>
        <v>0</v>
      </c>
      <c r="S142" s="242">
        <v>0.0057000000000000002</v>
      </c>
      <c r="T142" s="243">
        <f>S142*H142</f>
        <v>0.037620000000000001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4" t="s">
        <v>144</v>
      </c>
      <c r="AT142" s="244" t="s">
        <v>125</v>
      </c>
      <c r="AU142" s="244" t="s">
        <v>87</v>
      </c>
      <c r="AY142" s="14" t="s">
        <v>124</v>
      </c>
      <c r="BE142" s="245">
        <f>IF(N142="základná",J142,0)</f>
        <v>0</v>
      </c>
      <c r="BF142" s="245">
        <f>IF(N142="znížená",J142,0)</f>
        <v>0</v>
      </c>
      <c r="BG142" s="245">
        <f>IF(N142="zákl. prenesená",J142,0)</f>
        <v>0</v>
      </c>
      <c r="BH142" s="245">
        <f>IF(N142="zníž. prenesená",J142,0)</f>
        <v>0</v>
      </c>
      <c r="BI142" s="245">
        <f>IF(N142="nulová",J142,0)</f>
        <v>0</v>
      </c>
      <c r="BJ142" s="14" t="s">
        <v>87</v>
      </c>
      <c r="BK142" s="245">
        <f>ROUND(I142*H142,2)</f>
        <v>0</v>
      </c>
      <c r="BL142" s="14" t="s">
        <v>144</v>
      </c>
      <c r="BM142" s="244" t="s">
        <v>181</v>
      </c>
    </row>
    <row r="143" s="2" customFormat="1" ht="24.15" customHeight="1">
      <c r="A143" s="35"/>
      <c r="B143" s="36"/>
      <c r="C143" s="232" t="s">
        <v>182</v>
      </c>
      <c r="D143" s="232" t="s">
        <v>125</v>
      </c>
      <c r="E143" s="233" t="s">
        <v>183</v>
      </c>
      <c r="F143" s="234" t="s">
        <v>184</v>
      </c>
      <c r="G143" s="235" t="s">
        <v>180</v>
      </c>
      <c r="H143" s="236">
        <v>62</v>
      </c>
      <c r="I143" s="237"/>
      <c r="J143" s="238">
        <f>ROUND(I143*H143,2)</f>
        <v>0</v>
      </c>
      <c r="K143" s="239"/>
      <c r="L143" s="41"/>
      <c r="M143" s="240" t="s">
        <v>1</v>
      </c>
      <c r="N143" s="241" t="s">
        <v>41</v>
      </c>
      <c r="O143" s="94"/>
      <c r="P143" s="242">
        <f>O143*H143</f>
        <v>0</v>
      </c>
      <c r="Q143" s="242">
        <v>0</v>
      </c>
      <c r="R143" s="242">
        <f>Q143*H143</f>
        <v>0</v>
      </c>
      <c r="S143" s="242">
        <v>0.0023</v>
      </c>
      <c r="T143" s="243">
        <f>S143*H143</f>
        <v>0.14260000000000001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4" t="s">
        <v>144</v>
      </c>
      <c r="AT143" s="244" t="s">
        <v>125</v>
      </c>
      <c r="AU143" s="244" t="s">
        <v>87</v>
      </c>
      <c r="AY143" s="14" t="s">
        <v>124</v>
      </c>
      <c r="BE143" s="245">
        <f>IF(N143="základná",J143,0)</f>
        <v>0</v>
      </c>
      <c r="BF143" s="245">
        <f>IF(N143="znížená",J143,0)</f>
        <v>0</v>
      </c>
      <c r="BG143" s="245">
        <f>IF(N143="zákl. prenesená",J143,0)</f>
        <v>0</v>
      </c>
      <c r="BH143" s="245">
        <f>IF(N143="zníž. prenesená",J143,0)</f>
        <v>0</v>
      </c>
      <c r="BI143" s="245">
        <f>IF(N143="nulová",J143,0)</f>
        <v>0</v>
      </c>
      <c r="BJ143" s="14" t="s">
        <v>87</v>
      </c>
      <c r="BK143" s="245">
        <f>ROUND(I143*H143,2)</f>
        <v>0</v>
      </c>
      <c r="BL143" s="14" t="s">
        <v>144</v>
      </c>
      <c r="BM143" s="244" t="s">
        <v>185</v>
      </c>
    </row>
    <row r="144" s="12" customFormat="1" ht="22.8" customHeight="1">
      <c r="A144" s="12"/>
      <c r="B144" s="218"/>
      <c r="C144" s="219"/>
      <c r="D144" s="220" t="s">
        <v>74</v>
      </c>
      <c r="E144" s="246" t="s">
        <v>186</v>
      </c>
      <c r="F144" s="246" t="s">
        <v>187</v>
      </c>
      <c r="G144" s="219"/>
      <c r="H144" s="219"/>
      <c r="I144" s="222"/>
      <c r="J144" s="247">
        <f>BK144</f>
        <v>0</v>
      </c>
      <c r="K144" s="219"/>
      <c r="L144" s="224"/>
      <c r="M144" s="225"/>
      <c r="N144" s="226"/>
      <c r="O144" s="226"/>
      <c r="P144" s="227">
        <f>P145</f>
        <v>0</v>
      </c>
      <c r="Q144" s="226"/>
      <c r="R144" s="227">
        <f>R145</f>
        <v>0.0075000000000000006</v>
      </c>
      <c r="S144" s="226"/>
      <c r="T144" s="228">
        <f>T145</f>
        <v>0.14999999999999999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9" t="s">
        <v>87</v>
      </c>
      <c r="AT144" s="230" t="s">
        <v>74</v>
      </c>
      <c r="AU144" s="230" t="s">
        <v>79</v>
      </c>
      <c r="AY144" s="229" t="s">
        <v>124</v>
      </c>
      <c r="BK144" s="231">
        <f>BK145</f>
        <v>0</v>
      </c>
    </row>
    <row r="145" s="2" customFormat="1" ht="37.8" customHeight="1">
      <c r="A145" s="35"/>
      <c r="B145" s="36"/>
      <c r="C145" s="232" t="s">
        <v>188</v>
      </c>
      <c r="D145" s="232" t="s">
        <v>125</v>
      </c>
      <c r="E145" s="233" t="s">
        <v>189</v>
      </c>
      <c r="F145" s="234" t="s">
        <v>190</v>
      </c>
      <c r="G145" s="235" t="s">
        <v>191</v>
      </c>
      <c r="H145" s="236">
        <v>150</v>
      </c>
      <c r="I145" s="237"/>
      <c r="J145" s="238">
        <f>ROUND(I145*H145,2)</f>
        <v>0</v>
      </c>
      <c r="K145" s="239"/>
      <c r="L145" s="41"/>
      <c r="M145" s="248" t="s">
        <v>1</v>
      </c>
      <c r="N145" s="249" t="s">
        <v>41</v>
      </c>
      <c r="O145" s="250"/>
      <c r="P145" s="251">
        <f>O145*H145</f>
        <v>0</v>
      </c>
      <c r="Q145" s="251">
        <v>5.0000000000000002E-05</v>
      </c>
      <c r="R145" s="251">
        <f>Q145*H145</f>
        <v>0.0075000000000000006</v>
      </c>
      <c r="S145" s="251">
        <v>0.001</v>
      </c>
      <c r="T145" s="252">
        <f>S145*H145</f>
        <v>0.14999999999999999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4" t="s">
        <v>144</v>
      </c>
      <c r="AT145" s="244" t="s">
        <v>125</v>
      </c>
      <c r="AU145" s="244" t="s">
        <v>87</v>
      </c>
      <c r="AY145" s="14" t="s">
        <v>124</v>
      </c>
      <c r="BE145" s="245">
        <f>IF(N145="základná",J145,0)</f>
        <v>0</v>
      </c>
      <c r="BF145" s="245">
        <f>IF(N145="znížená",J145,0)</f>
        <v>0</v>
      </c>
      <c r="BG145" s="245">
        <f>IF(N145="zákl. prenesená",J145,0)</f>
        <v>0</v>
      </c>
      <c r="BH145" s="245">
        <f>IF(N145="zníž. prenesená",J145,0)</f>
        <v>0</v>
      </c>
      <c r="BI145" s="245">
        <f>IF(N145="nulová",J145,0)</f>
        <v>0</v>
      </c>
      <c r="BJ145" s="14" t="s">
        <v>87</v>
      </c>
      <c r="BK145" s="245">
        <f>ROUND(I145*H145,2)</f>
        <v>0</v>
      </c>
      <c r="BL145" s="14" t="s">
        <v>144</v>
      </c>
      <c r="BM145" s="244" t="s">
        <v>192</v>
      </c>
    </row>
    <row r="146" s="2" customFormat="1" ht="6.96" customHeight="1">
      <c r="A146" s="35"/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IVkCpMqNgGIvvqK+C57lq4obEcCoalkUM5Kk3SgO/duF8VGV34Q4waNMOrbJc5z1o3CBrRqKjOaDdO/sJglt9Q==" hashValue="HTF17iJKj7yJUV5Xxx5hHKXpcV/LAV7pblHjB8LraQqPwoslyDRhtooawktuaQ4Nm62P2njflNNPD6mGPx8bqg==" algorithmName="SHA-512" password="CC35"/>
  <autoFilter ref="C125:K1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92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Budova obchodu a služieb</v>
      </c>
      <c r="F7" s="153"/>
      <c r="G7" s="153"/>
      <c r="H7" s="153"/>
      <c r="L7" s="17"/>
    </row>
    <row r="8" s="1" customFormat="1" ht="12" customHeight="1">
      <c r="B8" s="17"/>
      <c r="D8" s="153" t="s">
        <v>93</v>
      </c>
      <c r="L8" s="17"/>
    </row>
    <row r="9" s="2" customFormat="1" ht="16.5" customHeight="1">
      <c r="A9" s="35"/>
      <c r="B9" s="41"/>
      <c r="C9" s="35"/>
      <c r="D9" s="35"/>
      <c r="E9" s="154" t="s">
        <v>94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95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193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97</v>
      </c>
      <c r="G14" s="35"/>
      <c r="H14" s="35"/>
      <c r="I14" s="153" t="s">
        <v>21</v>
      </c>
      <c r="J14" s="156" t="str">
        <f>'Rekapitulácia stavby'!AN8</f>
        <v>5. 4. 2022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98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tr">
        <f>IF('Rekapitulácia stavby'!AN16="","",'Rekapitulácia stavby'!AN16)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tr">
        <f>IF('Rekapitulácia stavby'!E17="","",'Rekapitulácia stavby'!E17)</f>
        <v>HD s.r.o., Košovská cesta 11B, 971 01 Prievidza</v>
      </c>
      <c r="F23" s="35"/>
      <c r="G23" s="35"/>
      <c r="H23" s="35"/>
      <c r="I23" s="153" t="s">
        <v>26</v>
      </c>
      <c r="J23" s="144" t="str">
        <f>IF('Rekapitulácia stavby'!AN17="","",'Rekapitulácia stavby'!AN17)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ROUND((SUM(BE129:BE203)),  2)</f>
        <v>0</v>
      </c>
      <c r="G35" s="168"/>
      <c r="H35" s="168"/>
      <c r="I35" s="169">
        <v>0.20000000000000001</v>
      </c>
      <c r="J35" s="167">
        <f>ROUND(((SUM(BE129:BE203))*I35),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ROUND((SUM(BF129:BF203)),  2)</f>
        <v>0</v>
      </c>
      <c r="G36" s="168"/>
      <c r="H36" s="168"/>
      <c r="I36" s="169">
        <v>0.20000000000000001</v>
      </c>
      <c r="J36" s="167">
        <f>ROUND(((SUM(BF129:BF203))*I36),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ROUND((SUM(BG129:BG203)),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ROUND((SUM(BH129:BH203)),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ROUND((SUM(BI129:BI203)),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Budova obchodu a služieb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94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95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1.2 - Stavebno - montážne práce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Bojnice, p.č. 3437/2</v>
      </c>
      <c r="G91" s="37"/>
      <c r="H91" s="37"/>
      <c r="I91" s="29" t="s">
        <v>21</v>
      </c>
      <c r="J91" s="82" t="str">
        <f>IF(J14="","",J14)</f>
        <v>5. 4. 2022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40.05" customHeight="1">
      <c r="A93" s="35"/>
      <c r="B93" s="36"/>
      <c r="C93" s="29" t="s">
        <v>23</v>
      </c>
      <c r="D93" s="37"/>
      <c r="E93" s="37"/>
      <c r="F93" s="24" t="str">
        <f>E17</f>
        <v>Výskumný ústav ovocných a okresných drevín a.s.</v>
      </c>
      <c r="G93" s="37"/>
      <c r="H93" s="37"/>
      <c r="I93" s="29" t="s">
        <v>29</v>
      </c>
      <c r="J93" s="33" t="str">
        <f>E23</f>
        <v>HD s.r.o., Košovská cesta 11B, 971 01 Prievidza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Marek Dobrotka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100</v>
      </c>
      <c r="D96" s="192"/>
      <c r="E96" s="192"/>
      <c r="F96" s="192"/>
      <c r="G96" s="192"/>
      <c r="H96" s="192"/>
      <c r="I96" s="192"/>
      <c r="J96" s="193" t="s">
        <v>101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102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103</v>
      </c>
    </row>
    <row r="99" s="9" customFormat="1" ht="24.96" customHeight="1">
      <c r="A99" s="9"/>
      <c r="B99" s="195"/>
      <c r="C99" s="196"/>
      <c r="D99" s="197" t="s">
        <v>104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194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105</v>
      </c>
      <c r="E101" s="203"/>
      <c r="F101" s="203"/>
      <c r="G101" s="203"/>
      <c r="H101" s="203"/>
      <c r="I101" s="203"/>
      <c r="J101" s="204">
        <f>J144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195</v>
      </c>
      <c r="E102" s="203"/>
      <c r="F102" s="203"/>
      <c r="G102" s="203"/>
      <c r="H102" s="203"/>
      <c r="I102" s="203"/>
      <c r="J102" s="204">
        <f>J152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5"/>
      <c r="C103" s="196"/>
      <c r="D103" s="197" t="s">
        <v>106</v>
      </c>
      <c r="E103" s="198"/>
      <c r="F103" s="198"/>
      <c r="G103" s="198"/>
      <c r="H103" s="198"/>
      <c r="I103" s="198"/>
      <c r="J103" s="199">
        <f>J154</f>
        <v>0</v>
      </c>
      <c r="K103" s="196"/>
      <c r="L103" s="20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1"/>
      <c r="C104" s="136"/>
      <c r="D104" s="202" t="s">
        <v>107</v>
      </c>
      <c r="E104" s="203"/>
      <c r="F104" s="203"/>
      <c r="G104" s="203"/>
      <c r="H104" s="203"/>
      <c r="I104" s="203"/>
      <c r="J104" s="204">
        <f>J155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196</v>
      </c>
      <c r="E105" s="203"/>
      <c r="F105" s="203"/>
      <c r="G105" s="203"/>
      <c r="H105" s="203"/>
      <c r="I105" s="203"/>
      <c r="J105" s="204">
        <f>J176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108</v>
      </c>
      <c r="E106" s="203"/>
      <c r="F106" s="203"/>
      <c r="G106" s="203"/>
      <c r="H106" s="203"/>
      <c r="I106" s="203"/>
      <c r="J106" s="204">
        <f>J182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109</v>
      </c>
      <c r="E107" s="203"/>
      <c r="F107" s="203"/>
      <c r="G107" s="203"/>
      <c r="H107" s="203"/>
      <c r="I107" s="203"/>
      <c r="J107" s="204">
        <f>J189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110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0" t="str">
        <f>E7</f>
        <v>Budova obchodu a služieb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93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94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95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>1.2 - Stavebno - montážne práce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19</v>
      </c>
      <c r="D123" s="37"/>
      <c r="E123" s="37"/>
      <c r="F123" s="24" t="str">
        <f>F14</f>
        <v>Bojnice, p.č. 3437/2</v>
      </c>
      <c r="G123" s="37"/>
      <c r="H123" s="37"/>
      <c r="I123" s="29" t="s">
        <v>21</v>
      </c>
      <c r="J123" s="82" t="str">
        <f>IF(J14="","",J14)</f>
        <v>5. 4. 2022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40.05" customHeight="1">
      <c r="A125" s="35"/>
      <c r="B125" s="36"/>
      <c r="C125" s="29" t="s">
        <v>23</v>
      </c>
      <c r="D125" s="37"/>
      <c r="E125" s="37"/>
      <c r="F125" s="24" t="str">
        <f>E17</f>
        <v>Výskumný ústav ovocných a okresných drevín a.s.</v>
      </c>
      <c r="G125" s="37"/>
      <c r="H125" s="37"/>
      <c r="I125" s="29" t="s">
        <v>29</v>
      </c>
      <c r="J125" s="33" t="str">
        <f>E23</f>
        <v>HD s.r.o., Košovská cesta 11B, 971 01 Prievidza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27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>Marek Dobrotka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111</v>
      </c>
      <c r="D128" s="209" t="s">
        <v>60</v>
      </c>
      <c r="E128" s="209" t="s">
        <v>56</v>
      </c>
      <c r="F128" s="209" t="s">
        <v>57</v>
      </c>
      <c r="G128" s="209" t="s">
        <v>112</v>
      </c>
      <c r="H128" s="209" t="s">
        <v>113</v>
      </c>
      <c r="I128" s="209" t="s">
        <v>114</v>
      </c>
      <c r="J128" s="210" t="s">
        <v>101</v>
      </c>
      <c r="K128" s="211" t="s">
        <v>115</v>
      </c>
      <c r="L128" s="212"/>
      <c r="M128" s="103" t="s">
        <v>1</v>
      </c>
      <c r="N128" s="104" t="s">
        <v>39</v>
      </c>
      <c r="O128" s="104" t="s">
        <v>116</v>
      </c>
      <c r="P128" s="104" t="s">
        <v>117</v>
      </c>
      <c r="Q128" s="104" t="s">
        <v>118</v>
      </c>
      <c r="R128" s="104" t="s">
        <v>119</v>
      </c>
      <c r="S128" s="104" t="s">
        <v>120</v>
      </c>
      <c r="T128" s="105" t="s">
        <v>121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102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P130+P154</f>
        <v>0</v>
      </c>
      <c r="Q129" s="107"/>
      <c r="R129" s="215">
        <f>R130+R154</f>
        <v>48.407039670000003</v>
      </c>
      <c r="S129" s="107"/>
      <c r="T129" s="216">
        <f>T130+T154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103</v>
      </c>
      <c r="BK129" s="217">
        <f>BK130+BK154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122</v>
      </c>
      <c r="F130" s="221" t="s">
        <v>123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P131+P144+P152</f>
        <v>0</v>
      </c>
      <c r="Q130" s="226"/>
      <c r="R130" s="227">
        <f>R131+R144+R152</f>
        <v>40.909229199999999</v>
      </c>
      <c r="S130" s="226"/>
      <c r="T130" s="228">
        <f>T131+T144+T152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75</v>
      </c>
      <c r="AY130" s="229" t="s">
        <v>124</v>
      </c>
      <c r="BK130" s="231">
        <f>BK131+BK144+BK152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46" t="s">
        <v>150</v>
      </c>
      <c r="F131" s="246" t="s">
        <v>197</v>
      </c>
      <c r="G131" s="219"/>
      <c r="H131" s="219"/>
      <c r="I131" s="222"/>
      <c r="J131" s="247">
        <f>BK131</f>
        <v>0</v>
      </c>
      <c r="K131" s="219"/>
      <c r="L131" s="224"/>
      <c r="M131" s="225"/>
      <c r="N131" s="226"/>
      <c r="O131" s="226"/>
      <c r="P131" s="227">
        <f>SUM(P132:P143)</f>
        <v>0</v>
      </c>
      <c r="Q131" s="226"/>
      <c r="R131" s="227">
        <f>SUM(R132:R143)</f>
        <v>14.5770692</v>
      </c>
      <c r="S131" s="226"/>
      <c r="T131" s="228">
        <f>SUM(T132:T143)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124</v>
      </c>
      <c r="BK131" s="231">
        <f>SUM(BK132:BK143)</f>
        <v>0</v>
      </c>
    </row>
    <row r="132" s="2" customFormat="1" ht="37.8" customHeight="1">
      <c r="A132" s="35"/>
      <c r="B132" s="36"/>
      <c r="C132" s="232" t="s">
        <v>79</v>
      </c>
      <c r="D132" s="232" t="s">
        <v>125</v>
      </c>
      <c r="E132" s="233" t="s">
        <v>198</v>
      </c>
      <c r="F132" s="234" t="s">
        <v>199</v>
      </c>
      <c r="G132" s="235" t="s">
        <v>168</v>
      </c>
      <c r="H132" s="236">
        <v>130.13999999999999</v>
      </c>
      <c r="I132" s="237"/>
      <c r="J132" s="238">
        <f>ROUND(I132*H132,2)</f>
        <v>0</v>
      </c>
      <c r="K132" s="239"/>
      <c r="L132" s="41"/>
      <c r="M132" s="240" t="s">
        <v>1</v>
      </c>
      <c r="N132" s="241" t="s">
        <v>41</v>
      </c>
      <c r="O132" s="94"/>
      <c r="P132" s="242">
        <f>O132*H132</f>
        <v>0</v>
      </c>
      <c r="Q132" s="242">
        <v>0.00019000000000000001</v>
      </c>
      <c r="R132" s="242">
        <f>Q132*H132</f>
        <v>0.024726599999999998</v>
      </c>
      <c r="S132" s="242">
        <v>0</v>
      </c>
      <c r="T132" s="24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4" t="s">
        <v>129</v>
      </c>
      <c r="AT132" s="244" t="s">
        <v>125</v>
      </c>
      <c r="AU132" s="244" t="s">
        <v>87</v>
      </c>
      <c r="AY132" s="14" t="s">
        <v>124</v>
      </c>
      <c r="BE132" s="245">
        <f>IF(N132="základná",J132,0)</f>
        <v>0</v>
      </c>
      <c r="BF132" s="245">
        <f>IF(N132="znížená",J132,0)</f>
        <v>0</v>
      </c>
      <c r="BG132" s="245">
        <f>IF(N132="zákl. prenesená",J132,0)</f>
        <v>0</v>
      </c>
      <c r="BH132" s="245">
        <f>IF(N132="zníž. prenesená",J132,0)</f>
        <v>0</v>
      </c>
      <c r="BI132" s="245">
        <f>IF(N132="nulová",J132,0)</f>
        <v>0</v>
      </c>
      <c r="BJ132" s="14" t="s">
        <v>87</v>
      </c>
      <c r="BK132" s="245">
        <f>ROUND(I132*H132,2)</f>
        <v>0</v>
      </c>
      <c r="BL132" s="14" t="s">
        <v>129</v>
      </c>
      <c r="BM132" s="244" t="s">
        <v>200</v>
      </c>
    </row>
    <row r="133" s="2" customFormat="1" ht="24.15" customHeight="1">
      <c r="A133" s="35"/>
      <c r="B133" s="36"/>
      <c r="C133" s="232" t="s">
        <v>87</v>
      </c>
      <c r="D133" s="232" t="s">
        <v>125</v>
      </c>
      <c r="E133" s="233" t="s">
        <v>201</v>
      </c>
      <c r="F133" s="234" t="s">
        <v>202</v>
      </c>
      <c r="G133" s="235" t="s">
        <v>168</v>
      </c>
      <c r="H133" s="236">
        <v>160</v>
      </c>
      <c r="I133" s="237"/>
      <c r="J133" s="238">
        <f>ROUND(I133*H133,2)</f>
        <v>0</v>
      </c>
      <c r="K133" s="239"/>
      <c r="L133" s="41"/>
      <c r="M133" s="240" t="s">
        <v>1</v>
      </c>
      <c r="N133" s="241" t="s">
        <v>41</v>
      </c>
      <c r="O133" s="94"/>
      <c r="P133" s="242">
        <f>O133*H133</f>
        <v>0</v>
      </c>
      <c r="Q133" s="242">
        <v>0.0062100000000000002</v>
      </c>
      <c r="R133" s="242">
        <f>Q133*H133</f>
        <v>0.99360000000000004</v>
      </c>
      <c r="S133" s="242">
        <v>0</v>
      </c>
      <c r="T133" s="24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4" t="s">
        <v>129</v>
      </c>
      <c r="AT133" s="244" t="s">
        <v>125</v>
      </c>
      <c r="AU133" s="244" t="s">
        <v>87</v>
      </c>
      <c r="AY133" s="14" t="s">
        <v>124</v>
      </c>
      <c r="BE133" s="245">
        <f>IF(N133="základná",J133,0)</f>
        <v>0</v>
      </c>
      <c r="BF133" s="245">
        <f>IF(N133="znížená",J133,0)</f>
        <v>0</v>
      </c>
      <c r="BG133" s="245">
        <f>IF(N133="zákl. prenesená",J133,0)</f>
        <v>0</v>
      </c>
      <c r="BH133" s="245">
        <f>IF(N133="zníž. prenesená",J133,0)</f>
        <v>0</v>
      </c>
      <c r="BI133" s="245">
        <f>IF(N133="nulová",J133,0)</f>
        <v>0</v>
      </c>
      <c r="BJ133" s="14" t="s">
        <v>87</v>
      </c>
      <c r="BK133" s="245">
        <f>ROUND(I133*H133,2)</f>
        <v>0</v>
      </c>
      <c r="BL133" s="14" t="s">
        <v>129</v>
      </c>
      <c r="BM133" s="244" t="s">
        <v>203</v>
      </c>
    </row>
    <row r="134" s="2" customFormat="1" ht="24.15" customHeight="1">
      <c r="A134" s="35"/>
      <c r="B134" s="36"/>
      <c r="C134" s="232" t="s">
        <v>135</v>
      </c>
      <c r="D134" s="232" t="s">
        <v>125</v>
      </c>
      <c r="E134" s="233" t="s">
        <v>204</v>
      </c>
      <c r="F134" s="234" t="s">
        <v>205</v>
      </c>
      <c r="G134" s="235" t="s">
        <v>168</v>
      </c>
      <c r="H134" s="236">
        <v>250</v>
      </c>
      <c r="I134" s="237"/>
      <c r="J134" s="238">
        <f>ROUND(I134*H134,2)</f>
        <v>0</v>
      </c>
      <c r="K134" s="239"/>
      <c r="L134" s="41"/>
      <c r="M134" s="240" t="s">
        <v>1</v>
      </c>
      <c r="N134" s="241" t="s">
        <v>41</v>
      </c>
      <c r="O134" s="94"/>
      <c r="P134" s="242">
        <f>O134*H134</f>
        <v>0</v>
      </c>
      <c r="Q134" s="242">
        <v>0.01321</v>
      </c>
      <c r="R134" s="242">
        <f>Q134*H134</f>
        <v>3.3024999999999998</v>
      </c>
      <c r="S134" s="242">
        <v>0</v>
      </c>
      <c r="T134" s="24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4" t="s">
        <v>129</v>
      </c>
      <c r="AT134" s="244" t="s">
        <v>125</v>
      </c>
      <c r="AU134" s="244" t="s">
        <v>87</v>
      </c>
      <c r="AY134" s="14" t="s">
        <v>124</v>
      </c>
      <c r="BE134" s="245">
        <f>IF(N134="základná",J134,0)</f>
        <v>0</v>
      </c>
      <c r="BF134" s="245">
        <f>IF(N134="znížená",J134,0)</f>
        <v>0</v>
      </c>
      <c r="BG134" s="245">
        <f>IF(N134="zákl. prenesená",J134,0)</f>
        <v>0</v>
      </c>
      <c r="BH134" s="245">
        <f>IF(N134="zníž. prenesená",J134,0)</f>
        <v>0</v>
      </c>
      <c r="BI134" s="245">
        <f>IF(N134="nulová",J134,0)</f>
        <v>0</v>
      </c>
      <c r="BJ134" s="14" t="s">
        <v>87</v>
      </c>
      <c r="BK134" s="245">
        <f>ROUND(I134*H134,2)</f>
        <v>0</v>
      </c>
      <c r="BL134" s="14" t="s">
        <v>129</v>
      </c>
      <c r="BM134" s="244" t="s">
        <v>206</v>
      </c>
    </row>
    <row r="135" s="2" customFormat="1" ht="37.8" customHeight="1">
      <c r="A135" s="35"/>
      <c r="B135" s="36"/>
      <c r="C135" s="232" t="s">
        <v>129</v>
      </c>
      <c r="D135" s="232" t="s">
        <v>125</v>
      </c>
      <c r="E135" s="233" t="s">
        <v>207</v>
      </c>
      <c r="F135" s="234" t="s">
        <v>208</v>
      </c>
      <c r="G135" s="235" t="s">
        <v>168</v>
      </c>
      <c r="H135" s="236">
        <v>532.39999999999998</v>
      </c>
      <c r="I135" s="237"/>
      <c r="J135" s="238">
        <f>ROUND(I135*H135,2)</f>
        <v>0</v>
      </c>
      <c r="K135" s="239"/>
      <c r="L135" s="41"/>
      <c r="M135" s="240" t="s">
        <v>1</v>
      </c>
      <c r="N135" s="241" t="s">
        <v>41</v>
      </c>
      <c r="O135" s="94"/>
      <c r="P135" s="242">
        <f>O135*H135</f>
        <v>0</v>
      </c>
      <c r="Q135" s="242">
        <v>0.00014999999999999999</v>
      </c>
      <c r="R135" s="242">
        <f>Q135*H135</f>
        <v>0.079859999999999987</v>
      </c>
      <c r="S135" s="242">
        <v>0</v>
      </c>
      <c r="T135" s="24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4" t="s">
        <v>129</v>
      </c>
      <c r="AT135" s="244" t="s">
        <v>125</v>
      </c>
      <c r="AU135" s="244" t="s">
        <v>87</v>
      </c>
      <c r="AY135" s="14" t="s">
        <v>124</v>
      </c>
      <c r="BE135" s="245">
        <f>IF(N135="základná",J135,0)</f>
        <v>0</v>
      </c>
      <c r="BF135" s="245">
        <f>IF(N135="znížená",J135,0)</f>
        <v>0</v>
      </c>
      <c r="BG135" s="245">
        <f>IF(N135="zákl. prenesená",J135,0)</f>
        <v>0</v>
      </c>
      <c r="BH135" s="245">
        <f>IF(N135="zníž. prenesená",J135,0)</f>
        <v>0</v>
      </c>
      <c r="BI135" s="245">
        <f>IF(N135="nulová",J135,0)</f>
        <v>0</v>
      </c>
      <c r="BJ135" s="14" t="s">
        <v>87</v>
      </c>
      <c r="BK135" s="245">
        <f>ROUND(I135*H135,2)</f>
        <v>0</v>
      </c>
      <c r="BL135" s="14" t="s">
        <v>129</v>
      </c>
      <c r="BM135" s="244" t="s">
        <v>209</v>
      </c>
    </row>
    <row r="136" s="2" customFormat="1" ht="24.15" customHeight="1">
      <c r="A136" s="35"/>
      <c r="B136" s="36"/>
      <c r="C136" s="232" t="s">
        <v>146</v>
      </c>
      <c r="D136" s="232" t="s">
        <v>125</v>
      </c>
      <c r="E136" s="233" t="s">
        <v>210</v>
      </c>
      <c r="F136" s="234" t="s">
        <v>211</v>
      </c>
      <c r="G136" s="235" t="s">
        <v>168</v>
      </c>
      <c r="H136" s="236">
        <v>532.39999999999998</v>
      </c>
      <c r="I136" s="237"/>
      <c r="J136" s="238">
        <f>ROUND(I136*H136,2)</f>
        <v>0</v>
      </c>
      <c r="K136" s="239"/>
      <c r="L136" s="41"/>
      <c r="M136" s="240" t="s">
        <v>1</v>
      </c>
      <c r="N136" s="241" t="s">
        <v>41</v>
      </c>
      <c r="O136" s="94"/>
      <c r="P136" s="242">
        <f>O136*H136</f>
        <v>0</v>
      </c>
      <c r="Q136" s="242">
        <v>0.00018000000000000001</v>
      </c>
      <c r="R136" s="242">
        <f>Q136*H136</f>
        <v>0.095832000000000001</v>
      </c>
      <c r="S136" s="242">
        <v>0</v>
      </c>
      <c r="T136" s="24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4" t="s">
        <v>129</v>
      </c>
      <c r="AT136" s="244" t="s">
        <v>125</v>
      </c>
      <c r="AU136" s="244" t="s">
        <v>87</v>
      </c>
      <c r="AY136" s="14" t="s">
        <v>124</v>
      </c>
      <c r="BE136" s="245">
        <f>IF(N136="základná",J136,0)</f>
        <v>0</v>
      </c>
      <c r="BF136" s="245">
        <f>IF(N136="znížená",J136,0)</f>
        <v>0</v>
      </c>
      <c r="BG136" s="245">
        <f>IF(N136="zákl. prenesená",J136,0)</f>
        <v>0</v>
      </c>
      <c r="BH136" s="245">
        <f>IF(N136="zníž. prenesená",J136,0)</f>
        <v>0</v>
      </c>
      <c r="BI136" s="245">
        <f>IF(N136="nulová",J136,0)</f>
        <v>0</v>
      </c>
      <c r="BJ136" s="14" t="s">
        <v>87</v>
      </c>
      <c r="BK136" s="245">
        <f>ROUND(I136*H136,2)</f>
        <v>0</v>
      </c>
      <c r="BL136" s="14" t="s">
        <v>129</v>
      </c>
      <c r="BM136" s="244" t="s">
        <v>212</v>
      </c>
    </row>
    <row r="137" s="2" customFormat="1" ht="33" customHeight="1">
      <c r="A137" s="35"/>
      <c r="B137" s="36"/>
      <c r="C137" s="232" t="s">
        <v>150</v>
      </c>
      <c r="D137" s="232" t="s">
        <v>125</v>
      </c>
      <c r="E137" s="233" t="s">
        <v>213</v>
      </c>
      <c r="F137" s="234" t="s">
        <v>214</v>
      </c>
      <c r="G137" s="235" t="s">
        <v>168</v>
      </c>
      <c r="H137" s="236">
        <v>532.39999999999998</v>
      </c>
      <c r="I137" s="237"/>
      <c r="J137" s="238">
        <f>ROUND(I137*H137,2)</f>
        <v>0</v>
      </c>
      <c r="K137" s="239"/>
      <c r="L137" s="41"/>
      <c r="M137" s="240" t="s">
        <v>1</v>
      </c>
      <c r="N137" s="241" t="s">
        <v>41</v>
      </c>
      <c r="O137" s="94"/>
      <c r="P137" s="242">
        <f>O137*H137</f>
        <v>0</v>
      </c>
      <c r="Q137" s="242">
        <v>0.0033800000000000002</v>
      </c>
      <c r="R137" s="242">
        <f>Q137*H137</f>
        <v>1.799512</v>
      </c>
      <c r="S137" s="242">
        <v>0</v>
      </c>
      <c r="T137" s="24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4" t="s">
        <v>129</v>
      </c>
      <c r="AT137" s="244" t="s">
        <v>125</v>
      </c>
      <c r="AU137" s="244" t="s">
        <v>87</v>
      </c>
      <c r="AY137" s="14" t="s">
        <v>124</v>
      </c>
      <c r="BE137" s="245">
        <f>IF(N137="základná",J137,0)</f>
        <v>0</v>
      </c>
      <c r="BF137" s="245">
        <f>IF(N137="znížená",J137,0)</f>
        <v>0</v>
      </c>
      <c r="BG137" s="245">
        <f>IF(N137="zákl. prenesená",J137,0)</f>
        <v>0</v>
      </c>
      <c r="BH137" s="245">
        <f>IF(N137="zníž. prenesená",J137,0)</f>
        <v>0</v>
      </c>
      <c r="BI137" s="245">
        <f>IF(N137="nulová",J137,0)</f>
        <v>0</v>
      </c>
      <c r="BJ137" s="14" t="s">
        <v>87</v>
      </c>
      <c r="BK137" s="245">
        <f>ROUND(I137*H137,2)</f>
        <v>0</v>
      </c>
      <c r="BL137" s="14" t="s">
        <v>129</v>
      </c>
      <c r="BM137" s="244" t="s">
        <v>215</v>
      </c>
    </row>
    <row r="138" s="2" customFormat="1" ht="37.8" customHeight="1">
      <c r="A138" s="35"/>
      <c r="B138" s="36"/>
      <c r="C138" s="232" t="s">
        <v>154</v>
      </c>
      <c r="D138" s="232" t="s">
        <v>125</v>
      </c>
      <c r="E138" s="233" t="s">
        <v>216</v>
      </c>
      <c r="F138" s="234" t="s">
        <v>217</v>
      </c>
      <c r="G138" s="235" t="s">
        <v>168</v>
      </c>
      <c r="H138" s="236">
        <v>13.26</v>
      </c>
      <c r="I138" s="237"/>
      <c r="J138" s="238">
        <f>ROUND(I138*H138,2)</f>
        <v>0</v>
      </c>
      <c r="K138" s="239"/>
      <c r="L138" s="41"/>
      <c r="M138" s="240" t="s">
        <v>1</v>
      </c>
      <c r="N138" s="241" t="s">
        <v>41</v>
      </c>
      <c r="O138" s="94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4" t="s">
        <v>129</v>
      </c>
      <c r="AT138" s="244" t="s">
        <v>125</v>
      </c>
      <c r="AU138" s="244" t="s">
        <v>87</v>
      </c>
      <c r="AY138" s="14" t="s">
        <v>124</v>
      </c>
      <c r="BE138" s="245">
        <f>IF(N138="základná",J138,0)</f>
        <v>0</v>
      </c>
      <c r="BF138" s="245">
        <f>IF(N138="znížená",J138,0)</f>
        <v>0</v>
      </c>
      <c r="BG138" s="245">
        <f>IF(N138="zákl. prenesená",J138,0)</f>
        <v>0</v>
      </c>
      <c r="BH138" s="245">
        <f>IF(N138="zníž. prenesená",J138,0)</f>
        <v>0</v>
      </c>
      <c r="BI138" s="245">
        <f>IF(N138="nulová",J138,0)</f>
        <v>0</v>
      </c>
      <c r="BJ138" s="14" t="s">
        <v>87</v>
      </c>
      <c r="BK138" s="245">
        <f>ROUND(I138*H138,2)</f>
        <v>0</v>
      </c>
      <c r="BL138" s="14" t="s">
        <v>129</v>
      </c>
      <c r="BM138" s="244" t="s">
        <v>218</v>
      </c>
    </row>
    <row r="139" s="2" customFormat="1" ht="33" customHeight="1">
      <c r="A139" s="35"/>
      <c r="B139" s="36"/>
      <c r="C139" s="232" t="s">
        <v>158</v>
      </c>
      <c r="D139" s="232" t="s">
        <v>125</v>
      </c>
      <c r="E139" s="233" t="s">
        <v>219</v>
      </c>
      <c r="F139" s="234" t="s">
        <v>220</v>
      </c>
      <c r="G139" s="235" t="s">
        <v>168</v>
      </c>
      <c r="H139" s="236">
        <v>29.300000000000001</v>
      </c>
      <c r="I139" s="237"/>
      <c r="J139" s="238">
        <f>ROUND(I139*H139,2)</f>
        <v>0</v>
      </c>
      <c r="K139" s="239"/>
      <c r="L139" s="41"/>
      <c r="M139" s="240" t="s">
        <v>1</v>
      </c>
      <c r="N139" s="241" t="s">
        <v>41</v>
      </c>
      <c r="O139" s="94"/>
      <c r="P139" s="242">
        <f>O139*H139</f>
        <v>0</v>
      </c>
      <c r="Q139" s="242">
        <v>0.01368</v>
      </c>
      <c r="R139" s="242">
        <f>Q139*H139</f>
        <v>0.40082400000000001</v>
      </c>
      <c r="S139" s="242">
        <v>0</v>
      </c>
      <c r="T139" s="24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4" t="s">
        <v>129</v>
      </c>
      <c r="AT139" s="244" t="s">
        <v>125</v>
      </c>
      <c r="AU139" s="244" t="s">
        <v>87</v>
      </c>
      <c r="AY139" s="14" t="s">
        <v>124</v>
      </c>
      <c r="BE139" s="245">
        <f>IF(N139="základná",J139,0)</f>
        <v>0</v>
      </c>
      <c r="BF139" s="245">
        <f>IF(N139="znížená",J139,0)</f>
        <v>0</v>
      </c>
      <c r="BG139" s="245">
        <f>IF(N139="zákl. prenesená",J139,0)</f>
        <v>0</v>
      </c>
      <c r="BH139" s="245">
        <f>IF(N139="zníž. prenesená",J139,0)</f>
        <v>0</v>
      </c>
      <c r="BI139" s="245">
        <f>IF(N139="nulová",J139,0)</f>
        <v>0</v>
      </c>
      <c r="BJ139" s="14" t="s">
        <v>87</v>
      </c>
      <c r="BK139" s="245">
        <f>ROUND(I139*H139,2)</f>
        <v>0</v>
      </c>
      <c r="BL139" s="14" t="s">
        <v>129</v>
      </c>
      <c r="BM139" s="244" t="s">
        <v>221</v>
      </c>
    </row>
    <row r="140" s="2" customFormat="1" ht="37.8" customHeight="1">
      <c r="A140" s="35"/>
      <c r="B140" s="36"/>
      <c r="C140" s="232" t="s">
        <v>139</v>
      </c>
      <c r="D140" s="232" t="s">
        <v>125</v>
      </c>
      <c r="E140" s="233" t="s">
        <v>222</v>
      </c>
      <c r="F140" s="234" t="s">
        <v>223</v>
      </c>
      <c r="G140" s="235" t="s">
        <v>168</v>
      </c>
      <c r="H140" s="236">
        <v>21.199999999999999</v>
      </c>
      <c r="I140" s="237"/>
      <c r="J140" s="238">
        <f>ROUND(I140*H140,2)</f>
        <v>0</v>
      </c>
      <c r="K140" s="239"/>
      <c r="L140" s="41"/>
      <c r="M140" s="240" t="s">
        <v>1</v>
      </c>
      <c r="N140" s="241" t="s">
        <v>41</v>
      </c>
      <c r="O140" s="94"/>
      <c r="P140" s="242">
        <f>O140*H140</f>
        <v>0</v>
      </c>
      <c r="Q140" s="242">
        <v>0.022700000000000001</v>
      </c>
      <c r="R140" s="242">
        <f>Q140*H140</f>
        <v>0.48124</v>
      </c>
      <c r="S140" s="242">
        <v>0</v>
      </c>
      <c r="T140" s="24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4" t="s">
        <v>129</v>
      </c>
      <c r="AT140" s="244" t="s">
        <v>125</v>
      </c>
      <c r="AU140" s="244" t="s">
        <v>87</v>
      </c>
      <c r="AY140" s="14" t="s">
        <v>124</v>
      </c>
      <c r="BE140" s="245">
        <f>IF(N140="základná",J140,0)</f>
        <v>0</v>
      </c>
      <c r="BF140" s="245">
        <f>IF(N140="znížená",J140,0)</f>
        <v>0</v>
      </c>
      <c r="BG140" s="245">
        <f>IF(N140="zákl. prenesená",J140,0)</f>
        <v>0</v>
      </c>
      <c r="BH140" s="245">
        <f>IF(N140="zníž. prenesená",J140,0)</f>
        <v>0</v>
      </c>
      <c r="BI140" s="245">
        <f>IF(N140="nulová",J140,0)</f>
        <v>0</v>
      </c>
      <c r="BJ140" s="14" t="s">
        <v>87</v>
      </c>
      <c r="BK140" s="245">
        <f>ROUND(I140*H140,2)</f>
        <v>0</v>
      </c>
      <c r="BL140" s="14" t="s">
        <v>129</v>
      </c>
      <c r="BM140" s="244" t="s">
        <v>224</v>
      </c>
    </row>
    <row r="141" s="2" customFormat="1" ht="24.15" customHeight="1">
      <c r="A141" s="35"/>
      <c r="B141" s="36"/>
      <c r="C141" s="232" t="s">
        <v>172</v>
      </c>
      <c r="D141" s="232" t="s">
        <v>125</v>
      </c>
      <c r="E141" s="233" t="s">
        <v>225</v>
      </c>
      <c r="F141" s="234" t="s">
        <v>226</v>
      </c>
      <c r="G141" s="235" t="s">
        <v>168</v>
      </c>
      <c r="H141" s="236">
        <v>323.54000000000002</v>
      </c>
      <c r="I141" s="237"/>
      <c r="J141" s="238">
        <f>ROUND(I141*H141,2)</f>
        <v>0</v>
      </c>
      <c r="K141" s="239"/>
      <c r="L141" s="41"/>
      <c r="M141" s="240" t="s">
        <v>1</v>
      </c>
      <c r="N141" s="241" t="s">
        <v>41</v>
      </c>
      <c r="O141" s="94"/>
      <c r="P141" s="242">
        <f>O141*H141</f>
        <v>0</v>
      </c>
      <c r="Q141" s="242">
        <v>0.012330000000000001</v>
      </c>
      <c r="R141" s="242">
        <f>Q141*H141</f>
        <v>3.9892482000000005</v>
      </c>
      <c r="S141" s="242">
        <v>0</v>
      </c>
      <c r="T141" s="24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4" t="s">
        <v>129</v>
      </c>
      <c r="AT141" s="244" t="s">
        <v>125</v>
      </c>
      <c r="AU141" s="244" t="s">
        <v>87</v>
      </c>
      <c r="AY141" s="14" t="s">
        <v>124</v>
      </c>
      <c r="BE141" s="245">
        <f>IF(N141="základná",J141,0)</f>
        <v>0</v>
      </c>
      <c r="BF141" s="245">
        <f>IF(N141="znížená",J141,0)</f>
        <v>0</v>
      </c>
      <c r="BG141" s="245">
        <f>IF(N141="zákl. prenesená",J141,0)</f>
        <v>0</v>
      </c>
      <c r="BH141" s="245">
        <f>IF(N141="zníž. prenesená",J141,0)</f>
        <v>0</v>
      </c>
      <c r="BI141" s="245">
        <f>IF(N141="nulová",J141,0)</f>
        <v>0</v>
      </c>
      <c r="BJ141" s="14" t="s">
        <v>87</v>
      </c>
      <c r="BK141" s="245">
        <f>ROUND(I141*H141,2)</f>
        <v>0</v>
      </c>
      <c r="BL141" s="14" t="s">
        <v>129</v>
      </c>
      <c r="BM141" s="244" t="s">
        <v>227</v>
      </c>
    </row>
    <row r="142" s="2" customFormat="1" ht="33" customHeight="1">
      <c r="A142" s="35"/>
      <c r="B142" s="36"/>
      <c r="C142" s="232" t="s">
        <v>177</v>
      </c>
      <c r="D142" s="232" t="s">
        <v>125</v>
      </c>
      <c r="E142" s="233" t="s">
        <v>228</v>
      </c>
      <c r="F142" s="234" t="s">
        <v>229</v>
      </c>
      <c r="G142" s="235" t="s">
        <v>168</v>
      </c>
      <c r="H142" s="236">
        <v>123.36</v>
      </c>
      <c r="I142" s="237"/>
      <c r="J142" s="238">
        <f>ROUND(I142*H142,2)</f>
        <v>0</v>
      </c>
      <c r="K142" s="239"/>
      <c r="L142" s="41"/>
      <c r="M142" s="240" t="s">
        <v>1</v>
      </c>
      <c r="N142" s="241" t="s">
        <v>41</v>
      </c>
      <c r="O142" s="94"/>
      <c r="P142" s="242">
        <f>O142*H142</f>
        <v>0</v>
      </c>
      <c r="Q142" s="242">
        <v>0.024490000000000001</v>
      </c>
      <c r="R142" s="242">
        <f>Q142*H142</f>
        <v>3.0210864000000002</v>
      </c>
      <c r="S142" s="242">
        <v>0</v>
      </c>
      <c r="T142" s="24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4" t="s">
        <v>129</v>
      </c>
      <c r="AT142" s="244" t="s">
        <v>125</v>
      </c>
      <c r="AU142" s="244" t="s">
        <v>87</v>
      </c>
      <c r="AY142" s="14" t="s">
        <v>124</v>
      </c>
      <c r="BE142" s="245">
        <f>IF(N142="základná",J142,0)</f>
        <v>0</v>
      </c>
      <c r="BF142" s="245">
        <f>IF(N142="znížená",J142,0)</f>
        <v>0</v>
      </c>
      <c r="BG142" s="245">
        <f>IF(N142="zákl. prenesená",J142,0)</f>
        <v>0</v>
      </c>
      <c r="BH142" s="245">
        <f>IF(N142="zníž. prenesená",J142,0)</f>
        <v>0</v>
      </c>
      <c r="BI142" s="245">
        <f>IF(N142="nulová",J142,0)</f>
        <v>0</v>
      </c>
      <c r="BJ142" s="14" t="s">
        <v>87</v>
      </c>
      <c r="BK142" s="245">
        <f>ROUND(I142*H142,2)</f>
        <v>0</v>
      </c>
      <c r="BL142" s="14" t="s">
        <v>129</v>
      </c>
      <c r="BM142" s="244" t="s">
        <v>230</v>
      </c>
    </row>
    <row r="143" s="2" customFormat="1" ht="24.15" customHeight="1">
      <c r="A143" s="35"/>
      <c r="B143" s="36"/>
      <c r="C143" s="232" t="s">
        <v>182</v>
      </c>
      <c r="D143" s="232" t="s">
        <v>125</v>
      </c>
      <c r="E143" s="233" t="s">
        <v>231</v>
      </c>
      <c r="F143" s="234" t="s">
        <v>232</v>
      </c>
      <c r="G143" s="235" t="s">
        <v>168</v>
      </c>
      <c r="H143" s="236">
        <v>35</v>
      </c>
      <c r="I143" s="237"/>
      <c r="J143" s="238">
        <f>ROUND(I143*H143,2)</f>
        <v>0</v>
      </c>
      <c r="K143" s="239"/>
      <c r="L143" s="41"/>
      <c r="M143" s="240" t="s">
        <v>1</v>
      </c>
      <c r="N143" s="241" t="s">
        <v>41</v>
      </c>
      <c r="O143" s="94"/>
      <c r="P143" s="242">
        <f>O143*H143</f>
        <v>0</v>
      </c>
      <c r="Q143" s="242">
        <v>0.011103999999999999</v>
      </c>
      <c r="R143" s="242">
        <f>Q143*H143</f>
        <v>0.38863999999999999</v>
      </c>
      <c r="S143" s="242">
        <v>0</v>
      </c>
      <c r="T143" s="24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4" t="s">
        <v>129</v>
      </c>
      <c r="AT143" s="244" t="s">
        <v>125</v>
      </c>
      <c r="AU143" s="244" t="s">
        <v>87</v>
      </c>
      <c r="AY143" s="14" t="s">
        <v>124</v>
      </c>
      <c r="BE143" s="245">
        <f>IF(N143="základná",J143,0)</f>
        <v>0</v>
      </c>
      <c r="BF143" s="245">
        <f>IF(N143="znížená",J143,0)</f>
        <v>0</v>
      </c>
      <c r="BG143" s="245">
        <f>IF(N143="zákl. prenesená",J143,0)</f>
        <v>0</v>
      </c>
      <c r="BH143" s="245">
        <f>IF(N143="zníž. prenesená",J143,0)</f>
        <v>0</v>
      </c>
      <c r="BI143" s="245">
        <f>IF(N143="nulová",J143,0)</f>
        <v>0</v>
      </c>
      <c r="BJ143" s="14" t="s">
        <v>87</v>
      </c>
      <c r="BK143" s="245">
        <f>ROUND(I143*H143,2)</f>
        <v>0</v>
      </c>
      <c r="BL143" s="14" t="s">
        <v>129</v>
      </c>
      <c r="BM143" s="244" t="s">
        <v>233</v>
      </c>
    </row>
    <row r="144" s="12" customFormat="1" ht="22.8" customHeight="1">
      <c r="A144" s="12"/>
      <c r="B144" s="218"/>
      <c r="C144" s="219"/>
      <c r="D144" s="220" t="s">
        <v>74</v>
      </c>
      <c r="E144" s="246" t="s">
        <v>139</v>
      </c>
      <c r="F144" s="246" t="s">
        <v>140</v>
      </c>
      <c r="G144" s="219"/>
      <c r="H144" s="219"/>
      <c r="I144" s="222"/>
      <c r="J144" s="247">
        <f>BK144</f>
        <v>0</v>
      </c>
      <c r="K144" s="219"/>
      <c r="L144" s="224"/>
      <c r="M144" s="225"/>
      <c r="N144" s="226"/>
      <c r="O144" s="226"/>
      <c r="P144" s="227">
        <f>SUM(P145:P151)</f>
        <v>0</v>
      </c>
      <c r="Q144" s="226"/>
      <c r="R144" s="227">
        <f>SUM(R145:R151)</f>
        <v>26.332159999999998</v>
      </c>
      <c r="S144" s="226"/>
      <c r="T144" s="228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9" t="s">
        <v>79</v>
      </c>
      <c r="AT144" s="230" t="s">
        <v>74</v>
      </c>
      <c r="AU144" s="230" t="s">
        <v>79</v>
      </c>
      <c r="AY144" s="229" t="s">
        <v>124</v>
      </c>
      <c r="BK144" s="231">
        <f>SUM(BK145:BK151)</f>
        <v>0</v>
      </c>
    </row>
    <row r="145" s="2" customFormat="1" ht="33" customHeight="1">
      <c r="A145" s="35"/>
      <c r="B145" s="36"/>
      <c r="C145" s="232" t="s">
        <v>188</v>
      </c>
      <c r="D145" s="232" t="s">
        <v>125</v>
      </c>
      <c r="E145" s="233" t="s">
        <v>234</v>
      </c>
      <c r="F145" s="234" t="s">
        <v>235</v>
      </c>
      <c r="G145" s="235" t="s">
        <v>168</v>
      </c>
      <c r="H145" s="236">
        <v>510</v>
      </c>
      <c r="I145" s="237"/>
      <c r="J145" s="238">
        <f>ROUND(I145*H145,2)</f>
        <v>0</v>
      </c>
      <c r="K145" s="239"/>
      <c r="L145" s="41"/>
      <c r="M145" s="240" t="s">
        <v>1</v>
      </c>
      <c r="N145" s="241" t="s">
        <v>41</v>
      </c>
      <c r="O145" s="94"/>
      <c r="P145" s="242">
        <f>O145*H145</f>
        <v>0</v>
      </c>
      <c r="Q145" s="242">
        <v>0.02572</v>
      </c>
      <c r="R145" s="242">
        <f>Q145*H145</f>
        <v>13.1172</v>
      </c>
      <c r="S145" s="242">
        <v>0</v>
      </c>
      <c r="T145" s="24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4" t="s">
        <v>129</v>
      </c>
      <c r="AT145" s="244" t="s">
        <v>125</v>
      </c>
      <c r="AU145" s="244" t="s">
        <v>87</v>
      </c>
      <c r="AY145" s="14" t="s">
        <v>124</v>
      </c>
      <c r="BE145" s="245">
        <f>IF(N145="základná",J145,0)</f>
        <v>0</v>
      </c>
      <c r="BF145" s="245">
        <f>IF(N145="znížená",J145,0)</f>
        <v>0</v>
      </c>
      <c r="BG145" s="245">
        <f>IF(N145="zákl. prenesená",J145,0)</f>
        <v>0</v>
      </c>
      <c r="BH145" s="245">
        <f>IF(N145="zníž. prenesená",J145,0)</f>
        <v>0</v>
      </c>
      <c r="BI145" s="245">
        <f>IF(N145="nulová",J145,0)</f>
        <v>0</v>
      </c>
      <c r="BJ145" s="14" t="s">
        <v>87</v>
      </c>
      <c r="BK145" s="245">
        <f>ROUND(I145*H145,2)</f>
        <v>0</v>
      </c>
      <c r="BL145" s="14" t="s">
        <v>129</v>
      </c>
      <c r="BM145" s="244" t="s">
        <v>236</v>
      </c>
    </row>
    <row r="146" s="2" customFormat="1" ht="44.25" customHeight="1">
      <c r="A146" s="35"/>
      <c r="B146" s="36"/>
      <c r="C146" s="232" t="s">
        <v>237</v>
      </c>
      <c r="D146" s="232" t="s">
        <v>125</v>
      </c>
      <c r="E146" s="233" t="s">
        <v>238</v>
      </c>
      <c r="F146" s="234" t="s">
        <v>239</v>
      </c>
      <c r="G146" s="235" t="s">
        <v>168</v>
      </c>
      <c r="H146" s="236">
        <v>510</v>
      </c>
      <c r="I146" s="237"/>
      <c r="J146" s="238">
        <f>ROUND(I146*H146,2)</f>
        <v>0</v>
      </c>
      <c r="K146" s="239"/>
      <c r="L146" s="41"/>
      <c r="M146" s="240" t="s">
        <v>1</v>
      </c>
      <c r="N146" s="241" t="s">
        <v>41</v>
      </c>
      <c r="O146" s="94"/>
      <c r="P146" s="242">
        <f>O146*H146</f>
        <v>0</v>
      </c>
      <c r="Q146" s="242">
        <v>0</v>
      </c>
      <c r="R146" s="242">
        <f>Q146*H146</f>
        <v>0</v>
      </c>
      <c r="S146" s="242">
        <v>0</v>
      </c>
      <c r="T146" s="24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4" t="s">
        <v>129</v>
      </c>
      <c r="AT146" s="244" t="s">
        <v>125</v>
      </c>
      <c r="AU146" s="244" t="s">
        <v>87</v>
      </c>
      <c r="AY146" s="14" t="s">
        <v>124</v>
      </c>
      <c r="BE146" s="245">
        <f>IF(N146="základná",J146,0)</f>
        <v>0</v>
      </c>
      <c r="BF146" s="245">
        <f>IF(N146="znížená",J146,0)</f>
        <v>0</v>
      </c>
      <c r="BG146" s="245">
        <f>IF(N146="zákl. prenesená",J146,0)</f>
        <v>0</v>
      </c>
      <c r="BH146" s="245">
        <f>IF(N146="zníž. prenesená",J146,0)</f>
        <v>0</v>
      </c>
      <c r="BI146" s="245">
        <f>IF(N146="nulová",J146,0)</f>
        <v>0</v>
      </c>
      <c r="BJ146" s="14" t="s">
        <v>87</v>
      </c>
      <c r="BK146" s="245">
        <f>ROUND(I146*H146,2)</f>
        <v>0</v>
      </c>
      <c r="BL146" s="14" t="s">
        <v>129</v>
      </c>
      <c r="BM146" s="244" t="s">
        <v>240</v>
      </c>
    </row>
    <row r="147" s="2" customFormat="1" ht="33" customHeight="1">
      <c r="A147" s="35"/>
      <c r="B147" s="36"/>
      <c r="C147" s="232" t="s">
        <v>241</v>
      </c>
      <c r="D147" s="232" t="s">
        <v>125</v>
      </c>
      <c r="E147" s="233" t="s">
        <v>242</v>
      </c>
      <c r="F147" s="234" t="s">
        <v>243</v>
      </c>
      <c r="G147" s="235" t="s">
        <v>168</v>
      </c>
      <c r="H147" s="236">
        <v>510</v>
      </c>
      <c r="I147" s="237"/>
      <c r="J147" s="238">
        <f>ROUND(I147*H147,2)</f>
        <v>0</v>
      </c>
      <c r="K147" s="239"/>
      <c r="L147" s="41"/>
      <c r="M147" s="240" t="s">
        <v>1</v>
      </c>
      <c r="N147" s="241" t="s">
        <v>41</v>
      </c>
      <c r="O147" s="94"/>
      <c r="P147" s="242">
        <f>O147*H147</f>
        <v>0</v>
      </c>
      <c r="Q147" s="242">
        <v>0.02572</v>
      </c>
      <c r="R147" s="242">
        <f>Q147*H147</f>
        <v>13.1172</v>
      </c>
      <c r="S147" s="242">
        <v>0</v>
      </c>
      <c r="T147" s="24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4" t="s">
        <v>129</v>
      </c>
      <c r="AT147" s="244" t="s">
        <v>125</v>
      </c>
      <c r="AU147" s="244" t="s">
        <v>87</v>
      </c>
      <c r="AY147" s="14" t="s">
        <v>124</v>
      </c>
      <c r="BE147" s="245">
        <f>IF(N147="základná",J147,0)</f>
        <v>0</v>
      </c>
      <c r="BF147" s="245">
        <f>IF(N147="znížená",J147,0)</f>
        <v>0</v>
      </c>
      <c r="BG147" s="245">
        <f>IF(N147="zákl. prenesená",J147,0)</f>
        <v>0</v>
      </c>
      <c r="BH147" s="245">
        <f>IF(N147="zníž. prenesená",J147,0)</f>
        <v>0</v>
      </c>
      <c r="BI147" s="245">
        <f>IF(N147="nulová",J147,0)</f>
        <v>0</v>
      </c>
      <c r="BJ147" s="14" t="s">
        <v>87</v>
      </c>
      <c r="BK147" s="245">
        <f>ROUND(I147*H147,2)</f>
        <v>0</v>
      </c>
      <c r="BL147" s="14" t="s">
        <v>129</v>
      </c>
      <c r="BM147" s="244" t="s">
        <v>244</v>
      </c>
    </row>
    <row r="148" s="2" customFormat="1" ht="16.5" customHeight="1">
      <c r="A148" s="35"/>
      <c r="B148" s="36"/>
      <c r="C148" s="232" t="s">
        <v>144</v>
      </c>
      <c r="D148" s="232" t="s">
        <v>125</v>
      </c>
      <c r="E148" s="233" t="s">
        <v>245</v>
      </c>
      <c r="F148" s="234" t="s">
        <v>246</v>
      </c>
      <c r="G148" s="235" t="s">
        <v>180</v>
      </c>
      <c r="H148" s="236">
        <v>65</v>
      </c>
      <c r="I148" s="237"/>
      <c r="J148" s="238">
        <f>ROUND(I148*H148,2)</f>
        <v>0</v>
      </c>
      <c r="K148" s="239"/>
      <c r="L148" s="41"/>
      <c r="M148" s="240" t="s">
        <v>1</v>
      </c>
      <c r="N148" s="241" t="s">
        <v>41</v>
      </c>
      <c r="O148" s="94"/>
      <c r="P148" s="242">
        <f>O148*H148</f>
        <v>0</v>
      </c>
      <c r="Q148" s="242">
        <v>0.00038000000000000002</v>
      </c>
      <c r="R148" s="242">
        <f>Q148*H148</f>
        <v>0.0247</v>
      </c>
      <c r="S148" s="242">
        <v>0</v>
      </c>
      <c r="T148" s="24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4" t="s">
        <v>129</v>
      </c>
      <c r="AT148" s="244" t="s">
        <v>125</v>
      </c>
      <c r="AU148" s="244" t="s">
        <v>87</v>
      </c>
      <c r="AY148" s="14" t="s">
        <v>124</v>
      </c>
      <c r="BE148" s="245">
        <f>IF(N148="základná",J148,0)</f>
        <v>0</v>
      </c>
      <c r="BF148" s="245">
        <f>IF(N148="znížená",J148,0)</f>
        <v>0</v>
      </c>
      <c r="BG148" s="245">
        <f>IF(N148="zákl. prenesená",J148,0)</f>
        <v>0</v>
      </c>
      <c r="BH148" s="245">
        <f>IF(N148="zníž. prenesená",J148,0)</f>
        <v>0</v>
      </c>
      <c r="BI148" s="245">
        <f>IF(N148="nulová",J148,0)</f>
        <v>0</v>
      </c>
      <c r="BJ148" s="14" t="s">
        <v>87</v>
      </c>
      <c r="BK148" s="245">
        <f>ROUND(I148*H148,2)</f>
        <v>0</v>
      </c>
      <c r="BL148" s="14" t="s">
        <v>129</v>
      </c>
      <c r="BM148" s="244" t="s">
        <v>247</v>
      </c>
    </row>
    <row r="149" s="2" customFormat="1" ht="24.15" customHeight="1">
      <c r="A149" s="35"/>
      <c r="B149" s="36"/>
      <c r="C149" s="232" t="s">
        <v>248</v>
      </c>
      <c r="D149" s="232" t="s">
        <v>125</v>
      </c>
      <c r="E149" s="233" t="s">
        <v>249</v>
      </c>
      <c r="F149" s="234" t="s">
        <v>250</v>
      </c>
      <c r="G149" s="235" t="s">
        <v>180</v>
      </c>
      <c r="H149" s="236">
        <v>195</v>
      </c>
      <c r="I149" s="237"/>
      <c r="J149" s="238">
        <f>ROUND(I149*H149,2)</f>
        <v>0</v>
      </c>
      <c r="K149" s="239"/>
      <c r="L149" s="41"/>
      <c r="M149" s="240" t="s">
        <v>1</v>
      </c>
      <c r="N149" s="241" t="s">
        <v>41</v>
      </c>
      <c r="O149" s="94"/>
      <c r="P149" s="242">
        <f>O149*H149</f>
        <v>0</v>
      </c>
      <c r="Q149" s="242">
        <v>3.0000000000000001E-05</v>
      </c>
      <c r="R149" s="242">
        <f>Q149*H149</f>
        <v>0.0058500000000000002</v>
      </c>
      <c r="S149" s="242">
        <v>0</v>
      </c>
      <c r="T149" s="24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4" t="s">
        <v>129</v>
      </c>
      <c r="AT149" s="244" t="s">
        <v>125</v>
      </c>
      <c r="AU149" s="244" t="s">
        <v>87</v>
      </c>
      <c r="AY149" s="14" t="s">
        <v>124</v>
      </c>
      <c r="BE149" s="245">
        <f>IF(N149="základná",J149,0)</f>
        <v>0</v>
      </c>
      <c r="BF149" s="245">
        <f>IF(N149="znížená",J149,0)</f>
        <v>0</v>
      </c>
      <c r="BG149" s="245">
        <f>IF(N149="zákl. prenesená",J149,0)</f>
        <v>0</v>
      </c>
      <c r="BH149" s="245">
        <f>IF(N149="zníž. prenesená",J149,0)</f>
        <v>0</v>
      </c>
      <c r="BI149" s="245">
        <f>IF(N149="nulová",J149,0)</f>
        <v>0</v>
      </c>
      <c r="BJ149" s="14" t="s">
        <v>87</v>
      </c>
      <c r="BK149" s="245">
        <f>ROUND(I149*H149,2)</f>
        <v>0</v>
      </c>
      <c r="BL149" s="14" t="s">
        <v>129</v>
      </c>
      <c r="BM149" s="244" t="s">
        <v>251</v>
      </c>
    </row>
    <row r="150" s="2" customFormat="1" ht="16.5" customHeight="1">
      <c r="A150" s="35"/>
      <c r="B150" s="36"/>
      <c r="C150" s="232" t="s">
        <v>252</v>
      </c>
      <c r="D150" s="232" t="s">
        <v>125</v>
      </c>
      <c r="E150" s="233" t="s">
        <v>253</v>
      </c>
      <c r="F150" s="234" t="s">
        <v>254</v>
      </c>
      <c r="G150" s="235" t="s">
        <v>180</v>
      </c>
      <c r="H150" s="236">
        <v>195</v>
      </c>
      <c r="I150" s="237"/>
      <c r="J150" s="238">
        <f>ROUND(I150*H150,2)</f>
        <v>0</v>
      </c>
      <c r="K150" s="239"/>
      <c r="L150" s="41"/>
      <c r="M150" s="240" t="s">
        <v>1</v>
      </c>
      <c r="N150" s="241" t="s">
        <v>41</v>
      </c>
      <c r="O150" s="94"/>
      <c r="P150" s="242">
        <f>O150*H150</f>
        <v>0</v>
      </c>
      <c r="Q150" s="242">
        <v>0.00025000000000000001</v>
      </c>
      <c r="R150" s="242">
        <f>Q150*H150</f>
        <v>0.048750000000000002</v>
      </c>
      <c r="S150" s="242">
        <v>0</v>
      </c>
      <c r="T150" s="24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4" t="s">
        <v>129</v>
      </c>
      <c r="AT150" s="244" t="s">
        <v>125</v>
      </c>
      <c r="AU150" s="244" t="s">
        <v>87</v>
      </c>
      <c r="AY150" s="14" t="s">
        <v>124</v>
      </c>
      <c r="BE150" s="245">
        <f>IF(N150="základná",J150,0)</f>
        <v>0</v>
      </c>
      <c r="BF150" s="245">
        <f>IF(N150="znížená",J150,0)</f>
        <v>0</v>
      </c>
      <c r="BG150" s="245">
        <f>IF(N150="zákl. prenesená",J150,0)</f>
        <v>0</v>
      </c>
      <c r="BH150" s="245">
        <f>IF(N150="zníž. prenesená",J150,0)</f>
        <v>0</v>
      </c>
      <c r="BI150" s="245">
        <f>IF(N150="nulová",J150,0)</f>
        <v>0</v>
      </c>
      <c r="BJ150" s="14" t="s">
        <v>87</v>
      </c>
      <c r="BK150" s="245">
        <f>ROUND(I150*H150,2)</f>
        <v>0</v>
      </c>
      <c r="BL150" s="14" t="s">
        <v>129</v>
      </c>
      <c r="BM150" s="244" t="s">
        <v>255</v>
      </c>
    </row>
    <row r="151" s="2" customFormat="1" ht="16.5" customHeight="1">
      <c r="A151" s="35"/>
      <c r="B151" s="36"/>
      <c r="C151" s="232" t="s">
        <v>256</v>
      </c>
      <c r="D151" s="232" t="s">
        <v>125</v>
      </c>
      <c r="E151" s="233" t="s">
        <v>257</v>
      </c>
      <c r="F151" s="234" t="s">
        <v>258</v>
      </c>
      <c r="G151" s="235" t="s">
        <v>180</v>
      </c>
      <c r="H151" s="236">
        <v>71</v>
      </c>
      <c r="I151" s="237"/>
      <c r="J151" s="238">
        <f>ROUND(I151*H151,2)</f>
        <v>0</v>
      </c>
      <c r="K151" s="239"/>
      <c r="L151" s="41"/>
      <c r="M151" s="240" t="s">
        <v>1</v>
      </c>
      <c r="N151" s="241" t="s">
        <v>41</v>
      </c>
      <c r="O151" s="94"/>
      <c r="P151" s="242">
        <f>O151*H151</f>
        <v>0</v>
      </c>
      <c r="Q151" s="242">
        <v>0.00025999999999999998</v>
      </c>
      <c r="R151" s="242">
        <f>Q151*H151</f>
        <v>0.018459999999999997</v>
      </c>
      <c r="S151" s="242">
        <v>0</v>
      </c>
      <c r="T151" s="24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4" t="s">
        <v>129</v>
      </c>
      <c r="AT151" s="244" t="s">
        <v>125</v>
      </c>
      <c r="AU151" s="244" t="s">
        <v>87</v>
      </c>
      <c r="AY151" s="14" t="s">
        <v>124</v>
      </c>
      <c r="BE151" s="245">
        <f>IF(N151="základná",J151,0)</f>
        <v>0</v>
      </c>
      <c r="BF151" s="245">
        <f>IF(N151="znížená",J151,0)</f>
        <v>0</v>
      </c>
      <c r="BG151" s="245">
        <f>IF(N151="zákl. prenesená",J151,0)</f>
        <v>0</v>
      </c>
      <c r="BH151" s="245">
        <f>IF(N151="zníž. prenesená",J151,0)</f>
        <v>0</v>
      </c>
      <c r="BI151" s="245">
        <f>IF(N151="nulová",J151,0)</f>
        <v>0</v>
      </c>
      <c r="BJ151" s="14" t="s">
        <v>87</v>
      </c>
      <c r="BK151" s="245">
        <f>ROUND(I151*H151,2)</f>
        <v>0</v>
      </c>
      <c r="BL151" s="14" t="s">
        <v>129</v>
      </c>
      <c r="BM151" s="244" t="s">
        <v>259</v>
      </c>
    </row>
    <row r="152" s="12" customFormat="1" ht="22.8" customHeight="1">
      <c r="A152" s="12"/>
      <c r="B152" s="218"/>
      <c r="C152" s="219"/>
      <c r="D152" s="220" t="s">
        <v>74</v>
      </c>
      <c r="E152" s="246" t="s">
        <v>260</v>
      </c>
      <c r="F152" s="246" t="s">
        <v>261</v>
      </c>
      <c r="G152" s="219"/>
      <c r="H152" s="219"/>
      <c r="I152" s="222"/>
      <c r="J152" s="247">
        <f>BK152</f>
        <v>0</v>
      </c>
      <c r="K152" s="219"/>
      <c r="L152" s="224"/>
      <c r="M152" s="225"/>
      <c r="N152" s="226"/>
      <c r="O152" s="226"/>
      <c r="P152" s="227">
        <f>P153</f>
        <v>0</v>
      </c>
      <c r="Q152" s="226"/>
      <c r="R152" s="227">
        <f>R153</f>
        <v>0</v>
      </c>
      <c r="S152" s="226"/>
      <c r="T152" s="228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79</v>
      </c>
      <c r="AT152" s="230" t="s">
        <v>74</v>
      </c>
      <c r="AU152" s="230" t="s">
        <v>79</v>
      </c>
      <c r="AY152" s="229" t="s">
        <v>124</v>
      </c>
      <c r="BK152" s="231">
        <f>BK153</f>
        <v>0</v>
      </c>
    </row>
    <row r="153" s="2" customFormat="1" ht="24.15" customHeight="1">
      <c r="A153" s="35"/>
      <c r="B153" s="36"/>
      <c r="C153" s="232" t="s">
        <v>7</v>
      </c>
      <c r="D153" s="232" t="s">
        <v>125</v>
      </c>
      <c r="E153" s="233" t="s">
        <v>262</v>
      </c>
      <c r="F153" s="234" t="s">
        <v>263</v>
      </c>
      <c r="G153" s="235" t="s">
        <v>133</v>
      </c>
      <c r="H153" s="236">
        <v>40.908999999999999</v>
      </c>
      <c r="I153" s="237"/>
      <c r="J153" s="238">
        <f>ROUND(I153*H153,2)</f>
        <v>0</v>
      </c>
      <c r="K153" s="239"/>
      <c r="L153" s="41"/>
      <c r="M153" s="240" t="s">
        <v>1</v>
      </c>
      <c r="N153" s="241" t="s">
        <v>41</v>
      </c>
      <c r="O153" s="94"/>
      <c r="P153" s="242">
        <f>O153*H153</f>
        <v>0</v>
      </c>
      <c r="Q153" s="242">
        <v>0</v>
      </c>
      <c r="R153" s="242">
        <f>Q153*H153</f>
        <v>0</v>
      </c>
      <c r="S153" s="242">
        <v>0</v>
      </c>
      <c r="T153" s="24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4" t="s">
        <v>129</v>
      </c>
      <c r="AT153" s="244" t="s">
        <v>125</v>
      </c>
      <c r="AU153" s="244" t="s">
        <v>87</v>
      </c>
      <c r="AY153" s="14" t="s">
        <v>124</v>
      </c>
      <c r="BE153" s="245">
        <f>IF(N153="základná",J153,0)</f>
        <v>0</v>
      </c>
      <c r="BF153" s="245">
        <f>IF(N153="znížená",J153,0)</f>
        <v>0</v>
      </c>
      <c r="BG153" s="245">
        <f>IF(N153="zákl. prenesená",J153,0)</f>
        <v>0</v>
      </c>
      <c r="BH153" s="245">
        <f>IF(N153="zníž. prenesená",J153,0)</f>
        <v>0</v>
      </c>
      <c r="BI153" s="245">
        <f>IF(N153="nulová",J153,0)</f>
        <v>0</v>
      </c>
      <c r="BJ153" s="14" t="s">
        <v>87</v>
      </c>
      <c r="BK153" s="245">
        <f>ROUND(I153*H153,2)</f>
        <v>0</v>
      </c>
      <c r="BL153" s="14" t="s">
        <v>129</v>
      </c>
      <c r="BM153" s="244" t="s">
        <v>264</v>
      </c>
    </row>
    <row r="154" s="12" customFormat="1" ht="25.92" customHeight="1">
      <c r="A154" s="12"/>
      <c r="B154" s="218"/>
      <c r="C154" s="219"/>
      <c r="D154" s="220" t="s">
        <v>74</v>
      </c>
      <c r="E154" s="221" t="s">
        <v>162</v>
      </c>
      <c r="F154" s="221" t="s">
        <v>163</v>
      </c>
      <c r="G154" s="219"/>
      <c r="H154" s="219"/>
      <c r="I154" s="222"/>
      <c r="J154" s="223">
        <f>BK154</f>
        <v>0</v>
      </c>
      <c r="K154" s="219"/>
      <c r="L154" s="224"/>
      <c r="M154" s="225"/>
      <c r="N154" s="226"/>
      <c r="O154" s="226"/>
      <c r="P154" s="227">
        <f>P155+P176+P182+P189</f>
        <v>0</v>
      </c>
      <c r="Q154" s="226"/>
      <c r="R154" s="227">
        <f>R155+R176+R182+R189</f>
        <v>7.497810470000001</v>
      </c>
      <c r="S154" s="226"/>
      <c r="T154" s="228">
        <f>T155+T176+T182+T189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9" t="s">
        <v>87</v>
      </c>
      <c r="AT154" s="230" t="s">
        <v>74</v>
      </c>
      <c r="AU154" s="230" t="s">
        <v>75</v>
      </c>
      <c r="AY154" s="229" t="s">
        <v>124</v>
      </c>
      <c r="BK154" s="231">
        <f>BK155+BK176+BK182+BK189</f>
        <v>0</v>
      </c>
    </row>
    <row r="155" s="12" customFormat="1" ht="22.8" customHeight="1">
      <c r="A155" s="12"/>
      <c r="B155" s="218"/>
      <c r="C155" s="219"/>
      <c r="D155" s="220" t="s">
        <v>74</v>
      </c>
      <c r="E155" s="246" t="s">
        <v>164</v>
      </c>
      <c r="F155" s="246" t="s">
        <v>165</v>
      </c>
      <c r="G155" s="219"/>
      <c r="H155" s="219"/>
      <c r="I155" s="222"/>
      <c r="J155" s="247">
        <f>BK155</f>
        <v>0</v>
      </c>
      <c r="K155" s="219"/>
      <c r="L155" s="224"/>
      <c r="M155" s="225"/>
      <c r="N155" s="226"/>
      <c r="O155" s="226"/>
      <c r="P155" s="227">
        <f>SUM(P156:P175)</f>
        <v>0</v>
      </c>
      <c r="Q155" s="226"/>
      <c r="R155" s="227">
        <f>SUM(R156:R175)</f>
        <v>1.9831349999999997</v>
      </c>
      <c r="S155" s="226"/>
      <c r="T155" s="228">
        <f>SUM(T156:T175)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9" t="s">
        <v>87</v>
      </c>
      <c r="AT155" s="230" t="s">
        <v>74</v>
      </c>
      <c r="AU155" s="230" t="s">
        <v>79</v>
      </c>
      <c r="AY155" s="229" t="s">
        <v>124</v>
      </c>
      <c r="BK155" s="231">
        <f>SUM(BK156:BK175)</f>
        <v>0</v>
      </c>
    </row>
    <row r="156" s="2" customFormat="1" ht="21.75" customHeight="1">
      <c r="A156" s="35"/>
      <c r="B156" s="36"/>
      <c r="C156" s="232" t="s">
        <v>265</v>
      </c>
      <c r="D156" s="232" t="s">
        <v>125</v>
      </c>
      <c r="E156" s="233" t="s">
        <v>266</v>
      </c>
      <c r="F156" s="234" t="s">
        <v>267</v>
      </c>
      <c r="G156" s="235" t="s">
        <v>168</v>
      </c>
      <c r="H156" s="236">
        <v>460</v>
      </c>
      <c r="I156" s="237"/>
      <c r="J156" s="238">
        <f>ROUND(I156*H156,2)</f>
        <v>0</v>
      </c>
      <c r="K156" s="239"/>
      <c r="L156" s="41"/>
      <c r="M156" s="240" t="s">
        <v>1</v>
      </c>
      <c r="N156" s="241" t="s">
        <v>41</v>
      </c>
      <c r="O156" s="94"/>
      <c r="P156" s="242">
        <f>O156*H156</f>
        <v>0</v>
      </c>
      <c r="Q156" s="242">
        <v>0</v>
      </c>
      <c r="R156" s="242">
        <f>Q156*H156</f>
        <v>0</v>
      </c>
      <c r="S156" s="242">
        <v>0</v>
      </c>
      <c r="T156" s="24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4" t="s">
        <v>144</v>
      </c>
      <c r="AT156" s="244" t="s">
        <v>125</v>
      </c>
      <c r="AU156" s="244" t="s">
        <v>87</v>
      </c>
      <c r="AY156" s="14" t="s">
        <v>124</v>
      </c>
      <c r="BE156" s="245">
        <f>IF(N156="základná",J156,0)</f>
        <v>0</v>
      </c>
      <c r="BF156" s="245">
        <f>IF(N156="znížená",J156,0)</f>
        <v>0</v>
      </c>
      <c r="BG156" s="245">
        <f>IF(N156="zákl. prenesená",J156,0)</f>
        <v>0</v>
      </c>
      <c r="BH156" s="245">
        <f>IF(N156="zníž. prenesená",J156,0)</f>
        <v>0</v>
      </c>
      <c r="BI156" s="245">
        <f>IF(N156="nulová",J156,0)</f>
        <v>0</v>
      </c>
      <c r="BJ156" s="14" t="s">
        <v>87</v>
      </c>
      <c r="BK156" s="245">
        <f>ROUND(I156*H156,2)</f>
        <v>0</v>
      </c>
      <c r="BL156" s="14" t="s">
        <v>144</v>
      </c>
      <c r="BM156" s="244" t="s">
        <v>268</v>
      </c>
    </row>
    <row r="157" s="2" customFormat="1" ht="24.15" customHeight="1">
      <c r="A157" s="35"/>
      <c r="B157" s="36"/>
      <c r="C157" s="253" t="s">
        <v>269</v>
      </c>
      <c r="D157" s="253" t="s">
        <v>270</v>
      </c>
      <c r="E157" s="254" t="s">
        <v>271</v>
      </c>
      <c r="F157" s="255" t="s">
        <v>272</v>
      </c>
      <c r="G157" s="256" t="s">
        <v>168</v>
      </c>
      <c r="H157" s="257">
        <v>529</v>
      </c>
      <c r="I157" s="258"/>
      <c r="J157" s="259">
        <f>ROUND(I157*H157,2)</f>
        <v>0</v>
      </c>
      <c r="K157" s="260"/>
      <c r="L157" s="261"/>
      <c r="M157" s="262" t="s">
        <v>1</v>
      </c>
      <c r="N157" s="263" t="s">
        <v>41</v>
      </c>
      <c r="O157" s="94"/>
      <c r="P157" s="242">
        <f>O157*H157</f>
        <v>0</v>
      </c>
      <c r="Q157" s="242">
        <v>0.00019000000000000001</v>
      </c>
      <c r="R157" s="242">
        <f>Q157*H157</f>
        <v>0.10051</v>
      </c>
      <c r="S157" s="242">
        <v>0</v>
      </c>
      <c r="T157" s="24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4" t="s">
        <v>273</v>
      </c>
      <c r="AT157" s="244" t="s">
        <v>270</v>
      </c>
      <c r="AU157" s="244" t="s">
        <v>87</v>
      </c>
      <c r="AY157" s="14" t="s">
        <v>124</v>
      </c>
      <c r="BE157" s="245">
        <f>IF(N157="základná",J157,0)</f>
        <v>0</v>
      </c>
      <c r="BF157" s="245">
        <f>IF(N157="znížená",J157,0)</f>
        <v>0</v>
      </c>
      <c r="BG157" s="245">
        <f>IF(N157="zákl. prenesená",J157,0)</f>
        <v>0</v>
      </c>
      <c r="BH157" s="245">
        <f>IF(N157="zníž. prenesená",J157,0)</f>
        <v>0</v>
      </c>
      <c r="BI157" s="245">
        <f>IF(N157="nulová",J157,0)</f>
        <v>0</v>
      </c>
      <c r="BJ157" s="14" t="s">
        <v>87</v>
      </c>
      <c r="BK157" s="245">
        <f>ROUND(I157*H157,2)</f>
        <v>0</v>
      </c>
      <c r="BL157" s="14" t="s">
        <v>144</v>
      </c>
      <c r="BM157" s="244" t="s">
        <v>274</v>
      </c>
    </row>
    <row r="158" s="2" customFormat="1" ht="37.8" customHeight="1">
      <c r="A158" s="35"/>
      <c r="B158" s="36"/>
      <c r="C158" s="232" t="s">
        <v>275</v>
      </c>
      <c r="D158" s="232" t="s">
        <v>125</v>
      </c>
      <c r="E158" s="233" t="s">
        <v>276</v>
      </c>
      <c r="F158" s="234" t="s">
        <v>277</v>
      </c>
      <c r="G158" s="235" t="s">
        <v>168</v>
      </c>
      <c r="H158" s="236">
        <v>467</v>
      </c>
      <c r="I158" s="237"/>
      <c r="J158" s="238">
        <f>ROUND(I158*H158,2)</f>
        <v>0</v>
      </c>
      <c r="K158" s="239"/>
      <c r="L158" s="41"/>
      <c r="M158" s="240" t="s">
        <v>1</v>
      </c>
      <c r="N158" s="241" t="s">
        <v>41</v>
      </c>
      <c r="O158" s="94"/>
      <c r="P158" s="242">
        <f>O158*H158</f>
        <v>0</v>
      </c>
      <c r="Q158" s="242">
        <v>0</v>
      </c>
      <c r="R158" s="242">
        <f>Q158*H158</f>
        <v>0</v>
      </c>
      <c r="S158" s="242">
        <v>0</v>
      </c>
      <c r="T158" s="24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4" t="s">
        <v>144</v>
      </c>
      <c r="AT158" s="244" t="s">
        <v>125</v>
      </c>
      <c r="AU158" s="244" t="s">
        <v>87</v>
      </c>
      <c r="AY158" s="14" t="s">
        <v>124</v>
      </c>
      <c r="BE158" s="245">
        <f>IF(N158="základná",J158,0)</f>
        <v>0</v>
      </c>
      <c r="BF158" s="245">
        <f>IF(N158="znížená",J158,0)</f>
        <v>0</v>
      </c>
      <c r="BG158" s="245">
        <f>IF(N158="zákl. prenesená",J158,0)</f>
        <v>0</v>
      </c>
      <c r="BH158" s="245">
        <f>IF(N158="zníž. prenesená",J158,0)</f>
        <v>0</v>
      </c>
      <c r="BI158" s="245">
        <f>IF(N158="nulová",J158,0)</f>
        <v>0</v>
      </c>
      <c r="BJ158" s="14" t="s">
        <v>87</v>
      </c>
      <c r="BK158" s="245">
        <f>ROUND(I158*H158,2)</f>
        <v>0</v>
      </c>
      <c r="BL158" s="14" t="s">
        <v>144</v>
      </c>
      <c r="BM158" s="244" t="s">
        <v>278</v>
      </c>
    </row>
    <row r="159" s="2" customFormat="1" ht="24.15" customHeight="1">
      <c r="A159" s="35"/>
      <c r="B159" s="36"/>
      <c r="C159" s="253" t="s">
        <v>279</v>
      </c>
      <c r="D159" s="253" t="s">
        <v>270</v>
      </c>
      <c r="E159" s="254" t="s">
        <v>280</v>
      </c>
      <c r="F159" s="255" t="s">
        <v>281</v>
      </c>
      <c r="G159" s="256" t="s">
        <v>168</v>
      </c>
      <c r="H159" s="257">
        <v>537.04999999999995</v>
      </c>
      <c r="I159" s="258"/>
      <c r="J159" s="259">
        <f>ROUND(I159*H159,2)</f>
        <v>0</v>
      </c>
      <c r="K159" s="260"/>
      <c r="L159" s="261"/>
      <c r="M159" s="262" t="s">
        <v>1</v>
      </c>
      <c r="N159" s="263" t="s">
        <v>41</v>
      </c>
      <c r="O159" s="94"/>
      <c r="P159" s="242">
        <f>O159*H159</f>
        <v>0</v>
      </c>
      <c r="Q159" s="242">
        <v>0.0019</v>
      </c>
      <c r="R159" s="242">
        <f>Q159*H159</f>
        <v>1.0203949999999999</v>
      </c>
      <c r="S159" s="242">
        <v>0</v>
      </c>
      <c r="T159" s="24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4" t="s">
        <v>273</v>
      </c>
      <c r="AT159" s="244" t="s">
        <v>270</v>
      </c>
      <c r="AU159" s="244" t="s">
        <v>87</v>
      </c>
      <c r="AY159" s="14" t="s">
        <v>124</v>
      </c>
      <c r="BE159" s="245">
        <f>IF(N159="základná",J159,0)</f>
        <v>0</v>
      </c>
      <c r="BF159" s="245">
        <f>IF(N159="znížená",J159,0)</f>
        <v>0</v>
      </c>
      <c r="BG159" s="245">
        <f>IF(N159="zákl. prenesená",J159,0)</f>
        <v>0</v>
      </c>
      <c r="BH159" s="245">
        <f>IF(N159="zníž. prenesená",J159,0)</f>
        <v>0</v>
      </c>
      <c r="BI159" s="245">
        <f>IF(N159="nulová",J159,0)</f>
        <v>0</v>
      </c>
      <c r="BJ159" s="14" t="s">
        <v>87</v>
      </c>
      <c r="BK159" s="245">
        <f>ROUND(I159*H159,2)</f>
        <v>0</v>
      </c>
      <c r="BL159" s="14" t="s">
        <v>144</v>
      </c>
      <c r="BM159" s="244" t="s">
        <v>282</v>
      </c>
    </row>
    <row r="160" s="2" customFormat="1" ht="24.15" customHeight="1">
      <c r="A160" s="35"/>
      <c r="B160" s="36"/>
      <c r="C160" s="253" t="s">
        <v>283</v>
      </c>
      <c r="D160" s="253" t="s">
        <v>270</v>
      </c>
      <c r="E160" s="254" t="s">
        <v>284</v>
      </c>
      <c r="F160" s="255" t="s">
        <v>285</v>
      </c>
      <c r="G160" s="256" t="s">
        <v>175</v>
      </c>
      <c r="H160" s="257">
        <v>1470</v>
      </c>
      <c r="I160" s="258"/>
      <c r="J160" s="259">
        <f>ROUND(I160*H160,2)</f>
        <v>0</v>
      </c>
      <c r="K160" s="260"/>
      <c r="L160" s="261"/>
      <c r="M160" s="262" t="s">
        <v>1</v>
      </c>
      <c r="N160" s="263" t="s">
        <v>41</v>
      </c>
      <c r="O160" s="94"/>
      <c r="P160" s="242">
        <f>O160*H160</f>
        <v>0</v>
      </c>
      <c r="Q160" s="242">
        <v>0.00014999999999999999</v>
      </c>
      <c r="R160" s="242">
        <f>Q160*H160</f>
        <v>0.22049999999999997</v>
      </c>
      <c r="S160" s="242">
        <v>0</v>
      </c>
      <c r="T160" s="24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4" t="s">
        <v>273</v>
      </c>
      <c r="AT160" s="244" t="s">
        <v>270</v>
      </c>
      <c r="AU160" s="244" t="s">
        <v>87</v>
      </c>
      <c r="AY160" s="14" t="s">
        <v>124</v>
      </c>
      <c r="BE160" s="245">
        <f>IF(N160="základná",J160,0)</f>
        <v>0</v>
      </c>
      <c r="BF160" s="245">
        <f>IF(N160="znížená",J160,0)</f>
        <v>0</v>
      </c>
      <c r="BG160" s="245">
        <f>IF(N160="zákl. prenesená",J160,0)</f>
        <v>0</v>
      </c>
      <c r="BH160" s="245">
        <f>IF(N160="zníž. prenesená",J160,0)</f>
        <v>0</v>
      </c>
      <c r="BI160" s="245">
        <f>IF(N160="nulová",J160,0)</f>
        <v>0</v>
      </c>
      <c r="BJ160" s="14" t="s">
        <v>87</v>
      </c>
      <c r="BK160" s="245">
        <f>ROUND(I160*H160,2)</f>
        <v>0</v>
      </c>
      <c r="BL160" s="14" t="s">
        <v>144</v>
      </c>
      <c r="BM160" s="244" t="s">
        <v>286</v>
      </c>
    </row>
    <row r="161" s="2" customFormat="1" ht="33" customHeight="1">
      <c r="A161" s="35"/>
      <c r="B161" s="36"/>
      <c r="C161" s="232" t="s">
        <v>287</v>
      </c>
      <c r="D161" s="232" t="s">
        <v>125</v>
      </c>
      <c r="E161" s="233" t="s">
        <v>288</v>
      </c>
      <c r="F161" s="234" t="s">
        <v>289</v>
      </c>
      <c r="G161" s="235" t="s">
        <v>168</v>
      </c>
      <c r="H161" s="236">
        <v>25</v>
      </c>
      <c r="I161" s="237"/>
      <c r="J161" s="238">
        <f>ROUND(I161*H161,2)</f>
        <v>0</v>
      </c>
      <c r="K161" s="239"/>
      <c r="L161" s="41"/>
      <c r="M161" s="240" t="s">
        <v>1</v>
      </c>
      <c r="N161" s="241" t="s">
        <v>41</v>
      </c>
      <c r="O161" s="94"/>
      <c r="P161" s="242">
        <f>O161*H161</f>
        <v>0</v>
      </c>
      <c r="Q161" s="242">
        <v>0.0022599999999999999</v>
      </c>
      <c r="R161" s="242">
        <f>Q161*H161</f>
        <v>0.056499999999999995</v>
      </c>
      <c r="S161" s="242">
        <v>0</v>
      </c>
      <c r="T161" s="24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4" t="s">
        <v>144</v>
      </c>
      <c r="AT161" s="244" t="s">
        <v>125</v>
      </c>
      <c r="AU161" s="244" t="s">
        <v>87</v>
      </c>
      <c r="AY161" s="14" t="s">
        <v>124</v>
      </c>
      <c r="BE161" s="245">
        <f>IF(N161="základná",J161,0)</f>
        <v>0</v>
      </c>
      <c r="BF161" s="245">
        <f>IF(N161="znížená",J161,0)</f>
        <v>0</v>
      </c>
      <c r="BG161" s="245">
        <f>IF(N161="zákl. prenesená",J161,0)</f>
        <v>0</v>
      </c>
      <c r="BH161" s="245">
        <f>IF(N161="zníž. prenesená",J161,0)</f>
        <v>0</v>
      </c>
      <c r="BI161" s="245">
        <f>IF(N161="nulová",J161,0)</f>
        <v>0</v>
      </c>
      <c r="BJ161" s="14" t="s">
        <v>87</v>
      </c>
      <c r="BK161" s="245">
        <f>ROUND(I161*H161,2)</f>
        <v>0</v>
      </c>
      <c r="BL161" s="14" t="s">
        <v>144</v>
      </c>
      <c r="BM161" s="244" t="s">
        <v>290</v>
      </c>
    </row>
    <row r="162" s="2" customFormat="1" ht="24.15" customHeight="1">
      <c r="A162" s="35"/>
      <c r="B162" s="36"/>
      <c r="C162" s="253" t="s">
        <v>291</v>
      </c>
      <c r="D162" s="253" t="s">
        <v>270</v>
      </c>
      <c r="E162" s="254" t="s">
        <v>280</v>
      </c>
      <c r="F162" s="255" t="s">
        <v>281</v>
      </c>
      <c r="G162" s="256" t="s">
        <v>168</v>
      </c>
      <c r="H162" s="257">
        <v>28</v>
      </c>
      <c r="I162" s="258"/>
      <c r="J162" s="259">
        <f>ROUND(I162*H162,2)</f>
        <v>0</v>
      </c>
      <c r="K162" s="260"/>
      <c r="L162" s="261"/>
      <c r="M162" s="262" t="s">
        <v>1</v>
      </c>
      <c r="N162" s="263" t="s">
        <v>41</v>
      </c>
      <c r="O162" s="94"/>
      <c r="P162" s="242">
        <f>O162*H162</f>
        <v>0</v>
      </c>
      <c r="Q162" s="242">
        <v>0.0019</v>
      </c>
      <c r="R162" s="242">
        <f>Q162*H162</f>
        <v>0.053199999999999997</v>
      </c>
      <c r="S162" s="242">
        <v>0</v>
      </c>
      <c r="T162" s="24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4" t="s">
        <v>273</v>
      </c>
      <c r="AT162" s="244" t="s">
        <v>270</v>
      </c>
      <c r="AU162" s="244" t="s">
        <v>87</v>
      </c>
      <c r="AY162" s="14" t="s">
        <v>124</v>
      </c>
      <c r="BE162" s="245">
        <f>IF(N162="základná",J162,0)</f>
        <v>0</v>
      </c>
      <c r="BF162" s="245">
        <f>IF(N162="znížená",J162,0)</f>
        <v>0</v>
      </c>
      <c r="BG162" s="245">
        <f>IF(N162="zákl. prenesená",J162,0)</f>
        <v>0</v>
      </c>
      <c r="BH162" s="245">
        <f>IF(N162="zníž. prenesená",J162,0)</f>
        <v>0</v>
      </c>
      <c r="BI162" s="245">
        <f>IF(N162="nulová",J162,0)</f>
        <v>0</v>
      </c>
      <c r="BJ162" s="14" t="s">
        <v>87</v>
      </c>
      <c r="BK162" s="245">
        <f>ROUND(I162*H162,2)</f>
        <v>0</v>
      </c>
      <c r="BL162" s="14" t="s">
        <v>144</v>
      </c>
      <c r="BM162" s="244" t="s">
        <v>292</v>
      </c>
    </row>
    <row r="163" s="2" customFormat="1" ht="24.15" customHeight="1">
      <c r="A163" s="35"/>
      <c r="B163" s="36"/>
      <c r="C163" s="232" t="s">
        <v>293</v>
      </c>
      <c r="D163" s="232" t="s">
        <v>125</v>
      </c>
      <c r="E163" s="233" t="s">
        <v>294</v>
      </c>
      <c r="F163" s="234" t="s">
        <v>295</v>
      </c>
      <c r="G163" s="235" t="s">
        <v>175</v>
      </c>
      <c r="H163" s="236">
        <v>7</v>
      </c>
      <c r="I163" s="237"/>
      <c r="J163" s="238">
        <f>ROUND(I163*H163,2)</f>
        <v>0</v>
      </c>
      <c r="K163" s="239"/>
      <c r="L163" s="41"/>
      <c r="M163" s="240" t="s">
        <v>1</v>
      </c>
      <c r="N163" s="241" t="s">
        <v>41</v>
      </c>
      <c r="O163" s="94"/>
      <c r="P163" s="242">
        <f>O163*H163</f>
        <v>0</v>
      </c>
      <c r="Q163" s="242">
        <v>0.00013999999999999999</v>
      </c>
      <c r="R163" s="242">
        <f>Q163*H163</f>
        <v>0.00097999999999999997</v>
      </c>
      <c r="S163" s="242">
        <v>0</v>
      </c>
      <c r="T163" s="24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4" t="s">
        <v>144</v>
      </c>
      <c r="AT163" s="244" t="s">
        <v>125</v>
      </c>
      <c r="AU163" s="244" t="s">
        <v>87</v>
      </c>
      <c r="AY163" s="14" t="s">
        <v>124</v>
      </c>
      <c r="BE163" s="245">
        <f>IF(N163="základná",J163,0)</f>
        <v>0</v>
      </c>
      <c r="BF163" s="245">
        <f>IF(N163="znížená",J163,0)</f>
        <v>0</v>
      </c>
      <c r="BG163" s="245">
        <f>IF(N163="zákl. prenesená",J163,0)</f>
        <v>0</v>
      </c>
      <c r="BH163" s="245">
        <f>IF(N163="zníž. prenesená",J163,0)</f>
        <v>0</v>
      </c>
      <c r="BI163" s="245">
        <f>IF(N163="nulová",J163,0)</f>
        <v>0</v>
      </c>
      <c r="BJ163" s="14" t="s">
        <v>87</v>
      </c>
      <c r="BK163" s="245">
        <f>ROUND(I163*H163,2)</f>
        <v>0</v>
      </c>
      <c r="BL163" s="14" t="s">
        <v>144</v>
      </c>
      <c r="BM163" s="244" t="s">
        <v>296</v>
      </c>
    </row>
    <row r="164" s="2" customFormat="1" ht="37.8" customHeight="1">
      <c r="A164" s="35"/>
      <c r="B164" s="36"/>
      <c r="C164" s="253" t="s">
        <v>297</v>
      </c>
      <c r="D164" s="253" t="s">
        <v>270</v>
      </c>
      <c r="E164" s="254" t="s">
        <v>298</v>
      </c>
      <c r="F164" s="255" t="s">
        <v>299</v>
      </c>
      <c r="G164" s="256" t="s">
        <v>168</v>
      </c>
      <c r="H164" s="257">
        <v>1.9950000000000001</v>
      </c>
      <c r="I164" s="258"/>
      <c r="J164" s="259">
        <f>ROUND(I164*H164,2)</f>
        <v>0</v>
      </c>
      <c r="K164" s="260"/>
      <c r="L164" s="261"/>
      <c r="M164" s="262" t="s">
        <v>1</v>
      </c>
      <c r="N164" s="263" t="s">
        <v>41</v>
      </c>
      <c r="O164" s="94"/>
      <c r="P164" s="242">
        <f>O164*H164</f>
        <v>0</v>
      </c>
      <c r="Q164" s="242">
        <v>0.0022000000000000001</v>
      </c>
      <c r="R164" s="242">
        <f>Q164*H164</f>
        <v>0.0043890000000000005</v>
      </c>
      <c r="S164" s="242">
        <v>0</v>
      </c>
      <c r="T164" s="24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4" t="s">
        <v>273</v>
      </c>
      <c r="AT164" s="244" t="s">
        <v>270</v>
      </c>
      <c r="AU164" s="244" t="s">
        <v>87</v>
      </c>
      <c r="AY164" s="14" t="s">
        <v>124</v>
      </c>
      <c r="BE164" s="245">
        <f>IF(N164="základná",J164,0)</f>
        <v>0</v>
      </c>
      <c r="BF164" s="245">
        <f>IF(N164="znížená",J164,0)</f>
        <v>0</v>
      </c>
      <c r="BG164" s="245">
        <f>IF(N164="zákl. prenesená",J164,0)</f>
        <v>0</v>
      </c>
      <c r="BH164" s="245">
        <f>IF(N164="zníž. prenesená",J164,0)</f>
        <v>0</v>
      </c>
      <c r="BI164" s="245">
        <f>IF(N164="nulová",J164,0)</f>
        <v>0</v>
      </c>
      <c r="BJ164" s="14" t="s">
        <v>87</v>
      </c>
      <c r="BK164" s="245">
        <f>ROUND(I164*H164,2)</f>
        <v>0</v>
      </c>
      <c r="BL164" s="14" t="s">
        <v>144</v>
      </c>
      <c r="BM164" s="244" t="s">
        <v>300</v>
      </c>
    </row>
    <row r="165" s="2" customFormat="1" ht="24.15" customHeight="1">
      <c r="A165" s="35"/>
      <c r="B165" s="36"/>
      <c r="C165" s="232" t="s">
        <v>301</v>
      </c>
      <c r="D165" s="232" t="s">
        <v>125</v>
      </c>
      <c r="E165" s="233" t="s">
        <v>302</v>
      </c>
      <c r="F165" s="234" t="s">
        <v>303</v>
      </c>
      <c r="G165" s="235" t="s">
        <v>175</v>
      </c>
      <c r="H165" s="236">
        <v>2</v>
      </c>
      <c r="I165" s="237"/>
      <c r="J165" s="238">
        <f>ROUND(I165*H165,2)</f>
        <v>0</v>
      </c>
      <c r="K165" s="239"/>
      <c r="L165" s="41"/>
      <c r="M165" s="240" t="s">
        <v>1</v>
      </c>
      <c r="N165" s="241" t="s">
        <v>41</v>
      </c>
      <c r="O165" s="94"/>
      <c r="P165" s="242">
        <f>O165*H165</f>
        <v>0</v>
      </c>
      <c r="Q165" s="242">
        <v>1.0000000000000001E-05</v>
      </c>
      <c r="R165" s="242">
        <f>Q165*H165</f>
        <v>2.0000000000000002E-05</v>
      </c>
      <c r="S165" s="242">
        <v>0</v>
      </c>
      <c r="T165" s="24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4" t="s">
        <v>144</v>
      </c>
      <c r="AT165" s="244" t="s">
        <v>125</v>
      </c>
      <c r="AU165" s="244" t="s">
        <v>87</v>
      </c>
      <c r="AY165" s="14" t="s">
        <v>124</v>
      </c>
      <c r="BE165" s="245">
        <f>IF(N165="základná",J165,0)</f>
        <v>0</v>
      </c>
      <c r="BF165" s="245">
        <f>IF(N165="znížená",J165,0)</f>
        <v>0</v>
      </c>
      <c r="BG165" s="245">
        <f>IF(N165="zákl. prenesená",J165,0)</f>
        <v>0</v>
      </c>
      <c r="BH165" s="245">
        <f>IF(N165="zníž. prenesená",J165,0)</f>
        <v>0</v>
      </c>
      <c r="BI165" s="245">
        <f>IF(N165="nulová",J165,0)</f>
        <v>0</v>
      </c>
      <c r="BJ165" s="14" t="s">
        <v>87</v>
      </c>
      <c r="BK165" s="245">
        <f>ROUND(I165*H165,2)</f>
        <v>0</v>
      </c>
      <c r="BL165" s="14" t="s">
        <v>144</v>
      </c>
      <c r="BM165" s="244" t="s">
        <v>304</v>
      </c>
    </row>
    <row r="166" s="2" customFormat="1" ht="37.8" customHeight="1">
      <c r="A166" s="35"/>
      <c r="B166" s="36"/>
      <c r="C166" s="253" t="s">
        <v>305</v>
      </c>
      <c r="D166" s="253" t="s">
        <v>270</v>
      </c>
      <c r="E166" s="254" t="s">
        <v>298</v>
      </c>
      <c r="F166" s="255" t="s">
        <v>299</v>
      </c>
      <c r="G166" s="256" t="s">
        <v>168</v>
      </c>
      <c r="H166" s="257">
        <v>0.080000000000000002</v>
      </c>
      <c r="I166" s="258"/>
      <c r="J166" s="259">
        <f>ROUND(I166*H166,2)</f>
        <v>0</v>
      </c>
      <c r="K166" s="260"/>
      <c r="L166" s="261"/>
      <c r="M166" s="262" t="s">
        <v>1</v>
      </c>
      <c r="N166" s="263" t="s">
        <v>41</v>
      </c>
      <c r="O166" s="94"/>
      <c r="P166" s="242">
        <f>O166*H166</f>
        <v>0</v>
      </c>
      <c r="Q166" s="242">
        <v>0.0022000000000000001</v>
      </c>
      <c r="R166" s="242">
        <f>Q166*H166</f>
        <v>0.00017600000000000002</v>
      </c>
      <c r="S166" s="242">
        <v>0</v>
      </c>
      <c r="T166" s="24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4" t="s">
        <v>273</v>
      </c>
      <c r="AT166" s="244" t="s">
        <v>270</v>
      </c>
      <c r="AU166" s="244" t="s">
        <v>87</v>
      </c>
      <c r="AY166" s="14" t="s">
        <v>124</v>
      </c>
      <c r="BE166" s="245">
        <f>IF(N166="základná",J166,0)</f>
        <v>0</v>
      </c>
      <c r="BF166" s="245">
        <f>IF(N166="znížená",J166,0)</f>
        <v>0</v>
      </c>
      <c r="BG166" s="245">
        <f>IF(N166="zákl. prenesená",J166,0)</f>
        <v>0</v>
      </c>
      <c r="BH166" s="245">
        <f>IF(N166="zníž. prenesená",J166,0)</f>
        <v>0</v>
      </c>
      <c r="BI166" s="245">
        <f>IF(N166="nulová",J166,0)</f>
        <v>0</v>
      </c>
      <c r="BJ166" s="14" t="s">
        <v>87</v>
      </c>
      <c r="BK166" s="245">
        <f>ROUND(I166*H166,2)</f>
        <v>0</v>
      </c>
      <c r="BL166" s="14" t="s">
        <v>144</v>
      </c>
      <c r="BM166" s="244" t="s">
        <v>306</v>
      </c>
    </row>
    <row r="167" s="2" customFormat="1" ht="37.8" customHeight="1">
      <c r="A167" s="35"/>
      <c r="B167" s="36"/>
      <c r="C167" s="232" t="s">
        <v>273</v>
      </c>
      <c r="D167" s="232" t="s">
        <v>125</v>
      </c>
      <c r="E167" s="233" t="s">
        <v>307</v>
      </c>
      <c r="F167" s="234" t="s">
        <v>308</v>
      </c>
      <c r="G167" s="235" t="s">
        <v>180</v>
      </c>
      <c r="H167" s="236">
        <v>61</v>
      </c>
      <c r="I167" s="237"/>
      <c r="J167" s="238">
        <f>ROUND(I167*H167,2)</f>
        <v>0</v>
      </c>
      <c r="K167" s="239"/>
      <c r="L167" s="41"/>
      <c r="M167" s="240" t="s">
        <v>1</v>
      </c>
      <c r="N167" s="241" t="s">
        <v>41</v>
      </c>
      <c r="O167" s="94"/>
      <c r="P167" s="242">
        <f>O167*H167</f>
        <v>0</v>
      </c>
      <c r="Q167" s="242">
        <v>6.9999999999999994E-05</v>
      </c>
      <c r="R167" s="242">
        <f>Q167*H167</f>
        <v>0.0042699999999999995</v>
      </c>
      <c r="S167" s="242">
        <v>0</v>
      </c>
      <c r="T167" s="24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4" t="s">
        <v>144</v>
      </c>
      <c r="AT167" s="244" t="s">
        <v>125</v>
      </c>
      <c r="AU167" s="244" t="s">
        <v>87</v>
      </c>
      <c r="AY167" s="14" t="s">
        <v>124</v>
      </c>
      <c r="BE167" s="245">
        <f>IF(N167="základná",J167,0)</f>
        <v>0</v>
      </c>
      <c r="BF167" s="245">
        <f>IF(N167="znížená",J167,0)</f>
        <v>0</v>
      </c>
      <c r="BG167" s="245">
        <f>IF(N167="zákl. prenesená",J167,0)</f>
        <v>0</v>
      </c>
      <c r="BH167" s="245">
        <f>IF(N167="zníž. prenesená",J167,0)</f>
        <v>0</v>
      </c>
      <c r="BI167" s="245">
        <f>IF(N167="nulová",J167,0)</f>
        <v>0</v>
      </c>
      <c r="BJ167" s="14" t="s">
        <v>87</v>
      </c>
      <c r="BK167" s="245">
        <f>ROUND(I167*H167,2)</f>
        <v>0</v>
      </c>
      <c r="BL167" s="14" t="s">
        <v>144</v>
      </c>
      <c r="BM167" s="244" t="s">
        <v>309</v>
      </c>
    </row>
    <row r="168" s="2" customFormat="1" ht="16.5" customHeight="1">
      <c r="A168" s="35"/>
      <c r="B168" s="36"/>
      <c r="C168" s="253" t="s">
        <v>310</v>
      </c>
      <c r="D168" s="253" t="s">
        <v>270</v>
      </c>
      <c r="E168" s="254" t="s">
        <v>311</v>
      </c>
      <c r="F168" s="255" t="s">
        <v>312</v>
      </c>
      <c r="G168" s="256" t="s">
        <v>175</v>
      </c>
      <c r="H168" s="257">
        <v>488</v>
      </c>
      <c r="I168" s="258"/>
      <c r="J168" s="259">
        <f>ROUND(I168*H168,2)</f>
        <v>0</v>
      </c>
      <c r="K168" s="260"/>
      <c r="L168" s="261"/>
      <c r="M168" s="262" t="s">
        <v>1</v>
      </c>
      <c r="N168" s="263" t="s">
        <v>41</v>
      </c>
      <c r="O168" s="94"/>
      <c r="P168" s="242">
        <f>O168*H168</f>
        <v>0</v>
      </c>
      <c r="Q168" s="242">
        <v>0.00035</v>
      </c>
      <c r="R168" s="242">
        <f>Q168*H168</f>
        <v>0.17080000000000001</v>
      </c>
      <c r="S168" s="242">
        <v>0</v>
      </c>
      <c r="T168" s="24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4" t="s">
        <v>273</v>
      </c>
      <c r="AT168" s="244" t="s">
        <v>270</v>
      </c>
      <c r="AU168" s="244" t="s">
        <v>87</v>
      </c>
      <c r="AY168" s="14" t="s">
        <v>124</v>
      </c>
      <c r="BE168" s="245">
        <f>IF(N168="základná",J168,0)</f>
        <v>0</v>
      </c>
      <c r="BF168" s="245">
        <f>IF(N168="znížená",J168,0)</f>
        <v>0</v>
      </c>
      <c r="BG168" s="245">
        <f>IF(N168="zákl. prenesená",J168,0)</f>
        <v>0</v>
      </c>
      <c r="BH168" s="245">
        <f>IF(N168="zníž. prenesená",J168,0)</f>
        <v>0</v>
      </c>
      <c r="BI168" s="245">
        <f>IF(N168="nulová",J168,0)</f>
        <v>0</v>
      </c>
      <c r="BJ168" s="14" t="s">
        <v>87</v>
      </c>
      <c r="BK168" s="245">
        <f>ROUND(I168*H168,2)</f>
        <v>0</v>
      </c>
      <c r="BL168" s="14" t="s">
        <v>144</v>
      </c>
      <c r="BM168" s="244" t="s">
        <v>313</v>
      </c>
    </row>
    <row r="169" s="2" customFormat="1" ht="33" customHeight="1">
      <c r="A169" s="35"/>
      <c r="B169" s="36"/>
      <c r="C169" s="232" t="s">
        <v>314</v>
      </c>
      <c r="D169" s="232" t="s">
        <v>125</v>
      </c>
      <c r="E169" s="233" t="s">
        <v>315</v>
      </c>
      <c r="F169" s="234" t="s">
        <v>316</v>
      </c>
      <c r="G169" s="235" t="s">
        <v>180</v>
      </c>
      <c r="H169" s="236">
        <v>61</v>
      </c>
      <c r="I169" s="237"/>
      <c r="J169" s="238">
        <f>ROUND(I169*H169,2)</f>
        <v>0</v>
      </c>
      <c r="K169" s="239"/>
      <c r="L169" s="41"/>
      <c r="M169" s="240" t="s">
        <v>1</v>
      </c>
      <c r="N169" s="241" t="s">
        <v>41</v>
      </c>
      <c r="O169" s="94"/>
      <c r="P169" s="242">
        <f>O169*H169</f>
        <v>0</v>
      </c>
      <c r="Q169" s="242">
        <v>6.9999999999999994E-05</v>
      </c>
      <c r="R169" s="242">
        <f>Q169*H169</f>
        <v>0.0042699999999999995</v>
      </c>
      <c r="S169" s="242">
        <v>0</v>
      </c>
      <c r="T169" s="24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4" t="s">
        <v>144</v>
      </c>
      <c r="AT169" s="244" t="s">
        <v>125</v>
      </c>
      <c r="AU169" s="244" t="s">
        <v>87</v>
      </c>
      <c r="AY169" s="14" t="s">
        <v>124</v>
      </c>
      <c r="BE169" s="245">
        <f>IF(N169="základná",J169,0)</f>
        <v>0</v>
      </c>
      <c r="BF169" s="245">
        <f>IF(N169="znížená",J169,0)</f>
        <v>0</v>
      </c>
      <c r="BG169" s="245">
        <f>IF(N169="zákl. prenesená",J169,0)</f>
        <v>0</v>
      </c>
      <c r="BH169" s="245">
        <f>IF(N169="zníž. prenesená",J169,0)</f>
        <v>0</v>
      </c>
      <c r="BI169" s="245">
        <f>IF(N169="nulová",J169,0)</f>
        <v>0</v>
      </c>
      <c r="BJ169" s="14" t="s">
        <v>87</v>
      </c>
      <c r="BK169" s="245">
        <f>ROUND(I169*H169,2)</f>
        <v>0</v>
      </c>
      <c r="BL169" s="14" t="s">
        <v>144</v>
      </c>
      <c r="BM169" s="244" t="s">
        <v>317</v>
      </c>
    </row>
    <row r="170" s="2" customFormat="1" ht="16.5" customHeight="1">
      <c r="A170" s="35"/>
      <c r="B170" s="36"/>
      <c r="C170" s="253" t="s">
        <v>318</v>
      </c>
      <c r="D170" s="253" t="s">
        <v>270</v>
      </c>
      <c r="E170" s="254" t="s">
        <v>311</v>
      </c>
      <c r="F170" s="255" t="s">
        <v>312</v>
      </c>
      <c r="G170" s="256" t="s">
        <v>175</v>
      </c>
      <c r="H170" s="257">
        <v>488</v>
      </c>
      <c r="I170" s="258"/>
      <c r="J170" s="259">
        <f>ROUND(I170*H170,2)</f>
        <v>0</v>
      </c>
      <c r="K170" s="260"/>
      <c r="L170" s="261"/>
      <c r="M170" s="262" t="s">
        <v>1</v>
      </c>
      <c r="N170" s="263" t="s">
        <v>41</v>
      </c>
      <c r="O170" s="94"/>
      <c r="P170" s="242">
        <f>O170*H170</f>
        <v>0</v>
      </c>
      <c r="Q170" s="242">
        <v>0.00035</v>
      </c>
      <c r="R170" s="242">
        <f>Q170*H170</f>
        <v>0.17080000000000001</v>
      </c>
      <c r="S170" s="242">
        <v>0</v>
      </c>
      <c r="T170" s="24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4" t="s">
        <v>273</v>
      </c>
      <c r="AT170" s="244" t="s">
        <v>270</v>
      </c>
      <c r="AU170" s="244" t="s">
        <v>87</v>
      </c>
      <c r="AY170" s="14" t="s">
        <v>124</v>
      </c>
      <c r="BE170" s="245">
        <f>IF(N170="základná",J170,0)</f>
        <v>0</v>
      </c>
      <c r="BF170" s="245">
        <f>IF(N170="znížená",J170,0)</f>
        <v>0</v>
      </c>
      <c r="BG170" s="245">
        <f>IF(N170="zákl. prenesená",J170,0)</f>
        <v>0</v>
      </c>
      <c r="BH170" s="245">
        <f>IF(N170="zníž. prenesená",J170,0)</f>
        <v>0</v>
      </c>
      <c r="BI170" s="245">
        <f>IF(N170="nulová",J170,0)</f>
        <v>0</v>
      </c>
      <c r="BJ170" s="14" t="s">
        <v>87</v>
      </c>
      <c r="BK170" s="245">
        <f>ROUND(I170*H170,2)</f>
        <v>0</v>
      </c>
      <c r="BL170" s="14" t="s">
        <v>144</v>
      </c>
      <c r="BM170" s="244" t="s">
        <v>319</v>
      </c>
    </row>
    <row r="171" s="2" customFormat="1" ht="37.8" customHeight="1">
      <c r="A171" s="35"/>
      <c r="B171" s="36"/>
      <c r="C171" s="232" t="s">
        <v>320</v>
      </c>
      <c r="D171" s="232" t="s">
        <v>125</v>
      </c>
      <c r="E171" s="233" t="s">
        <v>321</v>
      </c>
      <c r="F171" s="234" t="s">
        <v>322</v>
      </c>
      <c r="G171" s="235" t="s">
        <v>180</v>
      </c>
      <c r="H171" s="236">
        <v>32</v>
      </c>
      <c r="I171" s="237"/>
      <c r="J171" s="238">
        <f>ROUND(I171*H171,2)</f>
        <v>0</v>
      </c>
      <c r="K171" s="239"/>
      <c r="L171" s="41"/>
      <c r="M171" s="240" t="s">
        <v>1</v>
      </c>
      <c r="N171" s="241" t="s">
        <v>41</v>
      </c>
      <c r="O171" s="94"/>
      <c r="P171" s="242">
        <f>O171*H171</f>
        <v>0</v>
      </c>
      <c r="Q171" s="242">
        <v>0.00027</v>
      </c>
      <c r="R171" s="242">
        <f>Q171*H171</f>
        <v>0.0086400000000000001</v>
      </c>
      <c r="S171" s="242">
        <v>0</v>
      </c>
      <c r="T171" s="24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4" t="s">
        <v>144</v>
      </c>
      <c r="AT171" s="244" t="s">
        <v>125</v>
      </c>
      <c r="AU171" s="244" t="s">
        <v>87</v>
      </c>
      <c r="AY171" s="14" t="s">
        <v>124</v>
      </c>
      <c r="BE171" s="245">
        <f>IF(N171="základná",J171,0)</f>
        <v>0</v>
      </c>
      <c r="BF171" s="245">
        <f>IF(N171="znížená",J171,0)</f>
        <v>0</v>
      </c>
      <c r="BG171" s="245">
        <f>IF(N171="zákl. prenesená",J171,0)</f>
        <v>0</v>
      </c>
      <c r="BH171" s="245">
        <f>IF(N171="zníž. prenesená",J171,0)</f>
        <v>0</v>
      </c>
      <c r="BI171" s="245">
        <f>IF(N171="nulová",J171,0)</f>
        <v>0</v>
      </c>
      <c r="BJ171" s="14" t="s">
        <v>87</v>
      </c>
      <c r="BK171" s="245">
        <f>ROUND(I171*H171,2)</f>
        <v>0</v>
      </c>
      <c r="BL171" s="14" t="s">
        <v>144</v>
      </c>
      <c r="BM171" s="244" t="s">
        <v>323</v>
      </c>
    </row>
    <row r="172" s="2" customFormat="1" ht="16.5" customHeight="1">
      <c r="A172" s="35"/>
      <c r="B172" s="36"/>
      <c r="C172" s="253" t="s">
        <v>324</v>
      </c>
      <c r="D172" s="253" t="s">
        <v>270</v>
      </c>
      <c r="E172" s="254" t="s">
        <v>311</v>
      </c>
      <c r="F172" s="255" t="s">
        <v>312</v>
      </c>
      <c r="G172" s="256" t="s">
        <v>175</v>
      </c>
      <c r="H172" s="257">
        <v>256</v>
      </c>
      <c r="I172" s="258"/>
      <c r="J172" s="259">
        <f>ROUND(I172*H172,2)</f>
        <v>0</v>
      </c>
      <c r="K172" s="260"/>
      <c r="L172" s="261"/>
      <c r="M172" s="262" t="s">
        <v>1</v>
      </c>
      <c r="N172" s="263" t="s">
        <v>41</v>
      </c>
      <c r="O172" s="94"/>
      <c r="P172" s="242">
        <f>O172*H172</f>
        <v>0</v>
      </c>
      <c r="Q172" s="242">
        <v>0.00035</v>
      </c>
      <c r="R172" s="242">
        <f>Q172*H172</f>
        <v>0.089599999999999999</v>
      </c>
      <c r="S172" s="242">
        <v>0</v>
      </c>
      <c r="T172" s="24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4" t="s">
        <v>273</v>
      </c>
      <c r="AT172" s="244" t="s">
        <v>270</v>
      </c>
      <c r="AU172" s="244" t="s">
        <v>87</v>
      </c>
      <c r="AY172" s="14" t="s">
        <v>124</v>
      </c>
      <c r="BE172" s="245">
        <f>IF(N172="základná",J172,0)</f>
        <v>0</v>
      </c>
      <c r="BF172" s="245">
        <f>IF(N172="znížená",J172,0)</f>
        <v>0</v>
      </c>
      <c r="BG172" s="245">
        <f>IF(N172="zákl. prenesená",J172,0)</f>
        <v>0</v>
      </c>
      <c r="BH172" s="245">
        <f>IF(N172="zníž. prenesená",J172,0)</f>
        <v>0</v>
      </c>
      <c r="BI172" s="245">
        <f>IF(N172="nulová",J172,0)</f>
        <v>0</v>
      </c>
      <c r="BJ172" s="14" t="s">
        <v>87</v>
      </c>
      <c r="BK172" s="245">
        <f>ROUND(I172*H172,2)</f>
        <v>0</v>
      </c>
      <c r="BL172" s="14" t="s">
        <v>144</v>
      </c>
      <c r="BM172" s="244" t="s">
        <v>325</v>
      </c>
    </row>
    <row r="173" s="2" customFormat="1" ht="24.15" customHeight="1">
      <c r="A173" s="35"/>
      <c r="B173" s="36"/>
      <c r="C173" s="232" t="s">
        <v>326</v>
      </c>
      <c r="D173" s="232" t="s">
        <v>125</v>
      </c>
      <c r="E173" s="233" t="s">
        <v>327</v>
      </c>
      <c r="F173" s="234" t="s">
        <v>328</v>
      </c>
      <c r="G173" s="235" t="s">
        <v>168</v>
      </c>
      <c r="H173" s="236">
        <v>485</v>
      </c>
      <c r="I173" s="237"/>
      <c r="J173" s="238">
        <f>ROUND(I173*H173,2)</f>
        <v>0</v>
      </c>
      <c r="K173" s="239"/>
      <c r="L173" s="41"/>
      <c r="M173" s="240" t="s">
        <v>1</v>
      </c>
      <c r="N173" s="241" t="s">
        <v>41</v>
      </c>
      <c r="O173" s="94"/>
      <c r="P173" s="242">
        <f>O173*H173</f>
        <v>0</v>
      </c>
      <c r="Q173" s="242">
        <v>0</v>
      </c>
      <c r="R173" s="242">
        <f>Q173*H173</f>
        <v>0</v>
      </c>
      <c r="S173" s="242">
        <v>0</v>
      </c>
      <c r="T173" s="24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4" t="s">
        <v>144</v>
      </c>
      <c r="AT173" s="244" t="s">
        <v>125</v>
      </c>
      <c r="AU173" s="244" t="s">
        <v>87</v>
      </c>
      <c r="AY173" s="14" t="s">
        <v>124</v>
      </c>
      <c r="BE173" s="245">
        <f>IF(N173="základná",J173,0)</f>
        <v>0</v>
      </c>
      <c r="BF173" s="245">
        <f>IF(N173="znížená",J173,0)</f>
        <v>0</v>
      </c>
      <c r="BG173" s="245">
        <f>IF(N173="zákl. prenesená",J173,0)</f>
        <v>0</v>
      </c>
      <c r="BH173" s="245">
        <f>IF(N173="zníž. prenesená",J173,0)</f>
        <v>0</v>
      </c>
      <c r="BI173" s="245">
        <f>IF(N173="nulová",J173,0)</f>
        <v>0</v>
      </c>
      <c r="BJ173" s="14" t="s">
        <v>87</v>
      </c>
      <c r="BK173" s="245">
        <f>ROUND(I173*H173,2)</f>
        <v>0</v>
      </c>
      <c r="BL173" s="14" t="s">
        <v>144</v>
      </c>
      <c r="BM173" s="244" t="s">
        <v>329</v>
      </c>
    </row>
    <row r="174" s="2" customFormat="1" ht="16.5" customHeight="1">
      <c r="A174" s="35"/>
      <c r="B174" s="36"/>
      <c r="C174" s="253" t="s">
        <v>330</v>
      </c>
      <c r="D174" s="253" t="s">
        <v>270</v>
      </c>
      <c r="E174" s="254" t="s">
        <v>331</v>
      </c>
      <c r="F174" s="255" t="s">
        <v>332</v>
      </c>
      <c r="G174" s="256" t="s">
        <v>168</v>
      </c>
      <c r="H174" s="257">
        <v>557.75</v>
      </c>
      <c r="I174" s="258"/>
      <c r="J174" s="259">
        <f>ROUND(I174*H174,2)</f>
        <v>0</v>
      </c>
      <c r="K174" s="260"/>
      <c r="L174" s="261"/>
      <c r="M174" s="262" t="s">
        <v>1</v>
      </c>
      <c r="N174" s="263" t="s">
        <v>41</v>
      </c>
      <c r="O174" s="94"/>
      <c r="P174" s="242">
        <f>O174*H174</f>
        <v>0</v>
      </c>
      <c r="Q174" s="242">
        <v>0.00013999999999999999</v>
      </c>
      <c r="R174" s="242">
        <f>Q174*H174</f>
        <v>0.078084999999999988</v>
      </c>
      <c r="S174" s="242">
        <v>0</v>
      </c>
      <c r="T174" s="24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4" t="s">
        <v>273</v>
      </c>
      <c r="AT174" s="244" t="s">
        <v>270</v>
      </c>
      <c r="AU174" s="244" t="s">
        <v>87</v>
      </c>
      <c r="AY174" s="14" t="s">
        <v>124</v>
      </c>
      <c r="BE174" s="245">
        <f>IF(N174="základná",J174,0)</f>
        <v>0</v>
      </c>
      <c r="BF174" s="245">
        <f>IF(N174="znížená",J174,0)</f>
        <v>0</v>
      </c>
      <c r="BG174" s="245">
        <f>IF(N174="zákl. prenesená",J174,0)</f>
        <v>0</v>
      </c>
      <c r="BH174" s="245">
        <f>IF(N174="zníž. prenesená",J174,0)</f>
        <v>0</v>
      </c>
      <c r="BI174" s="245">
        <f>IF(N174="nulová",J174,0)</f>
        <v>0</v>
      </c>
      <c r="BJ174" s="14" t="s">
        <v>87</v>
      </c>
      <c r="BK174" s="245">
        <f>ROUND(I174*H174,2)</f>
        <v>0</v>
      </c>
      <c r="BL174" s="14" t="s">
        <v>144</v>
      </c>
      <c r="BM174" s="244" t="s">
        <v>333</v>
      </c>
    </row>
    <row r="175" s="2" customFormat="1" ht="24.15" customHeight="1">
      <c r="A175" s="35"/>
      <c r="B175" s="36"/>
      <c r="C175" s="232" t="s">
        <v>334</v>
      </c>
      <c r="D175" s="232" t="s">
        <v>125</v>
      </c>
      <c r="E175" s="233" t="s">
        <v>335</v>
      </c>
      <c r="F175" s="234" t="s">
        <v>336</v>
      </c>
      <c r="G175" s="235" t="s">
        <v>337</v>
      </c>
      <c r="H175" s="264"/>
      <c r="I175" s="237"/>
      <c r="J175" s="238">
        <f>ROUND(I175*H175,2)</f>
        <v>0</v>
      </c>
      <c r="K175" s="239"/>
      <c r="L175" s="41"/>
      <c r="M175" s="240" t="s">
        <v>1</v>
      </c>
      <c r="N175" s="241" t="s">
        <v>41</v>
      </c>
      <c r="O175" s="94"/>
      <c r="P175" s="242">
        <f>O175*H175</f>
        <v>0</v>
      </c>
      <c r="Q175" s="242">
        <v>0</v>
      </c>
      <c r="R175" s="242">
        <f>Q175*H175</f>
        <v>0</v>
      </c>
      <c r="S175" s="242">
        <v>0</v>
      </c>
      <c r="T175" s="24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4" t="s">
        <v>144</v>
      </c>
      <c r="AT175" s="244" t="s">
        <v>125</v>
      </c>
      <c r="AU175" s="244" t="s">
        <v>87</v>
      </c>
      <c r="AY175" s="14" t="s">
        <v>124</v>
      </c>
      <c r="BE175" s="245">
        <f>IF(N175="základná",J175,0)</f>
        <v>0</v>
      </c>
      <c r="BF175" s="245">
        <f>IF(N175="znížená",J175,0)</f>
        <v>0</v>
      </c>
      <c r="BG175" s="245">
        <f>IF(N175="zákl. prenesená",J175,0)</f>
        <v>0</v>
      </c>
      <c r="BH175" s="245">
        <f>IF(N175="zníž. prenesená",J175,0)</f>
        <v>0</v>
      </c>
      <c r="BI175" s="245">
        <f>IF(N175="nulová",J175,0)</f>
        <v>0</v>
      </c>
      <c r="BJ175" s="14" t="s">
        <v>87</v>
      </c>
      <c r="BK175" s="245">
        <f>ROUND(I175*H175,2)</f>
        <v>0</v>
      </c>
      <c r="BL175" s="14" t="s">
        <v>144</v>
      </c>
      <c r="BM175" s="244" t="s">
        <v>338</v>
      </c>
    </row>
    <row r="176" s="12" customFormat="1" ht="22.8" customHeight="1">
      <c r="A176" s="12"/>
      <c r="B176" s="218"/>
      <c r="C176" s="219"/>
      <c r="D176" s="220" t="s">
        <v>74</v>
      </c>
      <c r="E176" s="246" t="s">
        <v>339</v>
      </c>
      <c r="F176" s="246" t="s">
        <v>340</v>
      </c>
      <c r="G176" s="219"/>
      <c r="H176" s="219"/>
      <c r="I176" s="222"/>
      <c r="J176" s="247">
        <f>BK176</f>
        <v>0</v>
      </c>
      <c r="K176" s="219"/>
      <c r="L176" s="224"/>
      <c r="M176" s="225"/>
      <c r="N176" s="226"/>
      <c r="O176" s="226"/>
      <c r="P176" s="227">
        <f>SUM(P177:P181)</f>
        <v>0</v>
      </c>
      <c r="Q176" s="226"/>
      <c r="R176" s="227">
        <f>SUM(R177:R181)</f>
        <v>4.4779875000000002</v>
      </c>
      <c r="S176" s="226"/>
      <c r="T176" s="228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9" t="s">
        <v>87</v>
      </c>
      <c r="AT176" s="230" t="s">
        <v>74</v>
      </c>
      <c r="AU176" s="230" t="s">
        <v>79</v>
      </c>
      <c r="AY176" s="229" t="s">
        <v>124</v>
      </c>
      <c r="BK176" s="231">
        <f>SUM(BK177:BK181)</f>
        <v>0</v>
      </c>
    </row>
    <row r="177" s="2" customFormat="1" ht="24.15" customHeight="1">
      <c r="A177" s="35"/>
      <c r="B177" s="36"/>
      <c r="C177" s="232" t="s">
        <v>341</v>
      </c>
      <c r="D177" s="232" t="s">
        <v>125</v>
      </c>
      <c r="E177" s="233" t="s">
        <v>342</v>
      </c>
      <c r="F177" s="234" t="s">
        <v>343</v>
      </c>
      <c r="G177" s="235" t="s">
        <v>168</v>
      </c>
      <c r="H177" s="236">
        <v>460</v>
      </c>
      <c r="I177" s="237"/>
      <c r="J177" s="238">
        <f>ROUND(I177*H177,2)</f>
        <v>0</v>
      </c>
      <c r="K177" s="239"/>
      <c r="L177" s="41"/>
      <c r="M177" s="240" t="s">
        <v>1</v>
      </c>
      <c r="N177" s="241" t="s">
        <v>41</v>
      </c>
      <c r="O177" s="94"/>
      <c r="P177" s="242">
        <f>O177*H177</f>
        <v>0</v>
      </c>
      <c r="Q177" s="242">
        <v>0</v>
      </c>
      <c r="R177" s="242">
        <f>Q177*H177</f>
        <v>0</v>
      </c>
      <c r="S177" s="242">
        <v>0</v>
      </c>
      <c r="T177" s="24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4" t="s">
        <v>144</v>
      </c>
      <c r="AT177" s="244" t="s">
        <v>125</v>
      </c>
      <c r="AU177" s="244" t="s">
        <v>87</v>
      </c>
      <c r="AY177" s="14" t="s">
        <v>124</v>
      </c>
      <c r="BE177" s="245">
        <f>IF(N177="základná",J177,0)</f>
        <v>0</v>
      </c>
      <c r="BF177" s="245">
        <f>IF(N177="znížená",J177,0)</f>
        <v>0</v>
      </c>
      <c r="BG177" s="245">
        <f>IF(N177="zákl. prenesená",J177,0)</f>
        <v>0</v>
      </c>
      <c r="BH177" s="245">
        <f>IF(N177="zníž. prenesená",J177,0)</f>
        <v>0</v>
      </c>
      <c r="BI177" s="245">
        <f>IF(N177="nulová",J177,0)</f>
        <v>0</v>
      </c>
      <c r="BJ177" s="14" t="s">
        <v>87</v>
      </c>
      <c r="BK177" s="245">
        <f>ROUND(I177*H177,2)</f>
        <v>0</v>
      </c>
      <c r="BL177" s="14" t="s">
        <v>144</v>
      </c>
      <c r="BM177" s="244" t="s">
        <v>344</v>
      </c>
    </row>
    <row r="178" s="2" customFormat="1" ht="24.15" customHeight="1">
      <c r="A178" s="35"/>
      <c r="B178" s="36"/>
      <c r="C178" s="253" t="s">
        <v>345</v>
      </c>
      <c r="D178" s="253" t="s">
        <v>270</v>
      </c>
      <c r="E178" s="254" t="s">
        <v>346</v>
      </c>
      <c r="F178" s="255" t="s">
        <v>347</v>
      </c>
      <c r="G178" s="256" t="s">
        <v>168</v>
      </c>
      <c r="H178" s="257">
        <v>469.19999999999999</v>
      </c>
      <c r="I178" s="258"/>
      <c r="J178" s="259">
        <f>ROUND(I178*H178,2)</f>
        <v>0</v>
      </c>
      <c r="K178" s="260"/>
      <c r="L178" s="261"/>
      <c r="M178" s="262" t="s">
        <v>1</v>
      </c>
      <c r="N178" s="263" t="s">
        <v>41</v>
      </c>
      <c r="O178" s="94"/>
      <c r="P178" s="242">
        <f>O178*H178</f>
        <v>0</v>
      </c>
      <c r="Q178" s="242">
        <v>0.0048999999999999998</v>
      </c>
      <c r="R178" s="242">
        <f>Q178*H178</f>
        <v>2.29908</v>
      </c>
      <c r="S178" s="242">
        <v>0</v>
      </c>
      <c r="T178" s="24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4" t="s">
        <v>273</v>
      </c>
      <c r="AT178" s="244" t="s">
        <v>270</v>
      </c>
      <c r="AU178" s="244" t="s">
        <v>87</v>
      </c>
      <c r="AY178" s="14" t="s">
        <v>124</v>
      </c>
      <c r="BE178" s="245">
        <f>IF(N178="základná",J178,0)</f>
        <v>0</v>
      </c>
      <c r="BF178" s="245">
        <f>IF(N178="znížená",J178,0)</f>
        <v>0</v>
      </c>
      <c r="BG178" s="245">
        <f>IF(N178="zákl. prenesená",J178,0)</f>
        <v>0</v>
      </c>
      <c r="BH178" s="245">
        <f>IF(N178="zníž. prenesená",J178,0)</f>
        <v>0</v>
      </c>
      <c r="BI178" s="245">
        <f>IF(N178="nulová",J178,0)</f>
        <v>0</v>
      </c>
      <c r="BJ178" s="14" t="s">
        <v>87</v>
      </c>
      <c r="BK178" s="245">
        <f>ROUND(I178*H178,2)</f>
        <v>0</v>
      </c>
      <c r="BL178" s="14" t="s">
        <v>144</v>
      </c>
      <c r="BM178" s="244" t="s">
        <v>348</v>
      </c>
    </row>
    <row r="179" s="2" customFormat="1" ht="33" customHeight="1">
      <c r="A179" s="35"/>
      <c r="B179" s="36"/>
      <c r="C179" s="232" t="s">
        <v>349</v>
      </c>
      <c r="D179" s="232" t="s">
        <v>125</v>
      </c>
      <c r="E179" s="233" t="s">
        <v>350</v>
      </c>
      <c r="F179" s="234" t="s">
        <v>351</v>
      </c>
      <c r="G179" s="235" t="s">
        <v>168</v>
      </c>
      <c r="H179" s="236">
        <v>460</v>
      </c>
      <c r="I179" s="237"/>
      <c r="J179" s="238">
        <f>ROUND(I179*H179,2)</f>
        <v>0</v>
      </c>
      <c r="K179" s="239"/>
      <c r="L179" s="41"/>
      <c r="M179" s="240" t="s">
        <v>1</v>
      </c>
      <c r="N179" s="241" t="s">
        <v>41</v>
      </c>
      <c r="O179" s="94"/>
      <c r="P179" s="242">
        <f>O179*H179</f>
        <v>0</v>
      </c>
      <c r="Q179" s="242">
        <v>0</v>
      </c>
      <c r="R179" s="242">
        <f>Q179*H179</f>
        <v>0</v>
      </c>
      <c r="S179" s="242">
        <v>0</v>
      </c>
      <c r="T179" s="24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4" t="s">
        <v>144</v>
      </c>
      <c r="AT179" s="244" t="s">
        <v>125</v>
      </c>
      <c r="AU179" s="244" t="s">
        <v>87</v>
      </c>
      <c r="AY179" s="14" t="s">
        <v>124</v>
      </c>
      <c r="BE179" s="245">
        <f>IF(N179="základná",J179,0)</f>
        <v>0</v>
      </c>
      <c r="BF179" s="245">
        <f>IF(N179="znížená",J179,0)</f>
        <v>0</v>
      </c>
      <c r="BG179" s="245">
        <f>IF(N179="zákl. prenesená",J179,0)</f>
        <v>0</v>
      </c>
      <c r="BH179" s="245">
        <f>IF(N179="zníž. prenesená",J179,0)</f>
        <v>0</v>
      </c>
      <c r="BI179" s="245">
        <f>IF(N179="nulová",J179,0)</f>
        <v>0</v>
      </c>
      <c r="BJ179" s="14" t="s">
        <v>87</v>
      </c>
      <c r="BK179" s="245">
        <f>ROUND(I179*H179,2)</f>
        <v>0</v>
      </c>
      <c r="BL179" s="14" t="s">
        <v>144</v>
      </c>
      <c r="BM179" s="244" t="s">
        <v>352</v>
      </c>
    </row>
    <row r="180" s="2" customFormat="1" ht="24.15" customHeight="1">
      <c r="A180" s="35"/>
      <c r="B180" s="36"/>
      <c r="C180" s="253" t="s">
        <v>353</v>
      </c>
      <c r="D180" s="253" t="s">
        <v>270</v>
      </c>
      <c r="E180" s="254" t="s">
        <v>354</v>
      </c>
      <c r="F180" s="255" t="s">
        <v>355</v>
      </c>
      <c r="G180" s="256" t="s">
        <v>128</v>
      </c>
      <c r="H180" s="257">
        <v>88.935000000000002</v>
      </c>
      <c r="I180" s="258"/>
      <c r="J180" s="259">
        <f>ROUND(I180*H180,2)</f>
        <v>0</v>
      </c>
      <c r="K180" s="260"/>
      <c r="L180" s="261"/>
      <c r="M180" s="262" t="s">
        <v>1</v>
      </c>
      <c r="N180" s="263" t="s">
        <v>41</v>
      </c>
      <c r="O180" s="94"/>
      <c r="P180" s="242">
        <f>O180*H180</f>
        <v>0</v>
      </c>
      <c r="Q180" s="242">
        <v>0.024500000000000001</v>
      </c>
      <c r="R180" s="242">
        <f>Q180*H180</f>
        <v>2.1789075000000002</v>
      </c>
      <c r="S180" s="242">
        <v>0</v>
      </c>
      <c r="T180" s="24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4" t="s">
        <v>273</v>
      </c>
      <c r="AT180" s="244" t="s">
        <v>270</v>
      </c>
      <c r="AU180" s="244" t="s">
        <v>87</v>
      </c>
      <c r="AY180" s="14" t="s">
        <v>124</v>
      </c>
      <c r="BE180" s="245">
        <f>IF(N180="základná",J180,0)</f>
        <v>0</v>
      </c>
      <c r="BF180" s="245">
        <f>IF(N180="znížená",J180,0)</f>
        <v>0</v>
      </c>
      <c r="BG180" s="245">
        <f>IF(N180="zákl. prenesená",J180,0)</f>
        <v>0</v>
      </c>
      <c r="BH180" s="245">
        <f>IF(N180="zníž. prenesená",J180,0)</f>
        <v>0</v>
      </c>
      <c r="BI180" s="245">
        <f>IF(N180="nulová",J180,0)</f>
        <v>0</v>
      </c>
      <c r="BJ180" s="14" t="s">
        <v>87</v>
      </c>
      <c r="BK180" s="245">
        <f>ROUND(I180*H180,2)</f>
        <v>0</v>
      </c>
      <c r="BL180" s="14" t="s">
        <v>144</v>
      </c>
      <c r="BM180" s="244" t="s">
        <v>356</v>
      </c>
    </row>
    <row r="181" s="2" customFormat="1" ht="24.15" customHeight="1">
      <c r="A181" s="35"/>
      <c r="B181" s="36"/>
      <c r="C181" s="232" t="s">
        <v>357</v>
      </c>
      <c r="D181" s="232" t="s">
        <v>125</v>
      </c>
      <c r="E181" s="233" t="s">
        <v>358</v>
      </c>
      <c r="F181" s="234" t="s">
        <v>359</v>
      </c>
      <c r="G181" s="235" t="s">
        <v>337</v>
      </c>
      <c r="H181" s="264"/>
      <c r="I181" s="237"/>
      <c r="J181" s="238">
        <f>ROUND(I181*H181,2)</f>
        <v>0</v>
      </c>
      <c r="K181" s="239"/>
      <c r="L181" s="41"/>
      <c r="M181" s="240" t="s">
        <v>1</v>
      </c>
      <c r="N181" s="241" t="s">
        <v>41</v>
      </c>
      <c r="O181" s="94"/>
      <c r="P181" s="242">
        <f>O181*H181</f>
        <v>0</v>
      </c>
      <c r="Q181" s="242">
        <v>0</v>
      </c>
      <c r="R181" s="242">
        <f>Q181*H181</f>
        <v>0</v>
      </c>
      <c r="S181" s="242">
        <v>0</v>
      </c>
      <c r="T181" s="24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4" t="s">
        <v>144</v>
      </c>
      <c r="AT181" s="244" t="s">
        <v>125</v>
      </c>
      <c r="AU181" s="244" t="s">
        <v>87</v>
      </c>
      <c r="AY181" s="14" t="s">
        <v>124</v>
      </c>
      <c r="BE181" s="245">
        <f>IF(N181="základná",J181,0)</f>
        <v>0</v>
      </c>
      <c r="BF181" s="245">
        <f>IF(N181="znížená",J181,0)</f>
        <v>0</v>
      </c>
      <c r="BG181" s="245">
        <f>IF(N181="zákl. prenesená",J181,0)</f>
        <v>0</v>
      </c>
      <c r="BH181" s="245">
        <f>IF(N181="zníž. prenesená",J181,0)</f>
        <v>0</v>
      </c>
      <c r="BI181" s="245">
        <f>IF(N181="nulová",J181,0)</f>
        <v>0</v>
      </c>
      <c r="BJ181" s="14" t="s">
        <v>87</v>
      </c>
      <c r="BK181" s="245">
        <f>ROUND(I181*H181,2)</f>
        <v>0</v>
      </c>
      <c r="BL181" s="14" t="s">
        <v>144</v>
      </c>
      <c r="BM181" s="244" t="s">
        <v>360</v>
      </c>
    </row>
    <row r="182" s="12" customFormat="1" ht="22.8" customHeight="1">
      <c r="A182" s="12"/>
      <c r="B182" s="218"/>
      <c r="C182" s="219"/>
      <c r="D182" s="220" t="s">
        <v>74</v>
      </c>
      <c r="E182" s="246" t="s">
        <v>170</v>
      </c>
      <c r="F182" s="246" t="s">
        <v>171</v>
      </c>
      <c r="G182" s="219"/>
      <c r="H182" s="219"/>
      <c r="I182" s="222"/>
      <c r="J182" s="247">
        <f>BK182</f>
        <v>0</v>
      </c>
      <c r="K182" s="219"/>
      <c r="L182" s="224"/>
      <c r="M182" s="225"/>
      <c r="N182" s="226"/>
      <c r="O182" s="226"/>
      <c r="P182" s="227">
        <f>SUM(P183:P188)</f>
        <v>0</v>
      </c>
      <c r="Q182" s="226"/>
      <c r="R182" s="227">
        <f>SUM(R183:R188)</f>
        <v>0.50078897</v>
      </c>
      <c r="S182" s="226"/>
      <c r="T182" s="228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9" t="s">
        <v>87</v>
      </c>
      <c r="AT182" s="230" t="s">
        <v>74</v>
      </c>
      <c r="AU182" s="230" t="s">
        <v>79</v>
      </c>
      <c r="AY182" s="229" t="s">
        <v>124</v>
      </c>
      <c r="BK182" s="231">
        <f>SUM(BK183:BK188)</f>
        <v>0</v>
      </c>
    </row>
    <row r="183" s="2" customFormat="1" ht="33" customHeight="1">
      <c r="A183" s="35"/>
      <c r="B183" s="36"/>
      <c r="C183" s="232" t="s">
        <v>361</v>
      </c>
      <c r="D183" s="232" t="s">
        <v>125</v>
      </c>
      <c r="E183" s="233" t="s">
        <v>362</v>
      </c>
      <c r="F183" s="234" t="s">
        <v>363</v>
      </c>
      <c r="G183" s="235" t="s">
        <v>180</v>
      </c>
      <c r="H183" s="236">
        <v>28</v>
      </c>
      <c r="I183" s="237"/>
      <c r="J183" s="238">
        <f>ROUND(I183*H183,2)</f>
        <v>0</v>
      </c>
      <c r="K183" s="239"/>
      <c r="L183" s="41"/>
      <c r="M183" s="240" t="s">
        <v>1</v>
      </c>
      <c r="N183" s="241" t="s">
        <v>41</v>
      </c>
      <c r="O183" s="94"/>
      <c r="P183" s="242">
        <f>O183*H183</f>
        <v>0</v>
      </c>
      <c r="Q183" s="242">
        <v>0.0043400000000000001</v>
      </c>
      <c r="R183" s="242">
        <f>Q183*H183</f>
        <v>0.12152</v>
      </c>
      <c r="S183" s="242">
        <v>0</v>
      </c>
      <c r="T183" s="24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4" t="s">
        <v>144</v>
      </c>
      <c r="AT183" s="244" t="s">
        <v>125</v>
      </c>
      <c r="AU183" s="244" t="s">
        <v>87</v>
      </c>
      <c r="AY183" s="14" t="s">
        <v>124</v>
      </c>
      <c r="BE183" s="245">
        <f>IF(N183="základná",J183,0)</f>
        <v>0</v>
      </c>
      <c r="BF183" s="245">
        <f>IF(N183="znížená",J183,0)</f>
        <v>0</v>
      </c>
      <c r="BG183" s="245">
        <f>IF(N183="zákl. prenesená",J183,0)</f>
        <v>0</v>
      </c>
      <c r="BH183" s="245">
        <f>IF(N183="zníž. prenesená",J183,0)</f>
        <v>0</v>
      </c>
      <c r="BI183" s="245">
        <f>IF(N183="nulová",J183,0)</f>
        <v>0</v>
      </c>
      <c r="BJ183" s="14" t="s">
        <v>87</v>
      </c>
      <c r="BK183" s="245">
        <f>ROUND(I183*H183,2)</f>
        <v>0</v>
      </c>
      <c r="BL183" s="14" t="s">
        <v>144</v>
      </c>
      <c r="BM183" s="244" t="s">
        <v>364</v>
      </c>
    </row>
    <row r="184" s="2" customFormat="1" ht="24.15" customHeight="1">
      <c r="A184" s="35"/>
      <c r="B184" s="36"/>
      <c r="C184" s="232" t="s">
        <v>365</v>
      </c>
      <c r="D184" s="232" t="s">
        <v>125</v>
      </c>
      <c r="E184" s="233" t="s">
        <v>366</v>
      </c>
      <c r="F184" s="234" t="s">
        <v>367</v>
      </c>
      <c r="G184" s="235" t="s">
        <v>180</v>
      </c>
      <c r="H184" s="236">
        <v>31</v>
      </c>
      <c r="I184" s="237"/>
      <c r="J184" s="238">
        <f>ROUND(I184*H184,2)</f>
        <v>0</v>
      </c>
      <c r="K184" s="239"/>
      <c r="L184" s="41"/>
      <c r="M184" s="240" t="s">
        <v>1</v>
      </c>
      <c r="N184" s="241" t="s">
        <v>41</v>
      </c>
      <c r="O184" s="94"/>
      <c r="P184" s="242">
        <f>O184*H184</f>
        <v>0</v>
      </c>
      <c r="Q184" s="242">
        <v>0.00215</v>
      </c>
      <c r="R184" s="242">
        <f>Q184*H184</f>
        <v>0.066650000000000001</v>
      </c>
      <c r="S184" s="242">
        <v>0</v>
      </c>
      <c r="T184" s="24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4" t="s">
        <v>144</v>
      </c>
      <c r="AT184" s="244" t="s">
        <v>125</v>
      </c>
      <c r="AU184" s="244" t="s">
        <v>87</v>
      </c>
      <c r="AY184" s="14" t="s">
        <v>124</v>
      </c>
      <c r="BE184" s="245">
        <f>IF(N184="základná",J184,0)</f>
        <v>0</v>
      </c>
      <c r="BF184" s="245">
        <f>IF(N184="znížená",J184,0)</f>
        <v>0</v>
      </c>
      <c r="BG184" s="245">
        <f>IF(N184="zákl. prenesená",J184,0)</f>
        <v>0</v>
      </c>
      <c r="BH184" s="245">
        <f>IF(N184="zníž. prenesená",J184,0)</f>
        <v>0</v>
      </c>
      <c r="BI184" s="245">
        <f>IF(N184="nulová",J184,0)</f>
        <v>0</v>
      </c>
      <c r="BJ184" s="14" t="s">
        <v>87</v>
      </c>
      <c r="BK184" s="245">
        <f>ROUND(I184*H184,2)</f>
        <v>0</v>
      </c>
      <c r="BL184" s="14" t="s">
        <v>144</v>
      </c>
      <c r="BM184" s="244" t="s">
        <v>368</v>
      </c>
    </row>
    <row r="185" s="2" customFormat="1" ht="33" customHeight="1">
      <c r="A185" s="35"/>
      <c r="B185" s="36"/>
      <c r="C185" s="232" t="s">
        <v>369</v>
      </c>
      <c r="D185" s="232" t="s">
        <v>125</v>
      </c>
      <c r="E185" s="233" t="s">
        <v>370</v>
      </c>
      <c r="F185" s="234" t="s">
        <v>371</v>
      </c>
      <c r="G185" s="235" t="s">
        <v>175</v>
      </c>
      <c r="H185" s="236">
        <v>2</v>
      </c>
      <c r="I185" s="237"/>
      <c r="J185" s="238">
        <f>ROUND(I185*H185,2)</f>
        <v>0</v>
      </c>
      <c r="K185" s="239"/>
      <c r="L185" s="41"/>
      <c r="M185" s="240" t="s">
        <v>1</v>
      </c>
      <c r="N185" s="241" t="s">
        <v>41</v>
      </c>
      <c r="O185" s="94"/>
      <c r="P185" s="242">
        <f>O185*H185</f>
        <v>0</v>
      </c>
      <c r="Q185" s="242">
        <v>0.00158</v>
      </c>
      <c r="R185" s="242">
        <f>Q185*H185</f>
        <v>0.00316</v>
      </c>
      <c r="S185" s="242">
        <v>0</v>
      </c>
      <c r="T185" s="24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4" t="s">
        <v>144</v>
      </c>
      <c r="AT185" s="244" t="s">
        <v>125</v>
      </c>
      <c r="AU185" s="244" t="s">
        <v>87</v>
      </c>
      <c r="AY185" s="14" t="s">
        <v>124</v>
      </c>
      <c r="BE185" s="245">
        <f>IF(N185="základná",J185,0)</f>
        <v>0</v>
      </c>
      <c r="BF185" s="245">
        <f>IF(N185="znížená",J185,0)</f>
        <v>0</v>
      </c>
      <c r="BG185" s="245">
        <f>IF(N185="zákl. prenesená",J185,0)</f>
        <v>0</v>
      </c>
      <c r="BH185" s="245">
        <f>IF(N185="zníž. prenesená",J185,0)</f>
        <v>0</v>
      </c>
      <c r="BI185" s="245">
        <f>IF(N185="nulová",J185,0)</f>
        <v>0</v>
      </c>
      <c r="BJ185" s="14" t="s">
        <v>87</v>
      </c>
      <c r="BK185" s="245">
        <f>ROUND(I185*H185,2)</f>
        <v>0</v>
      </c>
      <c r="BL185" s="14" t="s">
        <v>144</v>
      </c>
      <c r="BM185" s="244" t="s">
        <v>372</v>
      </c>
    </row>
    <row r="186" s="2" customFormat="1" ht="24.15" customHeight="1">
      <c r="A186" s="35"/>
      <c r="B186" s="36"/>
      <c r="C186" s="232" t="s">
        <v>373</v>
      </c>
      <c r="D186" s="232" t="s">
        <v>125</v>
      </c>
      <c r="E186" s="233" t="s">
        <v>374</v>
      </c>
      <c r="F186" s="234" t="s">
        <v>375</v>
      </c>
      <c r="G186" s="235" t="s">
        <v>180</v>
      </c>
      <c r="H186" s="236">
        <v>17</v>
      </c>
      <c r="I186" s="237"/>
      <c r="J186" s="238">
        <f>ROUND(I186*H186,2)</f>
        <v>0</v>
      </c>
      <c r="K186" s="239"/>
      <c r="L186" s="41"/>
      <c r="M186" s="240" t="s">
        <v>1</v>
      </c>
      <c r="N186" s="241" t="s">
        <v>41</v>
      </c>
      <c r="O186" s="94"/>
      <c r="P186" s="242">
        <f>O186*H186</f>
        <v>0</v>
      </c>
      <c r="Q186" s="242">
        <v>0.0028</v>
      </c>
      <c r="R186" s="242">
        <f>Q186*H186</f>
        <v>0.047599999999999996</v>
      </c>
      <c r="S186" s="242">
        <v>0</v>
      </c>
      <c r="T186" s="24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4" t="s">
        <v>144</v>
      </c>
      <c r="AT186" s="244" t="s">
        <v>125</v>
      </c>
      <c r="AU186" s="244" t="s">
        <v>87</v>
      </c>
      <c r="AY186" s="14" t="s">
        <v>124</v>
      </c>
      <c r="BE186" s="245">
        <f>IF(N186="základná",J186,0)</f>
        <v>0</v>
      </c>
      <c r="BF186" s="245">
        <f>IF(N186="znížená",J186,0)</f>
        <v>0</v>
      </c>
      <c r="BG186" s="245">
        <f>IF(N186="zákl. prenesená",J186,0)</f>
        <v>0</v>
      </c>
      <c r="BH186" s="245">
        <f>IF(N186="zníž. prenesená",J186,0)</f>
        <v>0</v>
      </c>
      <c r="BI186" s="245">
        <f>IF(N186="nulová",J186,0)</f>
        <v>0</v>
      </c>
      <c r="BJ186" s="14" t="s">
        <v>87</v>
      </c>
      <c r="BK186" s="245">
        <f>ROUND(I186*H186,2)</f>
        <v>0</v>
      </c>
      <c r="BL186" s="14" t="s">
        <v>144</v>
      </c>
      <c r="BM186" s="244" t="s">
        <v>376</v>
      </c>
    </row>
    <row r="187" s="2" customFormat="1" ht="24.15" customHeight="1">
      <c r="A187" s="35"/>
      <c r="B187" s="36"/>
      <c r="C187" s="232" t="s">
        <v>377</v>
      </c>
      <c r="D187" s="232" t="s">
        <v>125</v>
      </c>
      <c r="E187" s="233" t="s">
        <v>378</v>
      </c>
      <c r="F187" s="234" t="s">
        <v>379</v>
      </c>
      <c r="G187" s="235" t="s">
        <v>180</v>
      </c>
      <c r="H187" s="236">
        <v>61</v>
      </c>
      <c r="I187" s="237"/>
      <c r="J187" s="238">
        <f>ROUND(I187*H187,2)</f>
        <v>0</v>
      </c>
      <c r="K187" s="239"/>
      <c r="L187" s="41"/>
      <c r="M187" s="240" t="s">
        <v>1</v>
      </c>
      <c r="N187" s="241" t="s">
        <v>41</v>
      </c>
      <c r="O187" s="94"/>
      <c r="P187" s="242">
        <f>O187*H187</f>
        <v>0</v>
      </c>
      <c r="Q187" s="242">
        <v>0.0042927699999999996</v>
      </c>
      <c r="R187" s="242">
        <f>Q187*H187</f>
        <v>0.26185896999999997</v>
      </c>
      <c r="S187" s="242">
        <v>0</v>
      </c>
      <c r="T187" s="24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4" t="s">
        <v>144</v>
      </c>
      <c r="AT187" s="244" t="s">
        <v>125</v>
      </c>
      <c r="AU187" s="244" t="s">
        <v>87</v>
      </c>
      <c r="AY187" s="14" t="s">
        <v>124</v>
      </c>
      <c r="BE187" s="245">
        <f>IF(N187="základná",J187,0)</f>
        <v>0</v>
      </c>
      <c r="BF187" s="245">
        <f>IF(N187="znížená",J187,0)</f>
        <v>0</v>
      </c>
      <c r="BG187" s="245">
        <f>IF(N187="zákl. prenesená",J187,0)</f>
        <v>0</v>
      </c>
      <c r="BH187" s="245">
        <f>IF(N187="zníž. prenesená",J187,0)</f>
        <v>0</v>
      </c>
      <c r="BI187" s="245">
        <f>IF(N187="nulová",J187,0)</f>
        <v>0</v>
      </c>
      <c r="BJ187" s="14" t="s">
        <v>87</v>
      </c>
      <c r="BK187" s="245">
        <f>ROUND(I187*H187,2)</f>
        <v>0</v>
      </c>
      <c r="BL187" s="14" t="s">
        <v>144</v>
      </c>
      <c r="BM187" s="244" t="s">
        <v>380</v>
      </c>
    </row>
    <row r="188" s="2" customFormat="1" ht="24.15" customHeight="1">
      <c r="A188" s="35"/>
      <c r="B188" s="36"/>
      <c r="C188" s="232" t="s">
        <v>381</v>
      </c>
      <c r="D188" s="232" t="s">
        <v>125</v>
      </c>
      <c r="E188" s="233" t="s">
        <v>382</v>
      </c>
      <c r="F188" s="234" t="s">
        <v>383</v>
      </c>
      <c r="G188" s="235" t="s">
        <v>337</v>
      </c>
      <c r="H188" s="264"/>
      <c r="I188" s="237"/>
      <c r="J188" s="238">
        <f>ROUND(I188*H188,2)</f>
        <v>0</v>
      </c>
      <c r="K188" s="239"/>
      <c r="L188" s="41"/>
      <c r="M188" s="240" t="s">
        <v>1</v>
      </c>
      <c r="N188" s="241" t="s">
        <v>41</v>
      </c>
      <c r="O188" s="94"/>
      <c r="P188" s="242">
        <f>O188*H188</f>
        <v>0</v>
      </c>
      <c r="Q188" s="242">
        <v>0</v>
      </c>
      <c r="R188" s="242">
        <f>Q188*H188</f>
        <v>0</v>
      </c>
      <c r="S188" s="242">
        <v>0</v>
      </c>
      <c r="T188" s="24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4" t="s">
        <v>144</v>
      </c>
      <c r="AT188" s="244" t="s">
        <v>125</v>
      </c>
      <c r="AU188" s="244" t="s">
        <v>87</v>
      </c>
      <c r="AY188" s="14" t="s">
        <v>124</v>
      </c>
      <c r="BE188" s="245">
        <f>IF(N188="základná",J188,0)</f>
        <v>0</v>
      </c>
      <c r="BF188" s="245">
        <f>IF(N188="znížená",J188,0)</f>
        <v>0</v>
      </c>
      <c r="BG188" s="245">
        <f>IF(N188="zákl. prenesená",J188,0)</f>
        <v>0</v>
      </c>
      <c r="BH188" s="245">
        <f>IF(N188="zníž. prenesená",J188,0)</f>
        <v>0</v>
      </c>
      <c r="BI188" s="245">
        <f>IF(N188="nulová",J188,0)</f>
        <v>0</v>
      </c>
      <c r="BJ188" s="14" t="s">
        <v>87</v>
      </c>
      <c r="BK188" s="245">
        <f>ROUND(I188*H188,2)</f>
        <v>0</v>
      </c>
      <c r="BL188" s="14" t="s">
        <v>144</v>
      </c>
      <c r="BM188" s="244" t="s">
        <v>384</v>
      </c>
    </row>
    <row r="189" s="12" customFormat="1" ht="22.8" customHeight="1">
      <c r="A189" s="12"/>
      <c r="B189" s="218"/>
      <c r="C189" s="219"/>
      <c r="D189" s="220" t="s">
        <v>74</v>
      </c>
      <c r="E189" s="246" t="s">
        <v>186</v>
      </c>
      <c r="F189" s="246" t="s">
        <v>187</v>
      </c>
      <c r="G189" s="219"/>
      <c r="H189" s="219"/>
      <c r="I189" s="222"/>
      <c r="J189" s="247">
        <f>BK189</f>
        <v>0</v>
      </c>
      <c r="K189" s="219"/>
      <c r="L189" s="224"/>
      <c r="M189" s="225"/>
      <c r="N189" s="226"/>
      <c r="O189" s="226"/>
      <c r="P189" s="227">
        <f>SUM(P190:P203)</f>
        <v>0</v>
      </c>
      <c r="Q189" s="226"/>
      <c r="R189" s="227">
        <f>SUM(R190:R203)</f>
        <v>0.53589900000000013</v>
      </c>
      <c r="S189" s="226"/>
      <c r="T189" s="228">
        <f>SUM(T190:T203)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9" t="s">
        <v>87</v>
      </c>
      <c r="AT189" s="230" t="s">
        <v>74</v>
      </c>
      <c r="AU189" s="230" t="s">
        <v>79</v>
      </c>
      <c r="AY189" s="229" t="s">
        <v>124</v>
      </c>
      <c r="BK189" s="231">
        <f>SUM(BK190:BK203)</f>
        <v>0</v>
      </c>
    </row>
    <row r="190" s="2" customFormat="1" ht="24.15" customHeight="1">
      <c r="A190" s="35"/>
      <c r="B190" s="36"/>
      <c r="C190" s="232" t="s">
        <v>385</v>
      </c>
      <c r="D190" s="232" t="s">
        <v>125</v>
      </c>
      <c r="E190" s="233" t="s">
        <v>386</v>
      </c>
      <c r="F190" s="234" t="s">
        <v>387</v>
      </c>
      <c r="G190" s="235" t="s">
        <v>388</v>
      </c>
      <c r="H190" s="236">
        <v>3</v>
      </c>
      <c r="I190" s="237"/>
      <c r="J190" s="238">
        <f>ROUND(I190*H190,2)</f>
        <v>0</v>
      </c>
      <c r="K190" s="239"/>
      <c r="L190" s="41"/>
      <c r="M190" s="240" t="s">
        <v>1</v>
      </c>
      <c r="N190" s="241" t="s">
        <v>41</v>
      </c>
      <c r="O190" s="94"/>
      <c r="P190" s="242">
        <f>O190*H190</f>
        <v>0</v>
      </c>
      <c r="Q190" s="242">
        <v>0</v>
      </c>
      <c r="R190" s="242">
        <f>Q190*H190</f>
        <v>0</v>
      </c>
      <c r="S190" s="242">
        <v>0</v>
      </c>
      <c r="T190" s="24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4" t="s">
        <v>144</v>
      </c>
      <c r="AT190" s="244" t="s">
        <v>125</v>
      </c>
      <c r="AU190" s="244" t="s">
        <v>87</v>
      </c>
      <c r="AY190" s="14" t="s">
        <v>124</v>
      </c>
      <c r="BE190" s="245">
        <f>IF(N190="základná",J190,0)</f>
        <v>0</v>
      </c>
      <c r="BF190" s="245">
        <f>IF(N190="znížená",J190,0)</f>
        <v>0</v>
      </c>
      <c r="BG190" s="245">
        <f>IF(N190="zákl. prenesená",J190,0)</f>
        <v>0</v>
      </c>
      <c r="BH190" s="245">
        <f>IF(N190="zníž. prenesená",J190,0)</f>
        <v>0</v>
      </c>
      <c r="BI190" s="245">
        <f>IF(N190="nulová",J190,0)</f>
        <v>0</v>
      </c>
      <c r="BJ190" s="14" t="s">
        <v>87</v>
      </c>
      <c r="BK190" s="245">
        <f>ROUND(I190*H190,2)</f>
        <v>0</v>
      </c>
      <c r="BL190" s="14" t="s">
        <v>144</v>
      </c>
      <c r="BM190" s="244" t="s">
        <v>389</v>
      </c>
    </row>
    <row r="191" s="2" customFormat="1" ht="24.15" customHeight="1">
      <c r="A191" s="35"/>
      <c r="B191" s="36"/>
      <c r="C191" s="253" t="s">
        <v>390</v>
      </c>
      <c r="D191" s="253" t="s">
        <v>270</v>
      </c>
      <c r="E191" s="254" t="s">
        <v>391</v>
      </c>
      <c r="F191" s="255" t="s">
        <v>392</v>
      </c>
      <c r="G191" s="256" t="s">
        <v>175</v>
      </c>
      <c r="H191" s="257">
        <v>3</v>
      </c>
      <c r="I191" s="258"/>
      <c r="J191" s="259">
        <f>ROUND(I191*H191,2)</f>
        <v>0</v>
      </c>
      <c r="K191" s="260"/>
      <c r="L191" s="261"/>
      <c r="M191" s="262" t="s">
        <v>1</v>
      </c>
      <c r="N191" s="263" t="s">
        <v>41</v>
      </c>
      <c r="O191" s="94"/>
      <c r="P191" s="242">
        <f>O191*H191</f>
        <v>0</v>
      </c>
      <c r="Q191" s="242">
        <v>0.0014300000000000001</v>
      </c>
      <c r="R191" s="242">
        <f>Q191*H191</f>
        <v>0.0042900000000000004</v>
      </c>
      <c r="S191" s="242">
        <v>0</v>
      </c>
      <c r="T191" s="24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4" t="s">
        <v>273</v>
      </c>
      <c r="AT191" s="244" t="s">
        <v>270</v>
      </c>
      <c r="AU191" s="244" t="s">
        <v>87</v>
      </c>
      <c r="AY191" s="14" t="s">
        <v>124</v>
      </c>
      <c r="BE191" s="245">
        <f>IF(N191="základná",J191,0)</f>
        <v>0</v>
      </c>
      <c r="BF191" s="245">
        <f>IF(N191="znížená",J191,0)</f>
        <v>0</v>
      </c>
      <c r="BG191" s="245">
        <f>IF(N191="zákl. prenesená",J191,0)</f>
        <v>0</v>
      </c>
      <c r="BH191" s="245">
        <f>IF(N191="zníž. prenesená",J191,0)</f>
        <v>0</v>
      </c>
      <c r="BI191" s="245">
        <f>IF(N191="nulová",J191,0)</f>
        <v>0</v>
      </c>
      <c r="BJ191" s="14" t="s">
        <v>87</v>
      </c>
      <c r="BK191" s="245">
        <f>ROUND(I191*H191,2)</f>
        <v>0</v>
      </c>
      <c r="BL191" s="14" t="s">
        <v>144</v>
      </c>
      <c r="BM191" s="244" t="s">
        <v>393</v>
      </c>
    </row>
    <row r="192" s="2" customFormat="1" ht="24.15" customHeight="1">
      <c r="A192" s="35"/>
      <c r="B192" s="36"/>
      <c r="C192" s="253" t="s">
        <v>394</v>
      </c>
      <c r="D192" s="253" t="s">
        <v>270</v>
      </c>
      <c r="E192" s="254" t="s">
        <v>395</v>
      </c>
      <c r="F192" s="255" t="s">
        <v>396</v>
      </c>
      <c r="G192" s="256" t="s">
        <v>175</v>
      </c>
      <c r="H192" s="257">
        <v>3</v>
      </c>
      <c r="I192" s="258"/>
      <c r="J192" s="259">
        <f>ROUND(I192*H192,2)</f>
        <v>0</v>
      </c>
      <c r="K192" s="260"/>
      <c r="L192" s="261"/>
      <c r="M192" s="262" t="s">
        <v>1</v>
      </c>
      <c r="N192" s="263" t="s">
        <v>41</v>
      </c>
      <c r="O192" s="94"/>
      <c r="P192" s="242">
        <f>O192*H192</f>
        <v>0</v>
      </c>
      <c r="Q192" s="242">
        <v>0.001</v>
      </c>
      <c r="R192" s="242">
        <f>Q192*H192</f>
        <v>0.0030000000000000001</v>
      </c>
      <c r="S192" s="242">
        <v>0</v>
      </c>
      <c r="T192" s="24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4" t="s">
        <v>273</v>
      </c>
      <c r="AT192" s="244" t="s">
        <v>270</v>
      </c>
      <c r="AU192" s="244" t="s">
        <v>87</v>
      </c>
      <c r="AY192" s="14" t="s">
        <v>124</v>
      </c>
      <c r="BE192" s="245">
        <f>IF(N192="základná",J192,0)</f>
        <v>0</v>
      </c>
      <c r="BF192" s="245">
        <f>IF(N192="znížená",J192,0)</f>
        <v>0</v>
      </c>
      <c r="BG192" s="245">
        <f>IF(N192="zákl. prenesená",J192,0)</f>
        <v>0</v>
      </c>
      <c r="BH192" s="245">
        <f>IF(N192="zníž. prenesená",J192,0)</f>
        <v>0</v>
      </c>
      <c r="BI192" s="245">
        <f>IF(N192="nulová",J192,0)</f>
        <v>0</v>
      </c>
      <c r="BJ192" s="14" t="s">
        <v>87</v>
      </c>
      <c r="BK192" s="245">
        <f>ROUND(I192*H192,2)</f>
        <v>0</v>
      </c>
      <c r="BL192" s="14" t="s">
        <v>144</v>
      </c>
      <c r="BM192" s="244" t="s">
        <v>397</v>
      </c>
    </row>
    <row r="193" s="2" customFormat="1" ht="24.15" customHeight="1">
      <c r="A193" s="35"/>
      <c r="B193" s="36"/>
      <c r="C193" s="253" t="s">
        <v>398</v>
      </c>
      <c r="D193" s="253" t="s">
        <v>270</v>
      </c>
      <c r="E193" s="254" t="s">
        <v>399</v>
      </c>
      <c r="F193" s="255" t="s">
        <v>400</v>
      </c>
      <c r="G193" s="256" t="s">
        <v>175</v>
      </c>
      <c r="H193" s="257">
        <v>3</v>
      </c>
      <c r="I193" s="258"/>
      <c r="J193" s="259">
        <f>ROUND(I193*H193,2)</f>
        <v>0</v>
      </c>
      <c r="K193" s="260"/>
      <c r="L193" s="261"/>
      <c r="M193" s="262" t="s">
        <v>1</v>
      </c>
      <c r="N193" s="263" t="s">
        <v>41</v>
      </c>
      <c r="O193" s="94"/>
      <c r="P193" s="242">
        <f>O193*H193</f>
        <v>0</v>
      </c>
      <c r="Q193" s="242">
        <v>0.0050000000000000001</v>
      </c>
      <c r="R193" s="242">
        <f>Q193*H193</f>
        <v>0.014999999999999999</v>
      </c>
      <c r="S193" s="242">
        <v>0</v>
      </c>
      <c r="T193" s="24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4" t="s">
        <v>273</v>
      </c>
      <c r="AT193" s="244" t="s">
        <v>270</v>
      </c>
      <c r="AU193" s="244" t="s">
        <v>87</v>
      </c>
      <c r="AY193" s="14" t="s">
        <v>124</v>
      </c>
      <c r="BE193" s="245">
        <f>IF(N193="základná",J193,0)</f>
        <v>0</v>
      </c>
      <c r="BF193" s="245">
        <f>IF(N193="znížená",J193,0)</f>
        <v>0</v>
      </c>
      <c r="BG193" s="245">
        <f>IF(N193="zákl. prenesená",J193,0)</f>
        <v>0</v>
      </c>
      <c r="BH193" s="245">
        <f>IF(N193="zníž. prenesená",J193,0)</f>
        <v>0</v>
      </c>
      <c r="BI193" s="245">
        <f>IF(N193="nulová",J193,0)</f>
        <v>0</v>
      </c>
      <c r="BJ193" s="14" t="s">
        <v>87</v>
      </c>
      <c r="BK193" s="245">
        <f>ROUND(I193*H193,2)</f>
        <v>0</v>
      </c>
      <c r="BL193" s="14" t="s">
        <v>144</v>
      </c>
      <c r="BM193" s="244" t="s">
        <v>401</v>
      </c>
    </row>
    <row r="194" s="2" customFormat="1" ht="33" customHeight="1">
      <c r="A194" s="35"/>
      <c r="B194" s="36"/>
      <c r="C194" s="232" t="s">
        <v>402</v>
      </c>
      <c r="D194" s="232" t="s">
        <v>125</v>
      </c>
      <c r="E194" s="233" t="s">
        <v>403</v>
      </c>
      <c r="F194" s="234" t="s">
        <v>404</v>
      </c>
      <c r="G194" s="235" t="s">
        <v>180</v>
      </c>
      <c r="H194" s="236">
        <v>9.3000000000000007</v>
      </c>
      <c r="I194" s="237"/>
      <c r="J194" s="238">
        <f>ROUND(I194*H194,2)</f>
        <v>0</v>
      </c>
      <c r="K194" s="239"/>
      <c r="L194" s="41"/>
      <c r="M194" s="240" t="s">
        <v>1</v>
      </c>
      <c r="N194" s="241" t="s">
        <v>41</v>
      </c>
      <c r="O194" s="94"/>
      <c r="P194" s="242">
        <f>O194*H194</f>
        <v>0</v>
      </c>
      <c r="Q194" s="242">
        <v>5.0000000000000002E-05</v>
      </c>
      <c r="R194" s="242">
        <f>Q194*H194</f>
        <v>0.00046500000000000008</v>
      </c>
      <c r="S194" s="242">
        <v>0</v>
      </c>
      <c r="T194" s="24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4" t="s">
        <v>144</v>
      </c>
      <c r="AT194" s="244" t="s">
        <v>125</v>
      </c>
      <c r="AU194" s="244" t="s">
        <v>87</v>
      </c>
      <c r="AY194" s="14" t="s">
        <v>124</v>
      </c>
      <c r="BE194" s="245">
        <f>IF(N194="základná",J194,0)</f>
        <v>0</v>
      </c>
      <c r="BF194" s="245">
        <f>IF(N194="znížená",J194,0)</f>
        <v>0</v>
      </c>
      <c r="BG194" s="245">
        <f>IF(N194="zákl. prenesená",J194,0)</f>
        <v>0</v>
      </c>
      <c r="BH194" s="245">
        <f>IF(N194="zníž. prenesená",J194,0)</f>
        <v>0</v>
      </c>
      <c r="BI194" s="245">
        <f>IF(N194="nulová",J194,0)</f>
        <v>0</v>
      </c>
      <c r="BJ194" s="14" t="s">
        <v>87</v>
      </c>
      <c r="BK194" s="245">
        <f>ROUND(I194*H194,2)</f>
        <v>0</v>
      </c>
      <c r="BL194" s="14" t="s">
        <v>144</v>
      </c>
      <c r="BM194" s="244" t="s">
        <v>405</v>
      </c>
    </row>
    <row r="195" s="2" customFormat="1" ht="24.15" customHeight="1">
      <c r="A195" s="35"/>
      <c r="B195" s="36"/>
      <c r="C195" s="253" t="s">
        <v>406</v>
      </c>
      <c r="D195" s="253" t="s">
        <v>270</v>
      </c>
      <c r="E195" s="254" t="s">
        <v>407</v>
      </c>
      <c r="F195" s="255" t="s">
        <v>408</v>
      </c>
      <c r="G195" s="256" t="s">
        <v>175</v>
      </c>
      <c r="H195" s="257">
        <v>1</v>
      </c>
      <c r="I195" s="258"/>
      <c r="J195" s="259">
        <f>ROUND(I195*H195,2)</f>
        <v>0</v>
      </c>
      <c r="K195" s="260"/>
      <c r="L195" s="261"/>
      <c r="M195" s="262" t="s">
        <v>1</v>
      </c>
      <c r="N195" s="263" t="s">
        <v>41</v>
      </c>
      <c r="O195" s="94"/>
      <c r="P195" s="242">
        <f>O195*H195</f>
        <v>0</v>
      </c>
      <c r="Q195" s="242">
        <v>0.13</v>
      </c>
      <c r="R195" s="242">
        <f>Q195*H195</f>
        <v>0.13</v>
      </c>
      <c r="S195" s="242">
        <v>0</v>
      </c>
      <c r="T195" s="24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4" t="s">
        <v>273</v>
      </c>
      <c r="AT195" s="244" t="s">
        <v>270</v>
      </c>
      <c r="AU195" s="244" t="s">
        <v>87</v>
      </c>
      <c r="AY195" s="14" t="s">
        <v>124</v>
      </c>
      <c r="BE195" s="245">
        <f>IF(N195="základná",J195,0)</f>
        <v>0</v>
      </c>
      <c r="BF195" s="245">
        <f>IF(N195="znížená",J195,0)</f>
        <v>0</v>
      </c>
      <c r="BG195" s="245">
        <f>IF(N195="zákl. prenesená",J195,0)</f>
        <v>0</v>
      </c>
      <c r="BH195" s="245">
        <f>IF(N195="zníž. prenesená",J195,0)</f>
        <v>0</v>
      </c>
      <c r="BI195" s="245">
        <f>IF(N195="nulová",J195,0)</f>
        <v>0</v>
      </c>
      <c r="BJ195" s="14" t="s">
        <v>87</v>
      </c>
      <c r="BK195" s="245">
        <f>ROUND(I195*H195,2)</f>
        <v>0</v>
      </c>
      <c r="BL195" s="14" t="s">
        <v>144</v>
      </c>
      <c r="BM195" s="244" t="s">
        <v>409</v>
      </c>
    </row>
    <row r="196" s="2" customFormat="1" ht="33" customHeight="1">
      <c r="A196" s="35"/>
      <c r="B196" s="36"/>
      <c r="C196" s="232" t="s">
        <v>410</v>
      </c>
      <c r="D196" s="232" t="s">
        <v>125</v>
      </c>
      <c r="E196" s="233" t="s">
        <v>411</v>
      </c>
      <c r="F196" s="234" t="s">
        <v>412</v>
      </c>
      <c r="G196" s="235" t="s">
        <v>191</v>
      </c>
      <c r="H196" s="236">
        <v>360.48000000000002</v>
      </c>
      <c r="I196" s="237"/>
      <c r="J196" s="238">
        <f>ROUND(I196*H196,2)</f>
        <v>0</v>
      </c>
      <c r="K196" s="239"/>
      <c r="L196" s="41"/>
      <c r="M196" s="240" t="s">
        <v>1</v>
      </c>
      <c r="N196" s="241" t="s">
        <v>41</v>
      </c>
      <c r="O196" s="94"/>
      <c r="P196" s="242">
        <f>O196*H196</f>
        <v>0</v>
      </c>
      <c r="Q196" s="242">
        <v>0</v>
      </c>
      <c r="R196" s="242">
        <f>Q196*H196</f>
        <v>0</v>
      </c>
      <c r="S196" s="242">
        <v>0</v>
      </c>
      <c r="T196" s="24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4" t="s">
        <v>144</v>
      </c>
      <c r="AT196" s="244" t="s">
        <v>125</v>
      </c>
      <c r="AU196" s="244" t="s">
        <v>87</v>
      </c>
      <c r="AY196" s="14" t="s">
        <v>124</v>
      </c>
      <c r="BE196" s="245">
        <f>IF(N196="základná",J196,0)</f>
        <v>0</v>
      </c>
      <c r="BF196" s="245">
        <f>IF(N196="znížená",J196,0)</f>
        <v>0</v>
      </c>
      <c r="BG196" s="245">
        <f>IF(N196="zákl. prenesená",J196,0)</f>
        <v>0</v>
      </c>
      <c r="BH196" s="245">
        <f>IF(N196="zníž. prenesená",J196,0)</f>
        <v>0</v>
      </c>
      <c r="BI196" s="245">
        <f>IF(N196="nulová",J196,0)</f>
        <v>0</v>
      </c>
      <c r="BJ196" s="14" t="s">
        <v>87</v>
      </c>
      <c r="BK196" s="245">
        <f>ROUND(I196*H196,2)</f>
        <v>0</v>
      </c>
      <c r="BL196" s="14" t="s">
        <v>144</v>
      </c>
      <c r="BM196" s="244" t="s">
        <v>413</v>
      </c>
    </row>
    <row r="197" s="2" customFormat="1" ht="24.15" customHeight="1">
      <c r="A197" s="35"/>
      <c r="B197" s="36"/>
      <c r="C197" s="253" t="s">
        <v>414</v>
      </c>
      <c r="D197" s="253" t="s">
        <v>270</v>
      </c>
      <c r="E197" s="254" t="s">
        <v>415</v>
      </c>
      <c r="F197" s="255" t="s">
        <v>416</v>
      </c>
      <c r="G197" s="256" t="s">
        <v>133</v>
      </c>
      <c r="H197" s="257">
        <v>0.32000000000000001</v>
      </c>
      <c r="I197" s="258"/>
      <c r="J197" s="259">
        <f>ROUND(I197*H197,2)</f>
        <v>0</v>
      </c>
      <c r="K197" s="260"/>
      <c r="L197" s="261"/>
      <c r="M197" s="262" t="s">
        <v>1</v>
      </c>
      <c r="N197" s="263" t="s">
        <v>41</v>
      </c>
      <c r="O197" s="94"/>
      <c r="P197" s="242">
        <f>O197*H197</f>
        <v>0</v>
      </c>
      <c r="Q197" s="242">
        <v>1</v>
      </c>
      <c r="R197" s="242">
        <f>Q197*H197</f>
        <v>0.32000000000000001</v>
      </c>
      <c r="S197" s="242">
        <v>0</v>
      </c>
      <c r="T197" s="24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4" t="s">
        <v>273</v>
      </c>
      <c r="AT197" s="244" t="s">
        <v>270</v>
      </c>
      <c r="AU197" s="244" t="s">
        <v>87</v>
      </c>
      <c r="AY197" s="14" t="s">
        <v>124</v>
      </c>
      <c r="BE197" s="245">
        <f>IF(N197="základná",J197,0)</f>
        <v>0</v>
      </c>
      <c r="BF197" s="245">
        <f>IF(N197="znížená",J197,0)</f>
        <v>0</v>
      </c>
      <c r="BG197" s="245">
        <f>IF(N197="zákl. prenesená",J197,0)</f>
        <v>0</v>
      </c>
      <c r="BH197" s="245">
        <f>IF(N197="zníž. prenesená",J197,0)</f>
        <v>0</v>
      </c>
      <c r="BI197" s="245">
        <f>IF(N197="nulová",J197,0)</f>
        <v>0</v>
      </c>
      <c r="BJ197" s="14" t="s">
        <v>87</v>
      </c>
      <c r="BK197" s="245">
        <f>ROUND(I197*H197,2)</f>
        <v>0</v>
      </c>
      <c r="BL197" s="14" t="s">
        <v>144</v>
      </c>
      <c r="BM197" s="244" t="s">
        <v>417</v>
      </c>
    </row>
    <row r="198" s="2" customFormat="1" ht="24.15" customHeight="1">
      <c r="A198" s="35"/>
      <c r="B198" s="36"/>
      <c r="C198" s="253" t="s">
        <v>418</v>
      </c>
      <c r="D198" s="253" t="s">
        <v>270</v>
      </c>
      <c r="E198" s="254" t="s">
        <v>419</v>
      </c>
      <c r="F198" s="255" t="s">
        <v>420</v>
      </c>
      <c r="G198" s="256" t="s">
        <v>133</v>
      </c>
      <c r="H198" s="257">
        <v>0.044999999999999998</v>
      </c>
      <c r="I198" s="258"/>
      <c r="J198" s="259">
        <f>ROUND(I198*H198,2)</f>
        <v>0</v>
      </c>
      <c r="K198" s="260"/>
      <c r="L198" s="261"/>
      <c r="M198" s="262" t="s">
        <v>1</v>
      </c>
      <c r="N198" s="263" t="s">
        <v>41</v>
      </c>
      <c r="O198" s="94"/>
      <c r="P198" s="242">
        <f>O198*H198</f>
        <v>0</v>
      </c>
      <c r="Q198" s="242">
        <v>1</v>
      </c>
      <c r="R198" s="242">
        <f>Q198*H198</f>
        <v>0.044999999999999998</v>
      </c>
      <c r="S198" s="242">
        <v>0</v>
      </c>
      <c r="T198" s="24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4" t="s">
        <v>273</v>
      </c>
      <c r="AT198" s="244" t="s">
        <v>270</v>
      </c>
      <c r="AU198" s="244" t="s">
        <v>87</v>
      </c>
      <c r="AY198" s="14" t="s">
        <v>124</v>
      </c>
      <c r="BE198" s="245">
        <f>IF(N198="základná",J198,0)</f>
        <v>0</v>
      </c>
      <c r="BF198" s="245">
        <f>IF(N198="znížená",J198,0)</f>
        <v>0</v>
      </c>
      <c r="BG198" s="245">
        <f>IF(N198="zákl. prenesená",J198,0)</f>
        <v>0</v>
      </c>
      <c r="BH198" s="245">
        <f>IF(N198="zníž. prenesená",J198,0)</f>
        <v>0</v>
      </c>
      <c r="BI198" s="245">
        <f>IF(N198="nulová",J198,0)</f>
        <v>0</v>
      </c>
      <c r="BJ198" s="14" t="s">
        <v>87</v>
      </c>
      <c r="BK198" s="245">
        <f>ROUND(I198*H198,2)</f>
        <v>0</v>
      </c>
      <c r="BL198" s="14" t="s">
        <v>144</v>
      </c>
      <c r="BM198" s="244" t="s">
        <v>421</v>
      </c>
    </row>
    <row r="199" s="2" customFormat="1" ht="21.75" customHeight="1">
      <c r="A199" s="35"/>
      <c r="B199" s="36"/>
      <c r="C199" s="253" t="s">
        <v>422</v>
      </c>
      <c r="D199" s="253" t="s">
        <v>270</v>
      </c>
      <c r="E199" s="254" t="s">
        <v>423</v>
      </c>
      <c r="F199" s="255" t="s">
        <v>424</v>
      </c>
      <c r="G199" s="256" t="s">
        <v>175</v>
      </c>
      <c r="H199" s="257">
        <v>3</v>
      </c>
      <c r="I199" s="258"/>
      <c r="J199" s="259">
        <f>ROUND(I199*H199,2)</f>
        <v>0</v>
      </c>
      <c r="K199" s="260"/>
      <c r="L199" s="261"/>
      <c r="M199" s="262" t="s">
        <v>1</v>
      </c>
      <c r="N199" s="263" t="s">
        <v>41</v>
      </c>
      <c r="O199" s="94"/>
      <c r="P199" s="242">
        <f>O199*H199</f>
        <v>0</v>
      </c>
      <c r="Q199" s="242">
        <v>0</v>
      </c>
      <c r="R199" s="242">
        <f>Q199*H199</f>
        <v>0</v>
      </c>
      <c r="S199" s="242">
        <v>0</v>
      </c>
      <c r="T199" s="24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4" t="s">
        <v>273</v>
      </c>
      <c r="AT199" s="244" t="s">
        <v>270</v>
      </c>
      <c r="AU199" s="244" t="s">
        <v>87</v>
      </c>
      <c r="AY199" s="14" t="s">
        <v>124</v>
      </c>
      <c r="BE199" s="245">
        <f>IF(N199="základná",J199,0)</f>
        <v>0</v>
      </c>
      <c r="BF199" s="245">
        <f>IF(N199="znížená",J199,0)</f>
        <v>0</v>
      </c>
      <c r="BG199" s="245">
        <f>IF(N199="zákl. prenesená",J199,0)</f>
        <v>0</v>
      </c>
      <c r="BH199" s="245">
        <f>IF(N199="zníž. prenesená",J199,0)</f>
        <v>0</v>
      </c>
      <c r="BI199" s="245">
        <f>IF(N199="nulová",J199,0)</f>
        <v>0</v>
      </c>
      <c r="BJ199" s="14" t="s">
        <v>87</v>
      </c>
      <c r="BK199" s="245">
        <f>ROUND(I199*H199,2)</f>
        <v>0</v>
      </c>
      <c r="BL199" s="14" t="s">
        <v>144</v>
      </c>
      <c r="BM199" s="244" t="s">
        <v>425</v>
      </c>
    </row>
    <row r="200" s="2" customFormat="1" ht="24.15" customHeight="1">
      <c r="A200" s="35"/>
      <c r="B200" s="36"/>
      <c r="C200" s="253" t="s">
        <v>426</v>
      </c>
      <c r="D200" s="253" t="s">
        <v>270</v>
      </c>
      <c r="E200" s="254" t="s">
        <v>427</v>
      </c>
      <c r="F200" s="255" t="s">
        <v>428</v>
      </c>
      <c r="G200" s="256" t="s">
        <v>175</v>
      </c>
      <c r="H200" s="257">
        <v>12</v>
      </c>
      <c r="I200" s="258"/>
      <c r="J200" s="259">
        <f>ROUND(I200*H200,2)</f>
        <v>0</v>
      </c>
      <c r="K200" s="260"/>
      <c r="L200" s="261"/>
      <c r="M200" s="262" t="s">
        <v>1</v>
      </c>
      <c r="N200" s="263" t="s">
        <v>41</v>
      </c>
      <c r="O200" s="94"/>
      <c r="P200" s="242">
        <f>O200*H200</f>
        <v>0</v>
      </c>
      <c r="Q200" s="242">
        <v>1.0000000000000001E-05</v>
      </c>
      <c r="R200" s="242">
        <f>Q200*H200</f>
        <v>0.00012000000000000002</v>
      </c>
      <c r="S200" s="242">
        <v>0</v>
      </c>
      <c r="T200" s="24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4" t="s">
        <v>273</v>
      </c>
      <c r="AT200" s="244" t="s">
        <v>270</v>
      </c>
      <c r="AU200" s="244" t="s">
        <v>87</v>
      </c>
      <c r="AY200" s="14" t="s">
        <v>124</v>
      </c>
      <c r="BE200" s="245">
        <f>IF(N200="základná",J200,0)</f>
        <v>0</v>
      </c>
      <c r="BF200" s="245">
        <f>IF(N200="znížená",J200,0)</f>
        <v>0</v>
      </c>
      <c r="BG200" s="245">
        <f>IF(N200="zákl. prenesená",J200,0)</f>
        <v>0</v>
      </c>
      <c r="BH200" s="245">
        <f>IF(N200="zníž. prenesená",J200,0)</f>
        <v>0</v>
      </c>
      <c r="BI200" s="245">
        <f>IF(N200="nulová",J200,0)</f>
        <v>0</v>
      </c>
      <c r="BJ200" s="14" t="s">
        <v>87</v>
      </c>
      <c r="BK200" s="245">
        <f>ROUND(I200*H200,2)</f>
        <v>0</v>
      </c>
      <c r="BL200" s="14" t="s">
        <v>144</v>
      </c>
      <c r="BM200" s="244" t="s">
        <v>429</v>
      </c>
    </row>
    <row r="201" s="2" customFormat="1" ht="16.5" customHeight="1">
      <c r="A201" s="35"/>
      <c r="B201" s="36"/>
      <c r="C201" s="253" t="s">
        <v>430</v>
      </c>
      <c r="D201" s="253" t="s">
        <v>270</v>
      </c>
      <c r="E201" s="254" t="s">
        <v>431</v>
      </c>
      <c r="F201" s="255" t="s">
        <v>432</v>
      </c>
      <c r="G201" s="256" t="s">
        <v>175</v>
      </c>
      <c r="H201" s="257">
        <v>12</v>
      </c>
      <c r="I201" s="258"/>
      <c r="J201" s="259">
        <f>ROUND(I201*H201,2)</f>
        <v>0</v>
      </c>
      <c r="K201" s="260"/>
      <c r="L201" s="261"/>
      <c r="M201" s="262" t="s">
        <v>1</v>
      </c>
      <c r="N201" s="263" t="s">
        <v>41</v>
      </c>
      <c r="O201" s="94"/>
      <c r="P201" s="242">
        <f>O201*H201</f>
        <v>0</v>
      </c>
      <c r="Q201" s="242">
        <v>0</v>
      </c>
      <c r="R201" s="242">
        <f>Q201*H201</f>
        <v>0</v>
      </c>
      <c r="S201" s="242">
        <v>0</v>
      </c>
      <c r="T201" s="24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4" t="s">
        <v>273</v>
      </c>
      <c r="AT201" s="244" t="s">
        <v>270</v>
      </c>
      <c r="AU201" s="244" t="s">
        <v>87</v>
      </c>
      <c r="AY201" s="14" t="s">
        <v>124</v>
      </c>
      <c r="BE201" s="245">
        <f>IF(N201="základná",J201,0)</f>
        <v>0</v>
      </c>
      <c r="BF201" s="245">
        <f>IF(N201="znížená",J201,0)</f>
        <v>0</v>
      </c>
      <c r="BG201" s="245">
        <f>IF(N201="zákl. prenesená",J201,0)</f>
        <v>0</v>
      </c>
      <c r="BH201" s="245">
        <f>IF(N201="zníž. prenesená",J201,0)</f>
        <v>0</v>
      </c>
      <c r="BI201" s="245">
        <f>IF(N201="nulová",J201,0)</f>
        <v>0</v>
      </c>
      <c r="BJ201" s="14" t="s">
        <v>87</v>
      </c>
      <c r="BK201" s="245">
        <f>ROUND(I201*H201,2)</f>
        <v>0</v>
      </c>
      <c r="BL201" s="14" t="s">
        <v>144</v>
      </c>
      <c r="BM201" s="244" t="s">
        <v>433</v>
      </c>
    </row>
    <row r="202" s="2" customFormat="1" ht="24.15" customHeight="1">
      <c r="A202" s="35"/>
      <c r="B202" s="36"/>
      <c r="C202" s="232" t="s">
        <v>434</v>
      </c>
      <c r="D202" s="232" t="s">
        <v>125</v>
      </c>
      <c r="E202" s="233" t="s">
        <v>435</v>
      </c>
      <c r="F202" s="234" t="s">
        <v>436</v>
      </c>
      <c r="G202" s="235" t="s">
        <v>191</v>
      </c>
      <c r="H202" s="236">
        <v>360.48000000000002</v>
      </c>
      <c r="I202" s="237"/>
      <c r="J202" s="238">
        <f>ROUND(I202*H202,2)</f>
        <v>0</v>
      </c>
      <c r="K202" s="239"/>
      <c r="L202" s="41"/>
      <c r="M202" s="240" t="s">
        <v>1</v>
      </c>
      <c r="N202" s="241" t="s">
        <v>41</v>
      </c>
      <c r="O202" s="94"/>
      <c r="P202" s="242">
        <f>O202*H202</f>
        <v>0</v>
      </c>
      <c r="Q202" s="242">
        <v>5.0000000000000002E-05</v>
      </c>
      <c r="R202" s="242">
        <f>Q202*H202</f>
        <v>0.018024000000000002</v>
      </c>
      <c r="S202" s="242">
        <v>0</v>
      </c>
      <c r="T202" s="24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4" t="s">
        <v>144</v>
      </c>
      <c r="AT202" s="244" t="s">
        <v>125</v>
      </c>
      <c r="AU202" s="244" t="s">
        <v>87</v>
      </c>
      <c r="AY202" s="14" t="s">
        <v>124</v>
      </c>
      <c r="BE202" s="245">
        <f>IF(N202="základná",J202,0)</f>
        <v>0</v>
      </c>
      <c r="BF202" s="245">
        <f>IF(N202="znížená",J202,0)</f>
        <v>0</v>
      </c>
      <c r="BG202" s="245">
        <f>IF(N202="zákl. prenesená",J202,0)</f>
        <v>0</v>
      </c>
      <c r="BH202" s="245">
        <f>IF(N202="zníž. prenesená",J202,0)</f>
        <v>0</v>
      </c>
      <c r="BI202" s="245">
        <f>IF(N202="nulová",J202,0)</f>
        <v>0</v>
      </c>
      <c r="BJ202" s="14" t="s">
        <v>87</v>
      </c>
      <c r="BK202" s="245">
        <f>ROUND(I202*H202,2)</f>
        <v>0</v>
      </c>
      <c r="BL202" s="14" t="s">
        <v>144</v>
      </c>
      <c r="BM202" s="244" t="s">
        <v>437</v>
      </c>
    </row>
    <row r="203" s="2" customFormat="1" ht="24.15" customHeight="1">
      <c r="A203" s="35"/>
      <c r="B203" s="36"/>
      <c r="C203" s="232" t="s">
        <v>438</v>
      </c>
      <c r="D203" s="232" t="s">
        <v>125</v>
      </c>
      <c r="E203" s="233" t="s">
        <v>439</v>
      </c>
      <c r="F203" s="234" t="s">
        <v>440</v>
      </c>
      <c r="G203" s="235" t="s">
        <v>337</v>
      </c>
      <c r="H203" s="264"/>
      <c r="I203" s="237"/>
      <c r="J203" s="238">
        <f>ROUND(I203*H203,2)</f>
        <v>0</v>
      </c>
      <c r="K203" s="239"/>
      <c r="L203" s="41"/>
      <c r="M203" s="248" t="s">
        <v>1</v>
      </c>
      <c r="N203" s="249" t="s">
        <v>41</v>
      </c>
      <c r="O203" s="250"/>
      <c r="P203" s="251">
        <f>O203*H203</f>
        <v>0</v>
      </c>
      <c r="Q203" s="251">
        <v>0</v>
      </c>
      <c r="R203" s="251">
        <f>Q203*H203</f>
        <v>0</v>
      </c>
      <c r="S203" s="251">
        <v>0</v>
      </c>
      <c r="T203" s="25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4" t="s">
        <v>144</v>
      </c>
      <c r="AT203" s="244" t="s">
        <v>125</v>
      </c>
      <c r="AU203" s="244" t="s">
        <v>87</v>
      </c>
      <c r="AY203" s="14" t="s">
        <v>124</v>
      </c>
      <c r="BE203" s="245">
        <f>IF(N203="základná",J203,0)</f>
        <v>0</v>
      </c>
      <c r="BF203" s="245">
        <f>IF(N203="znížená",J203,0)</f>
        <v>0</v>
      </c>
      <c r="BG203" s="245">
        <f>IF(N203="zákl. prenesená",J203,0)</f>
        <v>0</v>
      </c>
      <c r="BH203" s="245">
        <f>IF(N203="zníž. prenesená",J203,0)</f>
        <v>0</v>
      </c>
      <c r="BI203" s="245">
        <f>IF(N203="nulová",J203,0)</f>
        <v>0</v>
      </c>
      <c r="BJ203" s="14" t="s">
        <v>87</v>
      </c>
      <c r="BK203" s="245">
        <f>ROUND(I203*H203,2)</f>
        <v>0</v>
      </c>
      <c r="BL203" s="14" t="s">
        <v>144</v>
      </c>
      <c r="BM203" s="244" t="s">
        <v>441</v>
      </c>
    </row>
    <row r="204" s="2" customFormat="1" ht="6.96" customHeight="1">
      <c r="A204" s="35"/>
      <c r="B204" s="69"/>
      <c r="C204" s="70"/>
      <c r="D204" s="70"/>
      <c r="E204" s="70"/>
      <c r="F204" s="70"/>
      <c r="G204" s="70"/>
      <c r="H204" s="70"/>
      <c r="I204" s="70"/>
      <c r="J204" s="70"/>
      <c r="K204" s="70"/>
      <c r="L204" s="41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sheet="1" autoFilter="0" formatColumns="0" formatRows="0" objects="1" scenarios="1" spinCount="100000" saltValue="r5IkDd4lnl1dcTLqtpWmlcbmI04uH2nUfu1qVEKQ+ohAWEUuLzMlcr6Syxt/xK3f8FJUwpdEy0ArzOaXvL4SXg==" hashValue="ngUBzS1BzIjLOXuYxUl5YJdMIZ9H8dD3cO283jEV8tVG9OqbcJBvADXuebUrbuPb5Ltz/tEe/GuhGELP95BKfg==" algorithmName="SHA-512" password="CC35"/>
  <autoFilter ref="C128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DESKTOP-U6GPIAN\Marek</dc:creator>
  <cp:lastModifiedBy>DESKTOP-U6GPIAN\Marek</cp:lastModifiedBy>
  <dcterms:created xsi:type="dcterms:W3CDTF">2022-04-08T09:45:40Z</dcterms:created>
  <dcterms:modified xsi:type="dcterms:W3CDTF">2022-04-08T09:45:43Z</dcterms:modified>
</cp:coreProperties>
</file>