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Cykloprístrešky Malacky 2021.08\2021.11.16\"/>
    </mc:Choice>
  </mc:AlternateContent>
  <xr:revisionPtr revIDLastSave="0" documentId="11_A040FA6C5A372784F4C7CD52BD658D53BF0DE761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kapitulácia stavby" sheetId="1" r:id="rId1"/>
    <sheet name="1270-1 - SO 01  Prístrešo..." sheetId="2" r:id="rId2"/>
    <sheet name="1270-2 - SO 02  Prístrešo..." sheetId="3" r:id="rId3"/>
    <sheet name="1270-3 - SO 03  Prístrešo..." sheetId="4" r:id="rId4"/>
    <sheet name="1270-4 - SO 04  Prístrešo..." sheetId="5" r:id="rId5"/>
    <sheet name="1270-5 - SO 05  Prístrešo..." sheetId="6" r:id="rId6"/>
  </sheets>
  <definedNames>
    <definedName name="_xlnm._FilterDatabase" localSheetId="1" hidden="1">'1270-1 - SO 01  Prístrešo...'!$C$130:$K$297</definedName>
    <definedName name="_xlnm._FilterDatabase" localSheetId="2" hidden="1">'1270-2 - SO 02  Prístrešo...'!$C$130:$K$282</definedName>
    <definedName name="_xlnm._FilterDatabase" localSheetId="3" hidden="1">'1270-3 - SO 03  Prístrešo...'!$C$130:$K$318</definedName>
    <definedName name="_xlnm._FilterDatabase" localSheetId="4" hidden="1">'1270-4 - SO 04  Prístrešo...'!$C$130:$K$268</definedName>
    <definedName name="_xlnm._FilterDatabase" localSheetId="5" hidden="1">'1270-5 - SO 05  Prístrešo...'!$C$130:$K$258</definedName>
    <definedName name="_xlnm.Print_Titles" localSheetId="0">'Rekapitulácia stavby'!$92:$92</definedName>
    <definedName name="_xlnm.Print_Titles" localSheetId="1">'1270-1 - SO 01  Prístrešo...'!$130:$130</definedName>
    <definedName name="_xlnm.Print_Titles" localSheetId="2">'1270-2 - SO 02  Prístrešo...'!$130:$130</definedName>
    <definedName name="_xlnm.Print_Titles" localSheetId="3">'1270-3 - SO 03  Prístrešo...'!$130:$130</definedName>
    <definedName name="_xlnm.Print_Titles" localSheetId="4">'1270-4 - SO 04  Prístrešo...'!$130:$130</definedName>
    <definedName name="_xlnm.Print_Titles" localSheetId="5">'1270-5 - SO 05  Prístrešo...'!$130:$130</definedName>
    <definedName name="_xlnm.Print_Area" localSheetId="0">'Rekapitulácia stavby'!$D$4:$AO$76,'Rekapitulácia stavby'!$C$82:$AQ$100</definedName>
    <definedName name="_xlnm.Print_Area" localSheetId="1">'1270-1 - SO 01  Prístrešo...'!$C$4:$J$76,'1270-1 - SO 01  Prístrešo...'!$C$82:$J$112,'1270-1 - SO 01  Prístrešo...'!$C$118:$J$297</definedName>
    <definedName name="_xlnm.Print_Area" localSheetId="2">'1270-2 - SO 02  Prístrešo...'!$C$4:$J$76,'1270-2 - SO 02  Prístrešo...'!$C$82:$J$112,'1270-2 - SO 02  Prístrešo...'!$C$118:$J$282</definedName>
    <definedName name="_xlnm.Print_Area" localSheetId="3">'1270-3 - SO 03  Prístrešo...'!$C$4:$J$76,'1270-3 - SO 03  Prístrešo...'!$C$82:$J$112,'1270-3 - SO 03  Prístrešo...'!$C$118:$J$318</definedName>
    <definedName name="_xlnm.Print_Area" localSheetId="4">'1270-4 - SO 04  Prístrešo...'!$C$4:$J$76,'1270-4 - SO 04  Prístrešo...'!$C$82:$J$112,'1270-4 - SO 04  Prístrešo...'!$C$118:$J$268</definedName>
    <definedName name="_xlnm.Print_Area" localSheetId="5">'1270-5 - SO 05  Prístrešo...'!$C$4:$J$76,'1270-5 - SO 05  Prístrešo...'!$C$82:$J$112,'1270-5 - SO 05  Prístrešo...'!$C$118:$J$258</definedName>
  </definedNames>
  <calcPr calcId="0" fullCalcOnLoad="1"/>
</workbook>
</file>

<file path=xl/calcChain.xml><?xml version="1.0" encoding="utf-8"?>
<calcChain xmlns="http://schemas.openxmlformats.org/spreadsheetml/2006/main">
  <c r="J37" i="6" l="1"/>
  <c r="J36" i="6"/>
  <c r="AY99" i="1"/>
  <c r="J35" i="6"/>
  <c r="AX99" i="1"/>
  <c r="BI258" i="6"/>
  <c r="BH258" i="6"/>
  <c r="BG258" i="6"/>
  <c r="BE258" i="6"/>
  <c r="T258" i="6"/>
  <c r="R258" i="6"/>
  <c r="P258" i="6"/>
  <c r="BI256" i="6"/>
  <c r="BH256" i="6"/>
  <c r="BG256" i="6"/>
  <c r="BE256" i="6"/>
  <c r="T256" i="6"/>
  <c r="R256" i="6"/>
  <c r="P256" i="6"/>
  <c r="BI254" i="6"/>
  <c r="BH254" i="6"/>
  <c r="BG254" i="6"/>
  <c r="BE254" i="6"/>
  <c r="T254" i="6"/>
  <c r="R254" i="6"/>
  <c r="P254" i="6"/>
  <c r="BI253" i="6"/>
  <c r="BH253" i="6"/>
  <c r="BG253" i="6"/>
  <c r="BE253" i="6"/>
  <c r="T253" i="6"/>
  <c r="R253" i="6"/>
  <c r="P253" i="6"/>
  <c r="BI252" i="6"/>
  <c r="BH252" i="6"/>
  <c r="BG252" i="6"/>
  <c r="BE252" i="6"/>
  <c r="T252" i="6"/>
  <c r="R252" i="6"/>
  <c r="P252" i="6"/>
  <c r="BI251" i="6"/>
  <c r="BH251" i="6"/>
  <c r="BG251" i="6"/>
  <c r="BE251" i="6"/>
  <c r="T251" i="6"/>
  <c r="R251" i="6"/>
  <c r="P251" i="6"/>
  <c r="BI250" i="6"/>
  <c r="BH250" i="6"/>
  <c r="BG250" i="6"/>
  <c r="BE250" i="6"/>
  <c r="T250" i="6"/>
  <c r="R250" i="6"/>
  <c r="P250" i="6"/>
  <c r="BI249" i="6"/>
  <c r="BH249" i="6"/>
  <c r="BG249" i="6"/>
  <c r="BE249" i="6"/>
  <c r="T249" i="6"/>
  <c r="R249" i="6"/>
  <c r="P249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6" i="6"/>
  <c r="BH246" i="6"/>
  <c r="BG246" i="6"/>
  <c r="BE246" i="6"/>
  <c r="T246" i="6"/>
  <c r="R246" i="6"/>
  <c r="P246" i="6"/>
  <c r="BI245" i="6"/>
  <c r="BH245" i="6"/>
  <c r="BG245" i="6"/>
  <c r="BE245" i="6"/>
  <c r="T245" i="6"/>
  <c r="R245" i="6"/>
  <c r="P245" i="6"/>
  <c r="BI244" i="6"/>
  <c r="BH244" i="6"/>
  <c r="BG244" i="6"/>
  <c r="BE244" i="6"/>
  <c r="T244" i="6"/>
  <c r="R244" i="6"/>
  <c r="P244" i="6"/>
  <c r="BI243" i="6"/>
  <c r="BH243" i="6"/>
  <c r="BG243" i="6"/>
  <c r="BE243" i="6"/>
  <c r="T243" i="6"/>
  <c r="R243" i="6"/>
  <c r="P243" i="6"/>
  <c r="BI242" i="6"/>
  <c r="BH242" i="6"/>
  <c r="BG242" i="6"/>
  <c r="BE242" i="6"/>
  <c r="T242" i="6"/>
  <c r="R242" i="6"/>
  <c r="P242" i="6"/>
  <c r="BI241" i="6"/>
  <c r="BH241" i="6"/>
  <c r="BG241" i="6"/>
  <c r="BE241" i="6"/>
  <c r="T241" i="6"/>
  <c r="R241" i="6"/>
  <c r="P241" i="6"/>
  <c r="BI240" i="6"/>
  <c r="BH240" i="6"/>
  <c r="BG240" i="6"/>
  <c r="BE240" i="6"/>
  <c r="T240" i="6"/>
  <c r="R240" i="6"/>
  <c r="P240" i="6"/>
  <c r="BI239" i="6"/>
  <c r="BH239" i="6"/>
  <c r="BG239" i="6"/>
  <c r="BE239" i="6"/>
  <c r="T239" i="6"/>
  <c r="R239" i="6"/>
  <c r="P239" i="6"/>
  <c r="BI238" i="6"/>
  <c r="BH238" i="6"/>
  <c r="BG238" i="6"/>
  <c r="BE238" i="6"/>
  <c r="T238" i="6"/>
  <c r="R238" i="6"/>
  <c r="P238" i="6"/>
  <c r="BI237" i="6"/>
  <c r="BH237" i="6"/>
  <c r="BG237" i="6"/>
  <c r="BE237" i="6"/>
  <c r="T237" i="6"/>
  <c r="R237" i="6"/>
  <c r="P237" i="6"/>
  <c r="BI236" i="6"/>
  <c r="BH236" i="6"/>
  <c r="BG236" i="6"/>
  <c r="BE236" i="6"/>
  <c r="T236" i="6"/>
  <c r="R236" i="6"/>
  <c r="P236" i="6"/>
  <c r="BI235" i="6"/>
  <c r="BH235" i="6"/>
  <c r="BG235" i="6"/>
  <c r="BE235" i="6"/>
  <c r="T235" i="6"/>
  <c r="R235" i="6"/>
  <c r="P235" i="6"/>
  <c r="BI234" i="6"/>
  <c r="BH234" i="6"/>
  <c r="BG234" i="6"/>
  <c r="BE234" i="6"/>
  <c r="T234" i="6"/>
  <c r="R234" i="6"/>
  <c r="P234" i="6"/>
  <c r="BI233" i="6"/>
  <c r="BH233" i="6"/>
  <c r="BG233" i="6"/>
  <c r="BE233" i="6"/>
  <c r="T233" i="6"/>
  <c r="R233" i="6"/>
  <c r="P233" i="6"/>
  <c r="BI232" i="6"/>
  <c r="BH232" i="6"/>
  <c r="BG232" i="6"/>
  <c r="BE232" i="6"/>
  <c r="T232" i="6"/>
  <c r="R232" i="6"/>
  <c r="P232" i="6"/>
  <c r="BI231" i="6"/>
  <c r="BH231" i="6"/>
  <c r="BG231" i="6"/>
  <c r="BE231" i="6"/>
  <c r="T231" i="6"/>
  <c r="R231" i="6"/>
  <c r="P231" i="6"/>
  <c r="BI230" i="6"/>
  <c r="BH230" i="6"/>
  <c r="BG230" i="6"/>
  <c r="BE230" i="6"/>
  <c r="T230" i="6"/>
  <c r="R230" i="6"/>
  <c r="P230" i="6"/>
  <c r="BI229" i="6"/>
  <c r="BH229" i="6"/>
  <c r="BG229" i="6"/>
  <c r="BE229" i="6"/>
  <c r="T229" i="6"/>
  <c r="R229" i="6"/>
  <c r="P229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5" i="6"/>
  <c r="BH225" i="6"/>
  <c r="BG225" i="6"/>
  <c r="BE225" i="6"/>
  <c r="T225" i="6"/>
  <c r="R225" i="6"/>
  <c r="P225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2" i="6"/>
  <c r="BH212" i="6"/>
  <c r="BG212" i="6"/>
  <c r="BE212" i="6"/>
  <c r="T212" i="6"/>
  <c r="T211" i="6"/>
  <c r="R212" i="6"/>
  <c r="R211" i="6"/>
  <c r="P212" i="6"/>
  <c r="P211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7" i="6"/>
  <c r="BH207" i="6"/>
  <c r="BG207" i="6"/>
  <c r="BE207" i="6"/>
  <c r="T207" i="6"/>
  <c r="R207" i="6"/>
  <c r="P207" i="6"/>
  <c r="BI205" i="6"/>
  <c r="BH205" i="6"/>
  <c r="BG205" i="6"/>
  <c r="BE205" i="6"/>
  <c r="T205" i="6"/>
  <c r="R205" i="6"/>
  <c r="P205" i="6"/>
  <c r="BI203" i="6"/>
  <c r="BH203" i="6"/>
  <c r="BG203" i="6"/>
  <c r="BE203" i="6"/>
  <c r="T203" i="6"/>
  <c r="R203" i="6"/>
  <c r="P203" i="6"/>
  <c r="BI201" i="6"/>
  <c r="BH201" i="6"/>
  <c r="BG201" i="6"/>
  <c r="BE201" i="6"/>
  <c r="T201" i="6"/>
  <c r="R201" i="6"/>
  <c r="P201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6" i="6"/>
  <c r="BH196" i="6"/>
  <c r="BG196" i="6"/>
  <c r="BE196" i="6"/>
  <c r="T196" i="6"/>
  <c r="R196" i="6"/>
  <c r="P196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0" i="6"/>
  <c r="BH190" i="6"/>
  <c r="BG190" i="6"/>
  <c r="BE190" i="6"/>
  <c r="T190" i="6"/>
  <c r="R190" i="6"/>
  <c r="P190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78" i="6"/>
  <c r="BH178" i="6"/>
  <c r="BG178" i="6"/>
  <c r="BE178" i="6"/>
  <c r="T178" i="6"/>
  <c r="T177" i="6"/>
  <c r="R178" i="6"/>
  <c r="R177" i="6"/>
  <c r="P178" i="6"/>
  <c r="P177" i="6"/>
  <c r="BI176" i="6"/>
  <c r="BH176" i="6"/>
  <c r="BG176" i="6"/>
  <c r="BE176" i="6"/>
  <c r="T176" i="6"/>
  <c r="R176" i="6"/>
  <c r="P176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2" i="6"/>
  <c r="BH162" i="6"/>
  <c r="BG162" i="6"/>
  <c r="BE162" i="6"/>
  <c r="T162" i="6"/>
  <c r="R162" i="6"/>
  <c r="P162" i="6"/>
  <c r="BI159" i="6"/>
  <c r="BH159" i="6"/>
  <c r="BG159" i="6"/>
  <c r="BE159" i="6"/>
  <c r="T159" i="6"/>
  <c r="R159" i="6"/>
  <c r="P159" i="6"/>
  <c r="BI156" i="6"/>
  <c r="BH156" i="6"/>
  <c r="BG156" i="6"/>
  <c r="BE156" i="6"/>
  <c r="T156" i="6"/>
  <c r="R156" i="6"/>
  <c r="P156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49" i="6"/>
  <c r="BH149" i="6"/>
  <c r="BG149" i="6"/>
  <c r="BE149" i="6"/>
  <c r="T149" i="6"/>
  <c r="R149" i="6"/>
  <c r="P149" i="6"/>
  <c r="BI146" i="6"/>
  <c r="BH146" i="6"/>
  <c r="BG146" i="6"/>
  <c r="BE146" i="6"/>
  <c r="T146" i="6"/>
  <c r="R146" i="6"/>
  <c r="P146" i="6"/>
  <c r="BI144" i="6"/>
  <c r="BH144" i="6"/>
  <c r="BG144" i="6"/>
  <c r="BE144" i="6"/>
  <c r="T144" i="6"/>
  <c r="R144" i="6"/>
  <c r="P144" i="6"/>
  <c r="BI142" i="6"/>
  <c r="BH142" i="6"/>
  <c r="BG142" i="6"/>
  <c r="BE142" i="6"/>
  <c r="T142" i="6"/>
  <c r="R142" i="6"/>
  <c r="P142" i="6"/>
  <c r="BI139" i="6"/>
  <c r="BH139" i="6"/>
  <c r="BG139" i="6"/>
  <c r="BE139" i="6"/>
  <c r="T139" i="6"/>
  <c r="R139" i="6"/>
  <c r="P139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J127" i="6"/>
  <c r="F127" i="6"/>
  <c r="F125" i="6"/>
  <c r="E123" i="6"/>
  <c r="J91" i="6"/>
  <c r="F91" i="6"/>
  <c r="F89" i="6"/>
  <c r="E87" i="6"/>
  <c r="J24" i="6"/>
  <c r="E24" i="6"/>
  <c r="J128" i="6"/>
  <c r="J23" i="6"/>
  <c r="J18" i="6"/>
  <c r="E18" i="6"/>
  <c r="F128" i="6"/>
  <c r="J17" i="6"/>
  <c r="J12" i="6"/>
  <c r="J125" i="6"/>
  <c r="E7" i="6"/>
  <c r="E121" i="6"/>
  <c r="J37" i="5"/>
  <c r="J36" i="5"/>
  <c r="AY98" i="1"/>
  <c r="J35" i="5"/>
  <c r="AX98" i="1"/>
  <c r="BI268" i="5"/>
  <c r="BH268" i="5"/>
  <c r="BG268" i="5"/>
  <c r="BE268" i="5"/>
  <c r="T268" i="5"/>
  <c r="R268" i="5"/>
  <c r="P268" i="5"/>
  <c r="BI266" i="5"/>
  <c r="BH266" i="5"/>
  <c r="BG266" i="5"/>
  <c r="BE266" i="5"/>
  <c r="T266" i="5"/>
  <c r="R266" i="5"/>
  <c r="P266" i="5"/>
  <c r="BI264" i="5"/>
  <c r="BH264" i="5"/>
  <c r="BG264" i="5"/>
  <c r="BE264" i="5"/>
  <c r="T264" i="5"/>
  <c r="R264" i="5"/>
  <c r="P264" i="5"/>
  <c r="BI263" i="5"/>
  <c r="BH263" i="5"/>
  <c r="BG263" i="5"/>
  <c r="BE263" i="5"/>
  <c r="T263" i="5"/>
  <c r="R263" i="5"/>
  <c r="P263" i="5"/>
  <c r="BI262" i="5"/>
  <c r="BH262" i="5"/>
  <c r="BG262" i="5"/>
  <c r="BE262" i="5"/>
  <c r="T262" i="5"/>
  <c r="R262" i="5"/>
  <c r="P262" i="5"/>
  <c r="BI261" i="5"/>
  <c r="BH261" i="5"/>
  <c r="BG261" i="5"/>
  <c r="BE261" i="5"/>
  <c r="T261" i="5"/>
  <c r="R261" i="5"/>
  <c r="P261" i="5"/>
  <c r="BI260" i="5"/>
  <c r="BH260" i="5"/>
  <c r="BG260" i="5"/>
  <c r="BE260" i="5"/>
  <c r="T260" i="5"/>
  <c r="R260" i="5"/>
  <c r="P260" i="5"/>
  <c r="BI259" i="5"/>
  <c r="BH259" i="5"/>
  <c r="BG259" i="5"/>
  <c r="BE259" i="5"/>
  <c r="T259" i="5"/>
  <c r="R259" i="5"/>
  <c r="P259" i="5"/>
  <c r="BI258" i="5"/>
  <c r="BH258" i="5"/>
  <c r="BG258" i="5"/>
  <c r="BE258" i="5"/>
  <c r="T258" i="5"/>
  <c r="R258" i="5"/>
  <c r="P258" i="5"/>
  <c r="BI257" i="5"/>
  <c r="BH257" i="5"/>
  <c r="BG257" i="5"/>
  <c r="BE257" i="5"/>
  <c r="T257" i="5"/>
  <c r="R257" i="5"/>
  <c r="P257" i="5"/>
  <c r="BI256" i="5"/>
  <c r="BH256" i="5"/>
  <c r="BG256" i="5"/>
  <c r="BE256" i="5"/>
  <c r="T256" i="5"/>
  <c r="R256" i="5"/>
  <c r="P256" i="5"/>
  <c r="BI255" i="5"/>
  <c r="BH255" i="5"/>
  <c r="BG255" i="5"/>
  <c r="BE255" i="5"/>
  <c r="T255" i="5"/>
  <c r="R255" i="5"/>
  <c r="P255" i="5"/>
  <c r="BI254" i="5"/>
  <c r="BH254" i="5"/>
  <c r="BG254" i="5"/>
  <c r="BE254" i="5"/>
  <c r="T254" i="5"/>
  <c r="R254" i="5"/>
  <c r="P254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51" i="5"/>
  <c r="BH251" i="5"/>
  <c r="BG251" i="5"/>
  <c r="BE251" i="5"/>
  <c r="T251" i="5"/>
  <c r="R251" i="5"/>
  <c r="P251" i="5"/>
  <c r="BI250" i="5"/>
  <c r="BH250" i="5"/>
  <c r="BG250" i="5"/>
  <c r="BE250" i="5"/>
  <c r="T250" i="5"/>
  <c r="R250" i="5"/>
  <c r="P250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2" i="5"/>
  <c r="BH222" i="5"/>
  <c r="BG222" i="5"/>
  <c r="BE222" i="5"/>
  <c r="T222" i="5"/>
  <c r="T221" i="5"/>
  <c r="R222" i="5"/>
  <c r="R221" i="5"/>
  <c r="P222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7" i="5"/>
  <c r="BH217" i="5"/>
  <c r="BG217" i="5"/>
  <c r="BE217" i="5"/>
  <c r="T217" i="5"/>
  <c r="R217" i="5"/>
  <c r="P217" i="5"/>
  <c r="BI215" i="5"/>
  <c r="BH215" i="5"/>
  <c r="BG215" i="5"/>
  <c r="BE215" i="5"/>
  <c r="T215" i="5"/>
  <c r="R215" i="5"/>
  <c r="P215" i="5"/>
  <c r="BI213" i="5"/>
  <c r="BH213" i="5"/>
  <c r="BG213" i="5"/>
  <c r="BE213" i="5"/>
  <c r="T213" i="5"/>
  <c r="R213" i="5"/>
  <c r="P213" i="5"/>
  <c r="BI211" i="5"/>
  <c r="BH211" i="5"/>
  <c r="BG211" i="5"/>
  <c r="BE211" i="5"/>
  <c r="T211" i="5"/>
  <c r="R211" i="5"/>
  <c r="P211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6" i="5"/>
  <c r="BH206" i="5"/>
  <c r="BG206" i="5"/>
  <c r="BE206" i="5"/>
  <c r="T206" i="5"/>
  <c r="R206" i="5"/>
  <c r="P206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0" i="5"/>
  <c r="BH200" i="5"/>
  <c r="BG200" i="5"/>
  <c r="BE200" i="5"/>
  <c r="T200" i="5"/>
  <c r="R200" i="5"/>
  <c r="P200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88" i="5"/>
  <c r="BH188" i="5"/>
  <c r="BG188" i="5"/>
  <c r="BE188" i="5"/>
  <c r="T188" i="5"/>
  <c r="T187" i="5"/>
  <c r="R188" i="5"/>
  <c r="R187" i="5"/>
  <c r="P188" i="5"/>
  <c r="P187" i="5"/>
  <c r="BI186" i="5"/>
  <c r="BH186" i="5"/>
  <c r="BG186" i="5"/>
  <c r="BE186" i="5"/>
  <c r="T186" i="5"/>
  <c r="R186" i="5"/>
  <c r="P186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79" i="5"/>
  <c r="BH179" i="5"/>
  <c r="BG179" i="5"/>
  <c r="BE179" i="5"/>
  <c r="T179" i="5"/>
  <c r="R179" i="5"/>
  <c r="P179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0" i="5"/>
  <c r="BH170" i="5"/>
  <c r="BG170" i="5"/>
  <c r="BE170" i="5"/>
  <c r="T170" i="5"/>
  <c r="R170" i="5"/>
  <c r="P170" i="5"/>
  <c r="BI167" i="5"/>
  <c r="BH167" i="5"/>
  <c r="BG167" i="5"/>
  <c r="BE167" i="5"/>
  <c r="T167" i="5"/>
  <c r="R167" i="5"/>
  <c r="P167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1" i="5"/>
  <c r="BH161" i="5"/>
  <c r="BG161" i="5"/>
  <c r="BE161" i="5"/>
  <c r="T161" i="5"/>
  <c r="R161" i="5"/>
  <c r="P161" i="5"/>
  <c r="BI158" i="5"/>
  <c r="BH158" i="5"/>
  <c r="BG158" i="5"/>
  <c r="BE158" i="5"/>
  <c r="T158" i="5"/>
  <c r="R158" i="5"/>
  <c r="P158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1" i="5"/>
  <c r="BH151" i="5"/>
  <c r="BG151" i="5"/>
  <c r="BE151" i="5"/>
  <c r="T151" i="5"/>
  <c r="R151" i="5"/>
  <c r="P151" i="5"/>
  <c r="BI149" i="5"/>
  <c r="BH149" i="5"/>
  <c r="BG149" i="5"/>
  <c r="BE149" i="5"/>
  <c r="T149" i="5"/>
  <c r="R149" i="5"/>
  <c r="P149" i="5"/>
  <c r="BI146" i="5"/>
  <c r="BH146" i="5"/>
  <c r="BG146" i="5"/>
  <c r="BE146" i="5"/>
  <c r="T146" i="5"/>
  <c r="R146" i="5"/>
  <c r="P146" i="5"/>
  <c r="BI144" i="5"/>
  <c r="BH144" i="5"/>
  <c r="BG144" i="5"/>
  <c r="BE144" i="5"/>
  <c r="T144" i="5"/>
  <c r="R144" i="5"/>
  <c r="P144" i="5"/>
  <c r="BI142" i="5"/>
  <c r="BH142" i="5"/>
  <c r="BG142" i="5"/>
  <c r="BE142" i="5"/>
  <c r="T142" i="5"/>
  <c r="R142" i="5"/>
  <c r="P142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J127" i="5"/>
  <c r="F127" i="5"/>
  <c r="F125" i="5"/>
  <c r="E123" i="5"/>
  <c r="J91" i="5"/>
  <c r="F91" i="5"/>
  <c r="F89" i="5"/>
  <c r="E87" i="5"/>
  <c r="J24" i="5"/>
  <c r="E24" i="5"/>
  <c r="J128" i="5"/>
  <c r="J23" i="5"/>
  <c r="J18" i="5"/>
  <c r="E18" i="5"/>
  <c r="F128" i="5"/>
  <c r="J17" i="5"/>
  <c r="J12" i="5"/>
  <c r="J125" i="5"/>
  <c r="E7" i="5"/>
  <c r="E121" i="5"/>
  <c r="J37" i="4"/>
  <c r="J36" i="4"/>
  <c r="AY97" i="1"/>
  <c r="J35" i="4"/>
  <c r="AX97" i="1"/>
  <c r="BI318" i="4"/>
  <c r="BH318" i="4"/>
  <c r="BG318" i="4"/>
  <c r="BE318" i="4"/>
  <c r="T318" i="4"/>
  <c r="R318" i="4"/>
  <c r="P318" i="4"/>
  <c r="BI316" i="4"/>
  <c r="BH316" i="4"/>
  <c r="BG316" i="4"/>
  <c r="BE316" i="4"/>
  <c r="T316" i="4"/>
  <c r="R316" i="4"/>
  <c r="P316" i="4"/>
  <c r="BI314" i="4"/>
  <c r="BH314" i="4"/>
  <c r="BG314" i="4"/>
  <c r="BE314" i="4"/>
  <c r="T314" i="4"/>
  <c r="R314" i="4"/>
  <c r="P314" i="4"/>
  <c r="BI313" i="4"/>
  <c r="BH313" i="4"/>
  <c r="BG313" i="4"/>
  <c r="BE313" i="4"/>
  <c r="T313" i="4"/>
  <c r="R313" i="4"/>
  <c r="P313" i="4"/>
  <c r="BI312" i="4"/>
  <c r="BH312" i="4"/>
  <c r="BG312" i="4"/>
  <c r="BE312" i="4"/>
  <c r="T312" i="4"/>
  <c r="R312" i="4"/>
  <c r="P312" i="4"/>
  <c r="BI311" i="4"/>
  <c r="BH311" i="4"/>
  <c r="BG311" i="4"/>
  <c r="BE311" i="4"/>
  <c r="T311" i="4"/>
  <c r="R311" i="4"/>
  <c r="P311" i="4"/>
  <c r="BI310" i="4"/>
  <c r="BH310" i="4"/>
  <c r="BG310" i="4"/>
  <c r="BE310" i="4"/>
  <c r="T310" i="4"/>
  <c r="R310" i="4"/>
  <c r="P310" i="4"/>
  <c r="BI309" i="4"/>
  <c r="BH309" i="4"/>
  <c r="BG309" i="4"/>
  <c r="BE309" i="4"/>
  <c r="T309" i="4"/>
  <c r="R309" i="4"/>
  <c r="P309" i="4"/>
  <c r="BI308" i="4"/>
  <c r="BH308" i="4"/>
  <c r="BG308" i="4"/>
  <c r="BE308" i="4"/>
  <c r="T308" i="4"/>
  <c r="R308" i="4"/>
  <c r="P308" i="4"/>
  <c r="BI307" i="4"/>
  <c r="BH307" i="4"/>
  <c r="BG307" i="4"/>
  <c r="BE307" i="4"/>
  <c r="T307" i="4"/>
  <c r="R307" i="4"/>
  <c r="P307" i="4"/>
  <c r="BI306" i="4"/>
  <c r="BH306" i="4"/>
  <c r="BG306" i="4"/>
  <c r="BE306" i="4"/>
  <c r="T306" i="4"/>
  <c r="R306" i="4"/>
  <c r="P306" i="4"/>
  <c r="BI305" i="4"/>
  <c r="BH305" i="4"/>
  <c r="BG305" i="4"/>
  <c r="BE305" i="4"/>
  <c r="T305" i="4"/>
  <c r="R305" i="4"/>
  <c r="P305" i="4"/>
  <c r="BI304" i="4"/>
  <c r="BH304" i="4"/>
  <c r="BG304" i="4"/>
  <c r="BE304" i="4"/>
  <c r="T304" i="4"/>
  <c r="R304" i="4"/>
  <c r="P304" i="4"/>
  <c r="BI303" i="4"/>
  <c r="BH303" i="4"/>
  <c r="BG303" i="4"/>
  <c r="BE303" i="4"/>
  <c r="T303" i="4"/>
  <c r="R303" i="4"/>
  <c r="P303" i="4"/>
  <c r="BI302" i="4"/>
  <c r="BH302" i="4"/>
  <c r="BG302" i="4"/>
  <c r="BE302" i="4"/>
  <c r="T302" i="4"/>
  <c r="R302" i="4"/>
  <c r="P302" i="4"/>
  <c r="BI301" i="4"/>
  <c r="BH301" i="4"/>
  <c r="BG301" i="4"/>
  <c r="BE301" i="4"/>
  <c r="T301" i="4"/>
  <c r="R301" i="4"/>
  <c r="P301" i="4"/>
  <c r="BI300" i="4"/>
  <c r="BH300" i="4"/>
  <c r="BG300" i="4"/>
  <c r="BE300" i="4"/>
  <c r="T300" i="4"/>
  <c r="R300" i="4"/>
  <c r="P300" i="4"/>
  <c r="BI299" i="4"/>
  <c r="BH299" i="4"/>
  <c r="BG299" i="4"/>
  <c r="BE299" i="4"/>
  <c r="T299" i="4"/>
  <c r="R299" i="4"/>
  <c r="P299" i="4"/>
  <c r="BI298" i="4"/>
  <c r="BH298" i="4"/>
  <c r="BG298" i="4"/>
  <c r="BE298" i="4"/>
  <c r="T298" i="4"/>
  <c r="R298" i="4"/>
  <c r="P298" i="4"/>
  <c r="BI297" i="4"/>
  <c r="BH297" i="4"/>
  <c r="BG297" i="4"/>
  <c r="BE297" i="4"/>
  <c r="T297" i="4"/>
  <c r="R297" i="4"/>
  <c r="P297" i="4"/>
  <c r="BI296" i="4"/>
  <c r="BH296" i="4"/>
  <c r="BG296" i="4"/>
  <c r="BE296" i="4"/>
  <c r="T296" i="4"/>
  <c r="R296" i="4"/>
  <c r="P296" i="4"/>
  <c r="BI295" i="4"/>
  <c r="BH295" i="4"/>
  <c r="BG295" i="4"/>
  <c r="BE295" i="4"/>
  <c r="T295" i="4"/>
  <c r="R295" i="4"/>
  <c r="P295" i="4"/>
  <c r="BI294" i="4"/>
  <c r="BH294" i="4"/>
  <c r="BG294" i="4"/>
  <c r="BE294" i="4"/>
  <c r="T294" i="4"/>
  <c r="R294" i="4"/>
  <c r="P294" i="4"/>
  <c r="BI293" i="4"/>
  <c r="BH293" i="4"/>
  <c r="BG293" i="4"/>
  <c r="BE293" i="4"/>
  <c r="T293" i="4"/>
  <c r="R293" i="4"/>
  <c r="P293" i="4"/>
  <c r="BI292" i="4"/>
  <c r="BH292" i="4"/>
  <c r="BG292" i="4"/>
  <c r="BE292" i="4"/>
  <c r="T292" i="4"/>
  <c r="R292" i="4"/>
  <c r="P292" i="4"/>
  <c r="BI291" i="4"/>
  <c r="BH291" i="4"/>
  <c r="BG291" i="4"/>
  <c r="BE291" i="4"/>
  <c r="T291" i="4"/>
  <c r="R291" i="4"/>
  <c r="P291" i="4"/>
  <c r="BI290" i="4"/>
  <c r="BH290" i="4"/>
  <c r="BG290" i="4"/>
  <c r="BE290" i="4"/>
  <c r="T290" i="4"/>
  <c r="R290" i="4"/>
  <c r="P290" i="4"/>
  <c r="BI289" i="4"/>
  <c r="BH289" i="4"/>
  <c r="BG289" i="4"/>
  <c r="BE289" i="4"/>
  <c r="T289" i="4"/>
  <c r="R289" i="4"/>
  <c r="P289" i="4"/>
  <c r="BI288" i="4"/>
  <c r="BH288" i="4"/>
  <c r="BG288" i="4"/>
  <c r="BE288" i="4"/>
  <c r="T288" i="4"/>
  <c r="R288" i="4"/>
  <c r="P288" i="4"/>
  <c r="BI287" i="4"/>
  <c r="BH287" i="4"/>
  <c r="BG287" i="4"/>
  <c r="BE287" i="4"/>
  <c r="T287" i="4"/>
  <c r="R287" i="4"/>
  <c r="P287" i="4"/>
  <c r="BI286" i="4"/>
  <c r="BH286" i="4"/>
  <c r="BG286" i="4"/>
  <c r="BE286" i="4"/>
  <c r="T286" i="4"/>
  <c r="R286" i="4"/>
  <c r="P286" i="4"/>
  <c r="BI285" i="4"/>
  <c r="BH285" i="4"/>
  <c r="BG285" i="4"/>
  <c r="BE285" i="4"/>
  <c r="T285" i="4"/>
  <c r="R285" i="4"/>
  <c r="P285" i="4"/>
  <c r="BI284" i="4"/>
  <c r="BH284" i="4"/>
  <c r="BG284" i="4"/>
  <c r="BE284" i="4"/>
  <c r="T284" i="4"/>
  <c r="R284" i="4"/>
  <c r="P284" i="4"/>
  <c r="BI283" i="4"/>
  <c r="BH283" i="4"/>
  <c r="BG283" i="4"/>
  <c r="BE283" i="4"/>
  <c r="T283" i="4"/>
  <c r="R283" i="4"/>
  <c r="P283" i="4"/>
  <c r="BI282" i="4"/>
  <c r="BH282" i="4"/>
  <c r="BG282" i="4"/>
  <c r="BE282" i="4"/>
  <c r="T282" i="4"/>
  <c r="R282" i="4"/>
  <c r="P282" i="4"/>
  <c r="BI281" i="4"/>
  <c r="BH281" i="4"/>
  <c r="BG281" i="4"/>
  <c r="BE281" i="4"/>
  <c r="T281" i="4"/>
  <c r="R281" i="4"/>
  <c r="P281" i="4"/>
  <c r="BI280" i="4"/>
  <c r="BH280" i="4"/>
  <c r="BG280" i="4"/>
  <c r="BE280" i="4"/>
  <c r="T280" i="4"/>
  <c r="R280" i="4"/>
  <c r="P280" i="4"/>
  <c r="BI279" i="4"/>
  <c r="BH279" i="4"/>
  <c r="BG279" i="4"/>
  <c r="BE279" i="4"/>
  <c r="T279" i="4"/>
  <c r="R279" i="4"/>
  <c r="P279" i="4"/>
  <c r="BI278" i="4"/>
  <c r="BH278" i="4"/>
  <c r="BG278" i="4"/>
  <c r="BE278" i="4"/>
  <c r="T278" i="4"/>
  <c r="R278" i="4"/>
  <c r="P278" i="4"/>
  <c r="BI277" i="4"/>
  <c r="BH277" i="4"/>
  <c r="BG277" i="4"/>
  <c r="BE277" i="4"/>
  <c r="T277" i="4"/>
  <c r="R277" i="4"/>
  <c r="P277" i="4"/>
  <c r="BI276" i="4"/>
  <c r="BH276" i="4"/>
  <c r="BG276" i="4"/>
  <c r="BE276" i="4"/>
  <c r="T276" i="4"/>
  <c r="R276" i="4"/>
  <c r="P276" i="4"/>
  <c r="BI275" i="4"/>
  <c r="BH275" i="4"/>
  <c r="BG275" i="4"/>
  <c r="BE275" i="4"/>
  <c r="T275" i="4"/>
  <c r="R275" i="4"/>
  <c r="P275" i="4"/>
  <c r="BI272" i="4"/>
  <c r="BH272" i="4"/>
  <c r="BG272" i="4"/>
  <c r="BE272" i="4"/>
  <c r="T272" i="4"/>
  <c r="T271" i="4"/>
  <c r="R272" i="4"/>
  <c r="R271" i="4"/>
  <c r="P272" i="4"/>
  <c r="P271" i="4"/>
  <c r="BI270" i="4"/>
  <c r="BH270" i="4"/>
  <c r="BG270" i="4"/>
  <c r="BE270" i="4"/>
  <c r="T270" i="4"/>
  <c r="R270" i="4"/>
  <c r="P270" i="4"/>
  <c r="BI269" i="4"/>
  <c r="BH269" i="4"/>
  <c r="BG269" i="4"/>
  <c r="BE269" i="4"/>
  <c r="T269" i="4"/>
  <c r="R269" i="4"/>
  <c r="P269" i="4"/>
  <c r="BI267" i="4"/>
  <c r="BH267" i="4"/>
  <c r="BG267" i="4"/>
  <c r="BE267" i="4"/>
  <c r="T267" i="4"/>
  <c r="R267" i="4"/>
  <c r="P267" i="4"/>
  <c r="BI265" i="4"/>
  <c r="BH265" i="4"/>
  <c r="BG265" i="4"/>
  <c r="BE265" i="4"/>
  <c r="T265" i="4"/>
  <c r="R265" i="4"/>
  <c r="P265" i="4"/>
  <c r="BI263" i="4"/>
  <c r="BH263" i="4"/>
  <c r="BG263" i="4"/>
  <c r="BE263" i="4"/>
  <c r="T263" i="4"/>
  <c r="R263" i="4"/>
  <c r="P263" i="4"/>
  <c r="BI261" i="4"/>
  <c r="BH261" i="4"/>
  <c r="BG261" i="4"/>
  <c r="BE261" i="4"/>
  <c r="T261" i="4"/>
  <c r="R261" i="4"/>
  <c r="P261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6" i="4"/>
  <c r="BH256" i="4"/>
  <c r="BG256" i="4"/>
  <c r="BE256" i="4"/>
  <c r="T256" i="4"/>
  <c r="R256" i="4"/>
  <c r="P256" i="4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50" i="4"/>
  <c r="BH250" i="4"/>
  <c r="BG250" i="4"/>
  <c r="BE250" i="4"/>
  <c r="T250" i="4"/>
  <c r="R250" i="4"/>
  <c r="P250" i="4"/>
  <c r="BI248" i="4"/>
  <c r="BH248" i="4"/>
  <c r="BG248" i="4"/>
  <c r="BE248" i="4"/>
  <c r="T248" i="4"/>
  <c r="R248" i="4"/>
  <c r="P248" i="4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38" i="4"/>
  <c r="BH238" i="4"/>
  <c r="BG238" i="4"/>
  <c r="BE238" i="4"/>
  <c r="T238" i="4"/>
  <c r="T237" i="4"/>
  <c r="R238" i="4"/>
  <c r="R237" i="4"/>
  <c r="P238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7" i="4"/>
  <c r="BH227" i="4"/>
  <c r="BG227" i="4"/>
  <c r="BE227" i="4"/>
  <c r="T227" i="4"/>
  <c r="R227" i="4"/>
  <c r="P227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6" i="4"/>
  <c r="BH216" i="4"/>
  <c r="BG216" i="4"/>
  <c r="BE216" i="4"/>
  <c r="T216" i="4"/>
  <c r="R216" i="4"/>
  <c r="P216" i="4"/>
  <c r="BI213" i="4"/>
  <c r="BH213" i="4"/>
  <c r="BG213" i="4"/>
  <c r="BE213" i="4"/>
  <c r="T213" i="4"/>
  <c r="R213" i="4"/>
  <c r="P213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3" i="4"/>
  <c r="BH203" i="4"/>
  <c r="BG203" i="4"/>
  <c r="BE203" i="4"/>
  <c r="T203" i="4"/>
  <c r="R203" i="4"/>
  <c r="P203" i="4"/>
  <c r="BI201" i="4"/>
  <c r="BH201" i="4"/>
  <c r="BG201" i="4"/>
  <c r="BE201" i="4"/>
  <c r="T201" i="4"/>
  <c r="R201" i="4"/>
  <c r="P201" i="4"/>
  <c r="BI198" i="4"/>
  <c r="BH198" i="4"/>
  <c r="BG198" i="4"/>
  <c r="BE198" i="4"/>
  <c r="T198" i="4"/>
  <c r="R198" i="4"/>
  <c r="P198" i="4"/>
  <c r="BI195" i="4"/>
  <c r="BH195" i="4"/>
  <c r="BG195" i="4"/>
  <c r="BE195" i="4"/>
  <c r="T195" i="4"/>
  <c r="R195" i="4"/>
  <c r="P195" i="4"/>
  <c r="BI192" i="4"/>
  <c r="BH192" i="4"/>
  <c r="BG192" i="4"/>
  <c r="BE192" i="4"/>
  <c r="T192" i="4"/>
  <c r="R192" i="4"/>
  <c r="P192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4" i="4"/>
  <c r="BH184" i="4"/>
  <c r="BG184" i="4"/>
  <c r="BE184" i="4"/>
  <c r="T184" i="4"/>
  <c r="R184" i="4"/>
  <c r="P184" i="4"/>
  <c r="BI182" i="4"/>
  <c r="BH182" i="4"/>
  <c r="BG182" i="4"/>
  <c r="BE182" i="4"/>
  <c r="T182" i="4"/>
  <c r="R182" i="4"/>
  <c r="P182" i="4"/>
  <c r="BI179" i="4"/>
  <c r="BH179" i="4"/>
  <c r="BG179" i="4"/>
  <c r="BE179" i="4"/>
  <c r="T179" i="4"/>
  <c r="R179" i="4"/>
  <c r="P179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68" i="4"/>
  <c r="BH168" i="4"/>
  <c r="BG168" i="4"/>
  <c r="BE168" i="4"/>
  <c r="T168" i="4"/>
  <c r="R168" i="4"/>
  <c r="P168" i="4"/>
  <c r="BI165" i="4"/>
  <c r="BH165" i="4"/>
  <c r="BG165" i="4"/>
  <c r="BE165" i="4"/>
  <c r="T165" i="4"/>
  <c r="R165" i="4"/>
  <c r="P165" i="4"/>
  <c r="BI162" i="4"/>
  <c r="BH162" i="4"/>
  <c r="BG162" i="4"/>
  <c r="BE162" i="4"/>
  <c r="T162" i="4"/>
  <c r="R162" i="4"/>
  <c r="P162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6" i="4"/>
  <c r="BH156" i="4"/>
  <c r="BG156" i="4"/>
  <c r="BE156" i="4"/>
  <c r="T156" i="4"/>
  <c r="R156" i="4"/>
  <c r="P156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0" i="4"/>
  <c r="BH140" i="4"/>
  <c r="BG140" i="4"/>
  <c r="BE140" i="4"/>
  <c r="T140" i="4"/>
  <c r="R140" i="4"/>
  <c r="P140" i="4"/>
  <c r="BI138" i="4"/>
  <c r="BH138" i="4"/>
  <c r="BG138" i="4"/>
  <c r="BE138" i="4"/>
  <c r="T138" i="4"/>
  <c r="R138" i="4"/>
  <c r="P138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J127" i="4"/>
  <c r="F127" i="4"/>
  <c r="F125" i="4"/>
  <c r="E123" i="4"/>
  <c r="J91" i="4"/>
  <c r="F91" i="4"/>
  <c r="F89" i="4"/>
  <c r="E87" i="4"/>
  <c r="J24" i="4"/>
  <c r="E24" i="4"/>
  <c r="J128" i="4"/>
  <c r="J23" i="4"/>
  <c r="J18" i="4"/>
  <c r="E18" i="4"/>
  <c r="F128" i="4"/>
  <c r="J17" i="4"/>
  <c r="J12" i="4"/>
  <c r="J125" i="4"/>
  <c r="E7" i="4"/>
  <c r="E121" i="4"/>
  <c r="J37" i="3"/>
  <c r="J36" i="3"/>
  <c r="AY96" i="1"/>
  <c r="J35" i="3"/>
  <c r="AX96" i="1"/>
  <c r="BI282" i="3"/>
  <c r="BH282" i="3"/>
  <c r="BG282" i="3"/>
  <c r="BE282" i="3"/>
  <c r="T282" i="3"/>
  <c r="R282" i="3"/>
  <c r="P282" i="3"/>
  <c r="BI280" i="3"/>
  <c r="BH280" i="3"/>
  <c r="BG280" i="3"/>
  <c r="BE280" i="3"/>
  <c r="T280" i="3"/>
  <c r="R280" i="3"/>
  <c r="P280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6" i="3"/>
  <c r="BH236" i="3"/>
  <c r="BG236" i="3"/>
  <c r="BE236" i="3"/>
  <c r="T236" i="3"/>
  <c r="T235" i="3"/>
  <c r="R236" i="3"/>
  <c r="R235" i="3"/>
  <c r="P236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8" i="3"/>
  <c r="BH228" i="3"/>
  <c r="BG228" i="3"/>
  <c r="BE228" i="3"/>
  <c r="T228" i="3"/>
  <c r="R228" i="3"/>
  <c r="P228" i="3"/>
  <c r="BI226" i="3"/>
  <c r="BH226" i="3"/>
  <c r="BG226" i="3"/>
  <c r="BE226" i="3"/>
  <c r="T226" i="3"/>
  <c r="R226" i="3"/>
  <c r="P226" i="3"/>
  <c r="BI224" i="3"/>
  <c r="BH224" i="3"/>
  <c r="BG224" i="3"/>
  <c r="BE224" i="3"/>
  <c r="T224" i="3"/>
  <c r="R224" i="3"/>
  <c r="P224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2" i="3"/>
  <c r="BH202" i="3"/>
  <c r="BG202" i="3"/>
  <c r="BE202" i="3"/>
  <c r="T202" i="3"/>
  <c r="T201" i="3"/>
  <c r="R202" i="3"/>
  <c r="R201" i="3"/>
  <c r="P202" i="3"/>
  <c r="P201" i="3"/>
  <c r="BI200" i="3"/>
  <c r="BH200" i="3"/>
  <c r="BG200" i="3"/>
  <c r="BE200" i="3"/>
  <c r="T200" i="3"/>
  <c r="R200" i="3"/>
  <c r="P200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6" i="3"/>
  <c r="BH186" i="3"/>
  <c r="BG186" i="3"/>
  <c r="BE186" i="3"/>
  <c r="T186" i="3"/>
  <c r="R186" i="3"/>
  <c r="P186" i="3"/>
  <c r="BI183" i="3"/>
  <c r="BH183" i="3"/>
  <c r="BG183" i="3"/>
  <c r="BE183" i="3"/>
  <c r="T183" i="3"/>
  <c r="R183" i="3"/>
  <c r="P183" i="3"/>
  <c r="BI181" i="3"/>
  <c r="BH181" i="3"/>
  <c r="BG181" i="3"/>
  <c r="BE181" i="3"/>
  <c r="T181" i="3"/>
  <c r="R181" i="3"/>
  <c r="P181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6" i="3"/>
  <c r="BH176" i="3"/>
  <c r="BG176" i="3"/>
  <c r="BE176" i="3"/>
  <c r="T176" i="3"/>
  <c r="R176" i="3"/>
  <c r="P176" i="3"/>
  <c r="BI174" i="3"/>
  <c r="BH174" i="3"/>
  <c r="BG174" i="3"/>
  <c r="BE174" i="3"/>
  <c r="T174" i="3"/>
  <c r="R174" i="3"/>
  <c r="P174" i="3"/>
  <c r="BI171" i="3"/>
  <c r="BH171" i="3"/>
  <c r="BG171" i="3"/>
  <c r="BE171" i="3"/>
  <c r="T171" i="3"/>
  <c r="R171" i="3"/>
  <c r="P171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0" i="3"/>
  <c r="BH160" i="3"/>
  <c r="BG160" i="3"/>
  <c r="BE160" i="3"/>
  <c r="T160" i="3"/>
  <c r="R160" i="3"/>
  <c r="P160" i="3"/>
  <c r="BI157" i="3"/>
  <c r="BH157" i="3"/>
  <c r="BG157" i="3"/>
  <c r="BE157" i="3"/>
  <c r="T157" i="3"/>
  <c r="R157" i="3"/>
  <c r="P157" i="3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J127" i="3"/>
  <c r="F127" i="3"/>
  <c r="F125" i="3"/>
  <c r="E123" i="3"/>
  <c r="J91" i="3"/>
  <c r="F91" i="3"/>
  <c r="F89" i="3"/>
  <c r="E87" i="3"/>
  <c r="J24" i="3"/>
  <c r="E24" i="3"/>
  <c r="J128" i="3"/>
  <c r="J23" i="3"/>
  <c r="J18" i="3"/>
  <c r="E18" i="3"/>
  <c r="F92" i="3"/>
  <c r="J17" i="3"/>
  <c r="J12" i="3"/>
  <c r="J125" i="3"/>
  <c r="E7" i="3"/>
  <c r="E121" i="3"/>
  <c r="J37" i="2"/>
  <c r="J36" i="2"/>
  <c r="AY95" i="1"/>
  <c r="J35" i="2"/>
  <c r="AX95" i="1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1" i="2"/>
  <c r="BH251" i="2"/>
  <c r="BG251" i="2"/>
  <c r="BE251" i="2"/>
  <c r="T251" i="2"/>
  <c r="T250" i="2"/>
  <c r="R251" i="2"/>
  <c r="R250" i="2"/>
  <c r="P251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T217" i="2"/>
  <c r="R218" i="2"/>
  <c r="R217" i="2"/>
  <c r="P218" i="2"/>
  <c r="P217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4" i="2"/>
  <c r="BH204" i="2"/>
  <c r="BG204" i="2"/>
  <c r="BE204" i="2"/>
  <c r="T204" i="2"/>
  <c r="R204" i="2"/>
  <c r="P204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5" i="2"/>
  <c r="BH195" i="2"/>
  <c r="BG195" i="2"/>
  <c r="BE195" i="2"/>
  <c r="T195" i="2"/>
  <c r="R195" i="2"/>
  <c r="P195" i="2"/>
  <c r="BI192" i="2"/>
  <c r="BH192" i="2"/>
  <c r="BG192" i="2"/>
  <c r="BE192" i="2"/>
  <c r="T192" i="2"/>
  <c r="R192" i="2"/>
  <c r="P192" i="2"/>
  <c r="BI189" i="2"/>
  <c r="BH189" i="2"/>
  <c r="BG189" i="2"/>
  <c r="BE189" i="2"/>
  <c r="T189" i="2"/>
  <c r="R189" i="2"/>
  <c r="P189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4" i="2"/>
  <c r="BH134" i="2"/>
  <c r="BG134" i="2"/>
  <c r="BE134" i="2"/>
  <c r="T134" i="2"/>
  <c r="R134" i="2"/>
  <c r="P134" i="2"/>
  <c r="J127" i="2"/>
  <c r="F127" i="2"/>
  <c r="F125" i="2"/>
  <c r="E123" i="2"/>
  <c r="J91" i="2"/>
  <c r="F91" i="2"/>
  <c r="F89" i="2"/>
  <c r="E87" i="2"/>
  <c r="J24" i="2"/>
  <c r="E24" i="2"/>
  <c r="J128" i="2"/>
  <c r="J23" i="2"/>
  <c r="J18" i="2"/>
  <c r="E18" i="2"/>
  <c r="F128" i="2"/>
  <c r="J17" i="2"/>
  <c r="J12" i="2"/>
  <c r="J89" i="2"/>
  <c r="E7" i="2"/>
  <c r="E121" i="2"/>
  <c r="L90" i="1"/>
  <c r="AM90" i="1"/>
  <c r="AM89" i="1"/>
  <c r="L89" i="1"/>
  <c r="AM87" i="1"/>
  <c r="L87" i="1"/>
  <c r="L85" i="1"/>
  <c r="L84" i="1"/>
  <c r="J295" i="2"/>
  <c r="BK291" i="2"/>
  <c r="BK290" i="2"/>
  <c r="J288" i="2"/>
  <c r="BK286" i="2"/>
  <c r="J284" i="2"/>
  <c r="J282" i="2"/>
  <c r="J280" i="2"/>
  <c r="J278" i="2"/>
  <c r="J276" i="2"/>
  <c r="J274" i="2"/>
  <c r="BK272" i="2"/>
  <c r="J271" i="2"/>
  <c r="BK269" i="2"/>
  <c r="BK267" i="2"/>
  <c r="J265" i="2"/>
  <c r="BK263" i="2"/>
  <c r="BK261" i="2"/>
  <c r="J259" i="2"/>
  <c r="J257" i="2"/>
  <c r="J255" i="2"/>
  <c r="J249" i="2"/>
  <c r="BK246" i="2"/>
  <c r="BK242" i="2"/>
  <c r="J240" i="2"/>
  <c r="BK237" i="2"/>
  <c r="J234" i="2"/>
  <c r="BK230" i="2"/>
  <c r="BK228" i="2"/>
  <c r="J225" i="2"/>
  <c r="J223" i="2"/>
  <c r="J221" i="2"/>
  <c r="BK216" i="2"/>
  <c r="BK213" i="2"/>
  <c r="J211" i="2"/>
  <c r="J208" i="2"/>
  <c r="BK204" i="2"/>
  <c r="J199" i="2"/>
  <c r="J195" i="2"/>
  <c r="J192" i="2"/>
  <c r="J189" i="2"/>
  <c r="J186" i="2"/>
  <c r="J185" i="2"/>
  <c r="J182" i="2"/>
  <c r="J178" i="2"/>
  <c r="BK173" i="2"/>
  <c r="BK164" i="2"/>
  <c r="BK156" i="2"/>
  <c r="J154" i="2"/>
  <c r="J149" i="2"/>
  <c r="J145" i="2"/>
  <c r="BK137" i="2"/>
  <c r="J297" i="2"/>
  <c r="J293" i="2"/>
  <c r="J292" i="2"/>
  <c r="J290" i="2"/>
  <c r="BK288" i="2"/>
  <c r="J286" i="2"/>
  <c r="BK284" i="2"/>
  <c r="BK281" i="2"/>
  <c r="J279" i="2"/>
  <c r="BK277" i="2"/>
  <c r="J275" i="2"/>
  <c r="J273" i="2"/>
  <c r="J270" i="2"/>
  <c r="J268" i="2"/>
  <c r="J266" i="2"/>
  <c r="BK264" i="2"/>
  <c r="BK262" i="2"/>
  <c r="J260" i="2"/>
  <c r="BK258" i="2"/>
  <c r="BK256" i="2"/>
  <c r="BK254" i="2"/>
  <c r="BK249" i="2"/>
  <c r="BK248" i="2"/>
  <c r="J244" i="2"/>
  <c r="BK238" i="2"/>
  <c r="J236" i="2"/>
  <c r="BK233" i="2"/>
  <c r="BK227" i="2"/>
  <c r="J226" i="2"/>
  <c r="BK224" i="2"/>
  <c r="J222" i="2"/>
  <c r="BK221" i="2"/>
  <c r="J216" i="2"/>
  <c r="J213" i="2"/>
  <c r="BK211" i="2"/>
  <c r="BK208" i="2"/>
  <c r="J204" i="2"/>
  <c r="BK199" i="2"/>
  <c r="BK195" i="2"/>
  <c r="BK182" i="2"/>
  <c r="BK178" i="2"/>
  <c r="BK175" i="2"/>
  <c r="J164" i="2"/>
  <c r="J158" i="2"/>
  <c r="J155" i="2"/>
  <c r="BK152" i="2"/>
  <c r="J150" i="2"/>
  <c r="BK146" i="2"/>
  <c r="J139" i="2"/>
  <c r="BK134" i="2"/>
  <c r="F36" i="3"/>
  <c r="BK263" i="3"/>
  <c r="J262" i="3"/>
  <c r="BK260" i="3"/>
  <c r="BK258" i="3"/>
  <c r="BK256" i="3"/>
  <c r="BK254" i="3"/>
  <c r="J252" i="3"/>
  <c r="J250" i="3"/>
  <c r="J248" i="3"/>
  <c r="BK246" i="3"/>
  <c r="J243" i="3"/>
  <c r="BK240" i="3"/>
  <c r="J234" i="3"/>
  <c r="BK231" i="3"/>
  <c r="J230" i="3"/>
  <c r="BK224" i="3"/>
  <c r="J221" i="3"/>
  <c r="J218" i="3"/>
  <c r="BK212" i="3"/>
  <c r="J210" i="3"/>
  <c r="BK208" i="3"/>
  <c r="BK206" i="3"/>
  <c r="BK202" i="3"/>
  <c r="BK198" i="3"/>
  <c r="J196" i="3"/>
  <c r="J194" i="3"/>
  <c r="J192" i="3"/>
  <c r="BK186" i="3"/>
  <c r="BK181" i="3"/>
  <c r="J178" i="3"/>
  <c r="BK174" i="3"/>
  <c r="J169" i="3"/>
  <c r="BK160" i="3"/>
  <c r="J154" i="3"/>
  <c r="BK151" i="3"/>
  <c r="J148" i="3"/>
  <c r="J145" i="3"/>
  <c r="J141" i="3"/>
  <c r="BK135" i="3"/>
  <c r="J263" i="3"/>
  <c r="J260" i="3"/>
  <c r="J258" i="3"/>
  <c r="J256" i="3"/>
  <c r="J254" i="3"/>
  <c r="BK252" i="3"/>
  <c r="BK250" i="3"/>
  <c r="BK248" i="3"/>
  <c r="J246" i="3"/>
  <c r="J245" i="3"/>
  <c r="BK243" i="3"/>
  <c r="BK241" i="3"/>
  <c r="J240" i="3"/>
  <c r="J236" i="3"/>
  <c r="J233" i="3"/>
  <c r="BK228" i="3"/>
  <c r="BK226" i="3"/>
  <c r="BK222" i="3"/>
  <c r="BK220" i="3"/>
  <c r="BK217" i="3"/>
  <c r="J214" i="3"/>
  <c r="J212" i="3"/>
  <c r="BK210" i="3"/>
  <c r="J209" i="3"/>
  <c r="BK207" i="3"/>
  <c r="J205" i="3"/>
  <c r="J200" i="3"/>
  <c r="BK197" i="3"/>
  <c r="J195" i="3"/>
  <c r="J193" i="3"/>
  <c r="J190" i="3"/>
  <c r="J186" i="3"/>
  <c r="J181" i="3"/>
  <c r="BK178" i="3"/>
  <c r="J174" i="3"/>
  <c r="BK169" i="3"/>
  <c r="J160" i="3"/>
  <c r="BK154" i="3"/>
  <c r="J151" i="3"/>
  <c r="BK148" i="3"/>
  <c r="BK145" i="3"/>
  <c r="BK141" i="3"/>
  <c r="J135" i="3"/>
  <c r="J318" i="4"/>
  <c r="BK314" i="4"/>
  <c r="J312" i="4"/>
  <c r="BK310" i="4"/>
  <c r="BK309" i="4"/>
  <c r="BK307" i="4"/>
  <c r="J305" i="4"/>
  <c r="J303" i="4"/>
  <c r="BK301" i="4"/>
  <c r="J299" i="4"/>
  <c r="BK297" i="4"/>
  <c r="BK295" i="4"/>
  <c r="BK294" i="4"/>
  <c r="BK291" i="4"/>
  <c r="BK289" i="4"/>
  <c r="J287" i="4"/>
  <c r="J285" i="4"/>
  <c r="BK283" i="4"/>
  <c r="J281" i="4"/>
  <c r="J278" i="4"/>
  <c r="J276" i="4"/>
  <c r="BK272" i="4"/>
  <c r="J270" i="4"/>
  <c r="BK267" i="4"/>
  <c r="BK263" i="4"/>
  <c r="J259" i="4"/>
  <c r="J256" i="4"/>
  <c r="BK253" i="4"/>
  <c r="BK250" i="4"/>
  <c r="BK247" i="4"/>
  <c r="BK245" i="4"/>
  <c r="BK243" i="4"/>
  <c r="J241" i="4"/>
  <c r="BK236" i="4"/>
  <c r="J233" i="4"/>
  <c r="BK231" i="4"/>
  <c r="BK229" i="4"/>
  <c r="J227" i="4"/>
  <c r="BK224" i="4"/>
  <c r="BK220" i="4"/>
  <c r="BK216" i="4"/>
  <c r="BK211" i="4"/>
  <c r="J208" i="4"/>
  <c r="BK206" i="4"/>
  <c r="BK201" i="4"/>
  <c r="J192" i="4"/>
  <c r="J189" i="4"/>
  <c r="J186" i="4"/>
  <c r="J182" i="4"/>
  <c r="BK177" i="4"/>
  <c r="J168" i="4"/>
  <c r="J162" i="4"/>
  <c r="BK159" i="4"/>
  <c r="BK156" i="4"/>
  <c r="BK153" i="4"/>
  <c r="J140" i="4"/>
  <c r="BK136" i="4"/>
  <c r="BK134" i="4"/>
  <c r="J316" i="4"/>
  <c r="J313" i="4"/>
  <c r="J311" i="4"/>
  <c r="BK308" i="4"/>
  <c r="J306" i="4"/>
  <c r="BK304" i="4"/>
  <c r="J302" i="4"/>
  <c r="BK300" i="4"/>
  <c r="J298" i="4"/>
  <c r="J296" i="4"/>
  <c r="BK293" i="4"/>
  <c r="J291" i="4"/>
  <c r="J289" i="4"/>
  <c r="BK287" i="4"/>
  <c r="BK284" i="4"/>
  <c r="J282" i="4"/>
  <c r="BK280" i="4"/>
  <c r="BK278" i="4"/>
  <c r="BK275" i="4"/>
  <c r="BK269" i="4"/>
  <c r="J265" i="4"/>
  <c r="BK261" i="4"/>
  <c r="BK258" i="4"/>
  <c r="BK254" i="4"/>
  <c r="J250" i="4"/>
  <c r="J247" i="4"/>
  <c r="J245" i="4"/>
  <c r="J243" i="4"/>
  <c r="BK241" i="4"/>
  <c r="J236" i="4"/>
  <c r="BK233" i="4"/>
  <c r="J231" i="4"/>
  <c r="J229" i="4"/>
  <c r="J224" i="4"/>
  <c r="J221" i="4"/>
  <c r="BK219" i="4"/>
  <c r="J213" i="4"/>
  <c r="J210" i="4"/>
  <c r="J207" i="4"/>
  <c r="J203" i="4"/>
  <c r="BK198" i="4"/>
  <c r="BK192" i="4"/>
  <c r="BK189" i="4"/>
  <c r="BK186" i="4"/>
  <c r="BK182" i="4"/>
  <c r="J177" i="4"/>
  <c r="BK168" i="4"/>
  <c r="BK162" i="4"/>
  <c r="J159" i="4"/>
  <c r="J156" i="4"/>
  <c r="J153" i="4"/>
  <c r="BK146" i="4"/>
  <c r="BK140" i="4"/>
  <c r="J136" i="4"/>
  <c r="J134" i="4"/>
  <c r="J268" i="5"/>
  <c r="BK264" i="5"/>
  <c r="J262" i="5"/>
  <c r="BK260" i="5"/>
  <c r="BK258" i="5"/>
  <c r="BK256" i="5"/>
  <c r="BK255" i="5"/>
  <c r="BK253" i="5"/>
  <c r="BK251" i="5"/>
  <c r="J249" i="5"/>
  <c r="J247" i="5"/>
  <c r="J245" i="5"/>
  <c r="BK243" i="5"/>
  <c r="J241" i="5"/>
  <c r="J239" i="5"/>
  <c r="J237" i="5"/>
  <c r="J235" i="5"/>
  <c r="BK233" i="5"/>
  <c r="BK231" i="5"/>
  <c r="BK229" i="5"/>
  <c r="J227" i="5"/>
  <c r="BK225" i="5"/>
  <c r="BK220" i="5"/>
  <c r="J217" i="5"/>
  <c r="BK213" i="5"/>
  <c r="BK209" i="5"/>
  <c r="J208" i="5"/>
  <c r="BK204" i="5"/>
  <c r="J200" i="5"/>
  <c r="J197" i="5"/>
  <c r="BK196" i="5"/>
  <c r="J195" i="5"/>
  <c r="BK194" i="5"/>
  <c r="BK179" i="5"/>
  <c r="BK176" i="5"/>
  <c r="J173" i="5"/>
  <c r="J167" i="5"/>
  <c r="J165" i="5"/>
  <c r="J164" i="5"/>
  <c r="J161" i="5"/>
  <c r="J158" i="5"/>
  <c r="J156" i="5"/>
  <c r="J154" i="5"/>
  <c r="J153" i="5"/>
  <c r="J151" i="5"/>
  <c r="J149" i="5"/>
  <c r="J146" i="5"/>
  <c r="J144" i="5"/>
  <c r="BK142" i="5"/>
  <c r="BK139" i="5"/>
  <c r="BK137" i="5"/>
  <c r="BK136" i="5"/>
  <c r="BK135" i="5"/>
  <c r="BK134" i="5"/>
  <c r="J266" i="5"/>
  <c r="BK263" i="5"/>
  <c r="J261" i="5"/>
  <c r="J259" i="5"/>
  <c r="J257" i="5"/>
  <c r="J255" i="5"/>
  <c r="J253" i="5"/>
  <c r="J251" i="5"/>
  <c r="BK249" i="5"/>
  <c r="BK247" i="5"/>
  <c r="BK245" i="5"/>
  <c r="J243" i="5"/>
  <c r="BK241" i="5"/>
  <c r="BK239" i="5"/>
  <c r="BK237" i="5"/>
  <c r="BK235" i="5"/>
  <c r="J233" i="5"/>
  <c r="J231" i="5"/>
  <c r="J229" i="5"/>
  <c r="BK227" i="5"/>
  <c r="J225" i="5"/>
  <c r="J220" i="5"/>
  <c r="J219" i="5"/>
  <c r="J215" i="5"/>
  <c r="BK211" i="5"/>
  <c r="BK206" i="5"/>
  <c r="J203" i="5"/>
  <c r="J198" i="5"/>
  <c r="J196" i="5"/>
  <c r="J194" i="5"/>
  <c r="BK192" i="5"/>
  <c r="J188" i="5"/>
  <c r="BK186" i="5"/>
  <c r="BK183" i="5"/>
  <c r="BK181" i="5"/>
  <c r="J177" i="5"/>
  <c r="BK173" i="5"/>
  <c r="BK167" i="5"/>
  <c r="BK165" i="5"/>
  <c r="BK258" i="6"/>
  <c r="BK256" i="6"/>
  <c r="BK254" i="6"/>
  <c r="BK253" i="6"/>
  <c r="J253" i="6"/>
  <c r="BK252" i="6"/>
  <c r="BK251" i="6"/>
  <c r="BK250" i="6"/>
  <c r="BK249" i="6"/>
  <c r="BK248" i="6"/>
  <c r="J245" i="6"/>
  <c r="BK243" i="6"/>
  <c r="J241" i="6"/>
  <c r="J240" i="6"/>
  <c r="J238" i="6"/>
  <c r="BK236" i="6"/>
  <c r="J235" i="6"/>
  <c r="BK232" i="6"/>
  <c r="BK230" i="6"/>
  <c r="J228" i="6"/>
  <c r="BK226" i="6"/>
  <c r="BK224" i="6"/>
  <c r="BK222" i="6"/>
  <c r="BK220" i="6"/>
  <c r="BK218" i="6"/>
  <c r="BK216" i="6"/>
  <c r="BK215" i="6"/>
  <c r="J212" i="6"/>
  <c r="J209" i="6"/>
  <c r="BK205" i="6"/>
  <c r="BK201" i="6"/>
  <c r="BK198" i="6"/>
  <c r="BK194" i="6"/>
  <c r="J190" i="6"/>
  <c r="BK186" i="6"/>
  <c r="BK184" i="6"/>
  <c r="BK182" i="6"/>
  <c r="BK178" i="6"/>
  <c r="J174" i="6"/>
  <c r="J172" i="6"/>
  <c r="BK169" i="6"/>
  <c r="J166" i="6"/>
  <c r="BK162" i="6"/>
  <c r="J159" i="6"/>
  <c r="J156" i="6"/>
  <c r="J154" i="6"/>
  <c r="J153" i="6"/>
  <c r="J151" i="6"/>
  <c r="J149" i="6"/>
  <c r="J146" i="6"/>
  <c r="J144" i="6"/>
  <c r="J142" i="6"/>
  <c r="J139" i="6"/>
  <c r="J137" i="6"/>
  <c r="BK136" i="6"/>
  <c r="BK135" i="6"/>
  <c r="BK134" i="6"/>
  <c r="J243" i="6"/>
  <c r="BK241" i="6"/>
  <c r="BK239" i="6"/>
  <c r="BK237" i="6"/>
  <c r="J234" i="6"/>
  <c r="J232" i="6"/>
  <c r="J230" i="6"/>
  <c r="BK228" i="6"/>
  <c r="J226" i="6"/>
  <c r="J224" i="6"/>
  <c r="J222" i="6"/>
  <c r="J220" i="6"/>
  <c r="J218" i="6"/>
  <c r="BK212" i="6"/>
  <c r="BK209" i="6"/>
  <c r="J205" i="6"/>
  <c r="J201" i="6"/>
  <c r="J198" i="6"/>
  <c r="J194" i="6"/>
  <c r="BK190" i="6"/>
  <c r="BK187" i="6"/>
  <c r="J186" i="6"/>
  <c r="J184" i="6"/>
  <c r="J182" i="6"/>
  <c r="J178" i="6"/>
  <c r="BK174" i="6"/>
  <c r="BK172" i="6"/>
  <c r="J169" i="6"/>
  <c r="BK167" i="6"/>
  <c r="BK165" i="6"/>
  <c r="BK297" i="2"/>
  <c r="BK293" i="2"/>
  <c r="J291" i="2"/>
  <c r="J289" i="2"/>
  <c r="J287" i="2"/>
  <c r="BK285" i="2"/>
  <c r="BK283" i="2"/>
  <c r="J281" i="2"/>
  <c r="BK279" i="2"/>
  <c r="J277" i="2"/>
  <c r="BK275" i="2"/>
  <c r="BK273" i="2"/>
  <c r="BK271" i="2"/>
  <c r="BK270" i="2"/>
  <c r="BK268" i="2"/>
  <c r="BK266" i="2"/>
  <c r="J264" i="2"/>
  <c r="J262" i="2"/>
  <c r="BK260" i="2"/>
  <c r="J258" i="2"/>
  <c r="J256" i="2"/>
  <c r="J251" i="2"/>
  <c r="J248" i="2"/>
  <c r="BK244" i="2"/>
  <c r="BK240" i="2"/>
  <c r="J238" i="2"/>
  <c r="BK236" i="2"/>
  <c r="J233" i="2"/>
  <c r="J230" i="2"/>
  <c r="J227" i="2"/>
  <c r="J224" i="2"/>
  <c r="BK222" i="2"/>
  <c r="BK218" i="2"/>
  <c r="J214" i="2"/>
  <c r="J212" i="2"/>
  <c r="BK210" i="2"/>
  <c r="J207" i="2"/>
  <c r="J201" i="2"/>
  <c r="BK198" i="2"/>
  <c r="BK192" i="2"/>
  <c r="BK189" i="2"/>
  <c r="BK186" i="2"/>
  <c r="BK185" i="2"/>
  <c r="J183" i="2"/>
  <c r="J180" i="2"/>
  <c r="J175" i="2"/>
  <c r="BK171" i="2"/>
  <c r="BK161" i="2"/>
  <c r="BK158" i="2"/>
  <c r="BK155" i="2"/>
  <c r="J152" i="2"/>
  <c r="J146" i="2"/>
  <c r="BK139" i="2"/>
  <c r="J134" i="2"/>
  <c r="BK295" i="2"/>
  <c r="BK292" i="2"/>
  <c r="BK289" i="2"/>
  <c r="BK287" i="2"/>
  <c r="J285" i="2"/>
  <c r="J283" i="2"/>
  <c r="BK282" i="2"/>
  <c r="BK280" i="2"/>
  <c r="BK278" i="2"/>
  <c r="BK276" i="2"/>
  <c r="BK274" i="2"/>
  <c r="J272" i="2"/>
  <c r="J269" i="2"/>
  <c r="J267" i="2"/>
  <c r="BK265" i="2"/>
  <c r="J263" i="2"/>
  <c r="J261" i="2"/>
  <c r="BK259" i="2"/>
  <c r="BK257" i="2"/>
  <c r="BK255" i="2"/>
  <c r="J254" i="2"/>
  <c r="BK251" i="2"/>
  <c r="J246" i="2"/>
  <c r="J242" i="2"/>
  <c r="J237" i="2"/>
  <c r="BK234" i="2"/>
  <c r="J228" i="2"/>
  <c r="BK226" i="2"/>
  <c r="BK225" i="2"/>
  <c r="BK223" i="2"/>
  <c r="J218" i="2"/>
  <c r="BK214" i="2"/>
  <c r="BK212" i="2"/>
  <c r="J210" i="2"/>
  <c r="BK207" i="2"/>
  <c r="BK201" i="2"/>
  <c r="J198" i="2"/>
  <c r="BK183" i="2"/>
  <c r="BK180" i="2"/>
  <c r="J173" i="2"/>
  <c r="J171" i="2"/>
  <c r="J161" i="2"/>
  <c r="J156" i="2"/>
  <c r="BK154" i="2"/>
  <c r="BK150" i="2"/>
  <c r="BK149" i="2"/>
  <c r="BK145" i="2"/>
  <c r="J137" i="2"/>
  <c r="AS94" i="1"/>
  <c r="BK282" i="3"/>
  <c r="J282" i="3"/>
  <c r="BK280" i="3"/>
  <c r="J280" i="3"/>
  <c r="BK278" i="3"/>
  <c r="J278" i="3"/>
  <c r="BK277" i="3"/>
  <c r="J277" i="3"/>
  <c r="BK276" i="3"/>
  <c r="J276" i="3"/>
  <c r="BK275" i="3"/>
  <c r="J275" i="3"/>
  <c r="BK274" i="3"/>
  <c r="J274" i="3"/>
  <c r="BK273" i="3"/>
  <c r="J273" i="3"/>
  <c r="BK272" i="3"/>
  <c r="J272" i="3"/>
  <c r="BK271" i="3"/>
  <c r="J271" i="3"/>
  <c r="BK270" i="3"/>
  <c r="J270" i="3"/>
  <c r="BK269" i="3"/>
  <c r="J269" i="3"/>
  <c r="BK268" i="3"/>
  <c r="J268" i="3"/>
  <c r="BK267" i="3"/>
  <c r="J267" i="3"/>
  <c r="BK266" i="3"/>
  <c r="J266" i="3"/>
  <c r="BK265" i="3"/>
  <c r="J265" i="3"/>
  <c r="BK264" i="3"/>
  <c r="J264" i="3"/>
  <c r="BK262" i="3"/>
  <c r="BK261" i="3"/>
  <c r="BK259" i="3"/>
  <c r="BK257" i="3"/>
  <c r="BK255" i="3"/>
  <c r="J253" i="3"/>
  <c r="J251" i="3"/>
  <c r="J249" i="3"/>
  <c r="BK247" i="3"/>
  <c r="BK244" i="3"/>
  <c r="BK242" i="3"/>
  <c r="BK239" i="3"/>
  <c r="BK236" i="3"/>
  <c r="BK233" i="3"/>
  <c r="J231" i="3"/>
  <c r="J226" i="3"/>
  <c r="J222" i="3"/>
  <c r="J220" i="3"/>
  <c r="BK214" i="3"/>
  <c r="BK211" i="3"/>
  <c r="BK209" i="3"/>
  <c r="J207" i="3"/>
  <c r="BK205" i="3"/>
  <c r="BK200" i="3"/>
  <c r="J197" i="3"/>
  <c r="BK195" i="3"/>
  <c r="BK193" i="3"/>
  <c r="BK190" i="3"/>
  <c r="BK189" i="3"/>
  <c r="J183" i="3"/>
  <c r="J179" i="3"/>
  <c r="BK176" i="3"/>
  <c r="J171" i="3"/>
  <c r="J167" i="3"/>
  <c r="BK157" i="3"/>
  <c r="BK152" i="3"/>
  <c r="BK150" i="3"/>
  <c r="J146" i="3"/>
  <c r="BK142" i="3"/>
  <c r="BK137" i="3"/>
  <c r="BK134" i="3"/>
  <c r="J261" i="3"/>
  <c r="J259" i="3"/>
  <c r="J257" i="3"/>
  <c r="J255" i="3"/>
  <c r="BK253" i="3"/>
  <c r="BK251" i="3"/>
  <c r="BK249" i="3"/>
  <c r="J247" i="3"/>
  <c r="BK245" i="3"/>
  <c r="J244" i="3"/>
  <c r="J242" i="3"/>
  <c r="J241" i="3"/>
  <c r="J239" i="3"/>
  <c r="BK234" i="3"/>
  <c r="BK230" i="3"/>
  <c r="J228" i="3"/>
  <c r="J224" i="3"/>
  <c r="BK221" i="3"/>
  <c r="BK218" i="3"/>
  <c r="J217" i="3"/>
  <c r="J211" i="3"/>
  <c r="J208" i="3"/>
  <c r="J206" i="3"/>
  <c r="J202" i="3"/>
  <c r="J198" i="3"/>
  <c r="BK196" i="3"/>
  <c r="BK194" i="3"/>
  <c r="BK192" i="3"/>
  <c r="J189" i="3"/>
  <c r="BK183" i="3"/>
  <c r="BK179" i="3"/>
  <c r="J176" i="3"/>
  <c r="BK171" i="3"/>
  <c r="BK167" i="3"/>
  <c r="J157" i="3"/>
  <c r="J152" i="3"/>
  <c r="J150" i="3"/>
  <c r="BK146" i="3"/>
  <c r="J142" i="3"/>
  <c r="J137" i="3"/>
  <c r="J134" i="3"/>
  <c r="BK316" i="4"/>
  <c r="BK313" i="4"/>
  <c r="BK311" i="4"/>
  <c r="J310" i="4"/>
  <c r="J308" i="4"/>
  <c r="BK306" i="4"/>
  <c r="J304" i="4"/>
  <c r="BK302" i="4"/>
  <c r="J300" i="4"/>
  <c r="BK298" i="4"/>
  <c r="BK296" i="4"/>
  <c r="J295" i="4"/>
  <c r="J293" i="4"/>
  <c r="BK292" i="4"/>
  <c r="J290" i="4"/>
  <c r="J288" i="4"/>
  <c r="BK286" i="4"/>
  <c r="J284" i="4"/>
  <c r="BK282" i="4"/>
  <c r="J280" i="4"/>
  <c r="J279" i="4"/>
  <c r="J277" i="4"/>
  <c r="BK276" i="4"/>
  <c r="J275" i="4"/>
  <c r="BK270" i="4"/>
  <c r="J269" i="4"/>
  <c r="BK265" i="4"/>
  <c r="J261" i="4"/>
  <c r="J258" i="4"/>
  <c r="J254" i="4"/>
  <c r="BK248" i="4"/>
  <c r="BK246" i="4"/>
  <c r="BK244" i="4"/>
  <c r="BK242" i="4"/>
  <c r="J238" i="4"/>
  <c r="BK235" i="4"/>
  <c r="J232" i="4"/>
  <c r="BK230" i="4"/>
  <c r="BK227" i="4"/>
  <c r="BK225" i="4"/>
  <c r="BK222" i="4"/>
  <c r="BK221" i="4"/>
  <c r="J219" i="4"/>
  <c r="BK213" i="4"/>
  <c r="BK210" i="4"/>
  <c r="BK207" i="4"/>
  <c r="BK203" i="4"/>
  <c r="J198" i="4"/>
  <c r="J195" i="4"/>
  <c r="BK190" i="4"/>
  <c r="J187" i="4"/>
  <c r="J184" i="4"/>
  <c r="J179" i="4"/>
  <c r="BK175" i="4"/>
  <c r="J165" i="4"/>
  <c r="J160" i="4"/>
  <c r="BK158" i="4"/>
  <c r="J154" i="4"/>
  <c r="J147" i="4"/>
  <c r="BK138" i="4"/>
  <c r="BK135" i="4"/>
  <c r="BK318" i="4"/>
  <c r="J314" i="4"/>
  <c r="BK312" i="4"/>
  <c r="J309" i="4"/>
  <c r="J307" i="4"/>
  <c r="BK305" i="4"/>
  <c r="BK303" i="4"/>
  <c r="J301" i="4"/>
  <c r="BK299" i="4"/>
  <c r="J297" i="4"/>
  <c r="J294" i="4"/>
  <c r="J292" i="4"/>
  <c r="BK290" i="4"/>
  <c r="BK288" i="4"/>
  <c r="J286" i="4"/>
  <c r="BK285" i="4"/>
  <c r="J283" i="4"/>
  <c r="BK281" i="4"/>
  <c r="BK279" i="4"/>
  <c r="BK277" i="4"/>
  <c r="J272" i="4"/>
  <c r="J267" i="4"/>
  <c r="J263" i="4"/>
  <c r="BK259" i="4"/>
  <c r="BK256" i="4"/>
  <c r="J253" i="4"/>
  <c r="J248" i="4"/>
  <c r="J246" i="4"/>
  <c r="J244" i="4"/>
  <c r="J242" i="4"/>
  <c r="BK238" i="4"/>
  <c r="J235" i="4"/>
  <c r="BK232" i="4"/>
  <c r="J230" i="4"/>
  <c r="J225" i="4"/>
  <c r="J222" i="4"/>
  <c r="J220" i="4"/>
  <c r="J216" i="4"/>
  <c r="J211" i="4"/>
  <c r="BK208" i="4"/>
  <c r="J206" i="4"/>
  <c r="J201" i="4"/>
  <c r="BK195" i="4"/>
  <c r="J190" i="4"/>
  <c r="BK187" i="4"/>
  <c r="BK184" i="4"/>
  <c r="BK179" i="4"/>
  <c r="J175" i="4"/>
  <c r="BK165" i="4"/>
  <c r="BK160" i="4"/>
  <c r="J158" i="4"/>
  <c r="BK154" i="4"/>
  <c r="BK147" i="4"/>
  <c r="J146" i="4"/>
  <c r="J138" i="4"/>
  <c r="J135" i="4"/>
  <c r="BK268" i="5"/>
  <c r="BK266" i="5"/>
  <c r="J263" i="5"/>
  <c r="BK261" i="5"/>
  <c r="BK259" i="5"/>
  <c r="BK257" i="5"/>
  <c r="BK254" i="5"/>
  <c r="BK252" i="5"/>
  <c r="BK250" i="5"/>
  <c r="BK248" i="5"/>
  <c r="J246" i="5"/>
  <c r="BK244" i="5"/>
  <c r="J242" i="5"/>
  <c r="BK240" i="5"/>
  <c r="BK238" i="5"/>
  <c r="J236" i="5"/>
  <c r="BK234" i="5"/>
  <c r="BK232" i="5"/>
  <c r="J230" i="5"/>
  <c r="J228" i="5"/>
  <c r="J226" i="5"/>
  <c r="J222" i="5"/>
  <c r="BK215" i="5"/>
  <c r="J211" i="5"/>
  <c r="BK208" i="5"/>
  <c r="J206" i="5"/>
  <c r="BK203" i="5"/>
  <c r="BK198" i="5"/>
  <c r="J193" i="5"/>
  <c r="J192" i="5"/>
  <c r="BK191" i="5"/>
  <c r="BK188" i="5"/>
  <c r="J186" i="5"/>
  <c r="J184" i="5"/>
  <c r="J183" i="5"/>
  <c r="BK182" i="5"/>
  <c r="J181" i="5"/>
  <c r="BK177" i="5"/>
  <c r="BK174" i="5"/>
  <c r="J170" i="5"/>
  <c r="BK164" i="5"/>
  <c r="BK161" i="5"/>
  <c r="BK158" i="5"/>
  <c r="BK156" i="5"/>
  <c r="BK154" i="5"/>
  <c r="BK153" i="5"/>
  <c r="BK151" i="5"/>
  <c r="BK149" i="5"/>
  <c r="BK146" i="5"/>
  <c r="BK144" i="5"/>
  <c r="J142" i="5"/>
  <c r="J139" i="5"/>
  <c r="J137" i="5"/>
  <c r="J136" i="5"/>
  <c r="J135" i="5"/>
  <c r="J134" i="5"/>
  <c r="J264" i="5"/>
  <c r="BK262" i="5"/>
  <c r="J260" i="5"/>
  <c r="J258" i="5"/>
  <c r="J256" i="5"/>
  <c r="J254" i="5"/>
  <c r="J252" i="5"/>
  <c r="J250" i="5"/>
  <c r="J248" i="5"/>
  <c r="BK246" i="5"/>
  <c r="J244" i="5"/>
  <c r="BK242" i="5"/>
  <c r="J240" i="5"/>
  <c r="J238" i="5"/>
  <c r="BK236" i="5"/>
  <c r="J234" i="5"/>
  <c r="J232" i="5"/>
  <c r="BK230" i="5"/>
  <c r="BK228" i="5"/>
  <c r="BK226" i="5"/>
  <c r="BK222" i="5"/>
  <c r="BK219" i="5"/>
  <c r="BK217" i="5"/>
  <c r="J213" i="5"/>
  <c r="J209" i="5"/>
  <c r="J204" i="5"/>
  <c r="BK200" i="5"/>
  <c r="BK197" i="5"/>
  <c r="BK195" i="5"/>
  <c r="BK193" i="5"/>
  <c r="J191" i="5"/>
  <c r="BK184" i="5"/>
  <c r="J182" i="5"/>
  <c r="J179" i="5"/>
  <c r="J176" i="5"/>
  <c r="J174" i="5"/>
  <c r="BK170" i="5"/>
  <c r="J258" i="6"/>
  <c r="J256" i="6"/>
  <c r="J254" i="6"/>
  <c r="J252" i="6"/>
  <c r="J251" i="6"/>
  <c r="J250" i="6"/>
  <c r="J249" i="6"/>
  <c r="BK246" i="6"/>
  <c r="J244" i="6"/>
  <c r="BK242" i="6"/>
  <c r="J239" i="6"/>
  <c r="J237" i="6"/>
  <c r="J236" i="6"/>
  <c r="BK234" i="6"/>
  <c r="BK233" i="6"/>
  <c r="BK231" i="6"/>
  <c r="BK229" i="6"/>
  <c r="BK227" i="6"/>
  <c r="BK225" i="6"/>
  <c r="J223" i="6"/>
  <c r="BK221" i="6"/>
  <c r="BK219" i="6"/>
  <c r="BK217" i="6"/>
  <c r="J216" i="6"/>
  <c r="J215" i="6"/>
  <c r="BK210" i="6"/>
  <c r="J207" i="6"/>
  <c r="J203" i="6"/>
  <c r="J199" i="6"/>
  <c r="J196" i="6"/>
  <c r="J193" i="6"/>
  <c r="J188" i="6"/>
  <c r="J185" i="6"/>
  <c r="BK183" i="6"/>
  <c r="BK181" i="6"/>
  <c r="J176" i="6"/>
  <c r="BK173" i="6"/>
  <c r="BK171" i="6"/>
  <c r="BK168" i="6"/>
  <c r="J167" i="6"/>
  <c r="J165" i="6"/>
  <c r="BK159" i="6"/>
  <c r="BK156" i="6"/>
  <c r="BK154" i="6"/>
  <c r="BK153" i="6"/>
  <c r="BK151" i="6"/>
  <c r="BK149" i="6"/>
  <c r="BK146" i="6"/>
  <c r="BK144" i="6"/>
  <c r="BK142" i="6"/>
  <c r="BK139" i="6"/>
  <c r="BK137" i="6"/>
  <c r="J136" i="6"/>
  <c r="J135" i="6"/>
  <c r="J134" i="6"/>
  <c r="J248" i="6"/>
  <c r="BK247" i="6"/>
  <c r="J247" i="6"/>
  <c r="J246" i="6"/>
  <c r="BK245" i="6"/>
  <c r="BK244" i="6"/>
  <c r="J242" i="6"/>
  <c r="BK240" i="6"/>
  <c r="BK238" i="6"/>
  <c r="BK235" i="6"/>
  <c r="J233" i="6"/>
  <c r="J231" i="6"/>
  <c r="J229" i="6"/>
  <c r="J227" i="6"/>
  <c r="J225" i="6"/>
  <c r="BK223" i="6"/>
  <c r="J221" i="6"/>
  <c r="J219" i="6"/>
  <c r="J217" i="6"/>
  <c r="J210" i="6"/>
  <c r="BK207" i="6"/>
  <c r="BK203" i="6"/>
  <c r="BK199" i="6"/>
  <c r="BK196" i="6"/>
  <c r="BK193" i="6"/>
  <c r="BK188" i="6"/>
  <c r="J187" i="6"/>
  <c r="BK185" i="6"/>
  <c r="J183" i="6"/>
  <c r="J181" i="6"/>
  <c r="BK176" i="6"/>
  <c r="J173" i="6"/>
  <c r="J171" i="6"/>
  <c r="J168" i="6"/>
  <c r="BK166" i="6"/>
  <c r="J162" i="6"/>
  <c r="BK133" i="2" l="1"/>
  <c r="J133" i="2"/>
  <c r="J98" i="2"/>
  <c r="R133" i="2"/>
  <c r="BK163" i="2"/>
  <c r="J163" i="2"/>
  <c r="J99" i="2"/>
  <c r="R163" i="2"/>
  <c r="BK191" i="2"/>
  <c r="J191" i="2"/>
  <c r="J100" i="2"/>
  <c r="R191" i="2"/>
  <c r="BK206" i="2"/>
  <c r="J206" i="2"/>
  <c r="J101" i="2"/>
  <c r="R206" i="2"/>
  <c r="P220" i="2"/>
  <c r="T220" i="2"/>
  <c r="P229" i="2"/>
  <c r="T229" i="2"/>
  <c r="P235" i="2"/>
  <c r="T235" i="2"/>
  <c r="P241" i="2"/>
  <c r="R241" i="2"/>
  <c r="P253" i="2"/>
  <c r="R253" i="2"/>
  <c r="P294" i="2"/>
  <c r="T294" i="2"/>
  <c r="P133" i="3"/>
  <c r="T133" i="3"/>
  <c r="P159" i="3"/>
  <c r="T159" i="3"/>
  <c r="P182" i="3"/>
  <c r="T182" i="3"/>
  <c r="P188" i="3"/>
  <c r="R188" i="3"/>
  <c r="BK204" i="3"/>
  <c r="J204" i="3"/>
  <c r="J104" i="3"/>
  <c r="R204" i="3"/>
  <c r="BK213" i="3"/>
  <c r="J213" i="3"/>
  <c r="J105" i="3"/>
  <c r="R213" i="3"/>
  <c r="BK219" i="3"/>
  <c r="J219" i="3"/>
  <c r="J106" i="3"/>
  <c r="R219" i="3"/>
  <c r="BK225" i="3"/>
  <c r="J225" i="3"/>
  <c r="J107" i="3"/>
  <c r="T225" i="3"/>
  <c r="P238" i="3"/>
  <c r="R238" i="3"/>
  <c r="BK279" i="3"/>
  <c r="J279" i="3"/>
  <c r="J111" i="3"/>
  <c r="T279" i="3"/>
  <c r="BK133" i="4"/>
  <c r="R133" i="4"/>
  <c r="BK167" i="4"/>
  <c r="J167" i="4"/>
  <c r="J99" i="4"/>
  <c r="R167" i="4"/>
  <c r="BK194" i="4"/>
  <c r="J194" i="4"/>
  <c r="J100" i="4"/>
  <c r="R194" i="4"/>
  <c r="BK218" i="4"/>
  <c r="J218" i="4"/>
  <c r="J101" i="4"/>
  <c r="R218" i="4"/>
  <c r="P240" i="4"/>
  <c r="T240" i="4"/>
  <c r="P249" i="4"/>
  <c r="T249" i="4"/>
  <c r="P255" i="4"/>
  <c r="T255" i="4"/>
  <c r="BK262" i="4"/>
  <c r="J262" i="4"/>
  <c r="J107" i="4"/>
  <c r="R262" i="4"/>
  <c r="BK274" i="4"/>
  <c r="J274" i="4"/>
  <c r="J110" i="4"/>
  <c r="T274" i="4"/>
  <c r="P315" i="4"/>
  <c r="T315" i="4"/>
  <c r="P133" i="5"/>
  <c r="T133" i="5"/>
  <c r="P138" i="5"/>
  <c r="T138" i="5"/>
  <c r="P157" i="5"/>
  <c r="T157" i="5"/>
  <c r="P172" i="5"/>
  <c r="T172" i="5"/>
  <c r="BK190" i="5"/>
  <c r="J190" i="5"/>
  <c r="J104" i="5"/>
  <c r="R190" i="5"/>
  <c r="BK199" i="5"/>
  <c r="J199" i="5"/>
  <c r="J105" i="5"/>
  <c r="R199" i="5"/>
  <c r="BK205" i="5"/>
  <c r="J205" i="5"/>
  <c r="J106" i="5"/>
  <c r="R205" i="5"/>
  <c r="BK212" i="5"/>
  <c r="J212" i="5"/>
  <c r="J107" i="5"/>
  <c r="R212" i="5"/>
  <c r="BK224" i="5"/>
  <c r="J224" i="5"/>
  <c r="J110" i="5"/>
  <c r="R224" i="5"/>
  <c r="BK265" i="5"/>
  <c r="J265" i="5"/>
  <c r="J111" i="5"/>
  <c r="T265" i="5"/>
  <c r="P133" i="2"/>
  <c r="T133" i="2"/>
  <c r="P163" i="2"/>
  <c r="T163" i="2"/>
  <c r="P191" i="2"/>
  <c r="T191" i="2"/>
  <c r="P206" i="2"/>
  <c r="T206" i="2"/>
  <c r="BK220" i="2"/>
  <c r="J220" i="2"/>
  <c r="J104" i="2"/>
  <c r="R220" i="2"/>
  <c r="BK229" i="2"/>
  <c r="J229" i="2"/>
  <c r="J105" i="2"/>
  <c r="R229" i="2"/>
  <c r="BK235" i="2"/>
  <c r="J235" i="2"/>
  <c r="J106" i="2"/>
  <c r="R235" i="2"/>
  <c r="BK241" i="2"/>
  <c r="J241" i="2"/>
  <c r="J107" i="2"/>
  <c r="T241" i="2"/>
  <c r="BK253" i="2"/>
  <c r="J253" i="2"/>
  <c r="J110" i="2"/>
  <c r="T253" i="2"/>
  <c r="T252" i="2"/>
  <c r="BK294" i="2"/>
  <c r="J294" i="2"/>
  <c r="J111" i="2"/>
  <c r="R294" i="2"/>
  <c r="BK133" i="3"/>
  <c r="J133" i="3"/>
  <c r="J98" i="3"/>
  <c r="R133" i="3"/>
  <c r="BK159" i="3"/>
  <c r="J159" i="3"/>
  <c r="J99" i="3"/>
  <c r="R159" i="3"/>
  <c r="BK182" i="3"/>
  <c r="J182" i="3"/>
  <c r="J100" i="3"/>
  <c r="R182" i="3"/>
  <c r="BK188" i="3"/>
  <c r="J188" i="3"/>
  <c r="J101" i="3"/>
  <c r="T188" i="3"/>
  <c r="P204" i="3"/>
  <c r="T204" i="3"/>
  <c r="P213" i="3"/>
  <c r="T213" i="3"/>
  <c r="P219" i="3"/>
  <c r="T219" i="3"/>
  <c r="P225" i="3"/>
  <c r="R225" i="3"/>
  <c r="BK238" i="3"/>
  <c r="BK237" i="3"/>
  <c r="J237" i="3"/>
  <c r="J109" i="3"/>
  <c r="T238" i="3"/>
  <c r="T237" i="3"/>
  <c r="P279" i="3"/>
  <c r="R279" i="3"/>
  <c r="P133" i="4"/>
  <c r="T133" i="4"/>
  <c r="P167" i="4"/>
  <c r="T167" i="4"/>
  <c r="P194" i="4"/>
  <c r="T194" i="4"/>
  <c r="P218" i="4"/>
  <c r="T218" i="4"/>
  <c r="BK240" i="4"/>
  <c r="J240" i="4"/>
  <c r="J104" i="4"/>
  <c r="R240" i="4"/>
  <c r="BK249" i="4"/>
  <c r="J249" i="4"/>
  <c r="J105" i="4"/>
  <c r="R249" i="4"/>
  <c r="BK255" i="4"/>
  <c r="J255" i="4"/>
  <c r="J106" i="4"/>
  <c r="R255" i="4"/>
  <c r="P262" i="4"/>
  <c r="T262" i="4"/>
  <c r="P274" i="4"/>
  <c r="P273" i="4"/>
  <c r="R274" i="4"/>
  <c r="BK315" i="4"/>
  <c r="J315" i="4"/>
  <c r="J111" i="4"/>
  <c r="R315" i="4"/>
  <c r="BK133" i="5"/>
  <c r="J133" i="5"/>
  <c r="J98" i="5"/>
  <c r="R133" i="5"/>
  <c r="BK138" i="5"/>
  <c r="J138" i="5"/>
  <c r="J99" i="5"/>
  <c r="R138" i="5"/>
  <c r="BK157" i="5"/>
  <c r="J157" i="5"/>
  <c r="J100" i="5"/>
  <c r="R157" i="5"/>
  <c r="BK172" i="5"/>
  <c r="J172" i="5"/>
  <c r="J101" i="5"/>
  <c r="R172" i="5"/>
  <c r="P190" i="5"/>
  <c r="T190" i="5"/>
  <c r="P199" i="5"/>
  <c r="T199" i="5"/>
  <c r="P205" i="5"/>
  <c r="T205" i="5"/>
  <c r="P212" i="5"/>
  <c r="T212" i="5"/>
  <c r="P224" i="5"/>
  <c r="T224" i="5"/>
  <c r="T223" i="5"/>
  <c r="P265" i="5"/>
  <c r="R265" i="5"/>
  <c r="BK133" i="6"/>
  <c r="J133" i="6"/>
  <c r="J98" i="6"/>
  <c r="P133" i="6"/>
  <c r="R133" i="6"/>
  <c r="T133" i="6"/>
  <c r="BK138" i="6"/>
  <c r="J138" i="6"/>
  <c r="J99" i="6"/>
  <c r="P138" i="6"/>
  <c r="R138" i="6"/>
  <c r="T138" i="6"/>
  <c r="BK158" i="6"/>
  <c r="J158" i="6"/>
  <c r="J100" i="6"/>
  <c r="P158" i="6"/>
  <c r="R158" i="6"/>
  <c r="T158" i="6"/>
  <c r="BK164" i="6"/>
  <c r="J164" i="6"/>
  <c r="J101" i="6"/>
  <c r="P164" i="6"/>
  <c r="R164" i="6"/>
  <c r="T164" i="6"/>
  <c r="BK180" i="6"/>
  <c r="J180" i="6"/>
  <c r="J104" i="6"/>
  <c r="P180" i="6"/>
  <c r="R180" i="6"/>
  <c r="T180" i="6"/>
  <c r="BK189" i="6"/>
  <c r="J189" i="6"/>
  <c r="J105" i="6"/>
  <c r="P189" i="6"/>
  <c r="R189" i="6"/>
  <c r="T189" i="6"/>
  <c r="BK195" i="6"/>
  <c r="J195" i="6"/>
  <c r="J106" i="6"/>
  <c r="P195" i="6"/>
  <c r="R195" i="6"/>
  <c r="T195" i="6"/>
  <c r="BK202" i="6"/>
  <c r="J202" i="6"/>
  <c r="J107" i="6"/>
  <c r="P202" i="6"/>
  <c r="R202" i="6"/>
  <c r="T202" i="6"/>
  <c r="BK214" i="6"/>
  <c r="J214" i="6"/>
  <c r="J110" i="6"/>
  <c r="P214" i="6"/>
  <c r="R214" i="6"/>
  <c r="T214" i="6"/>
  <c r="BK255" i="6"/>
  <c r="J255" i="6"/>
  <c r="J111" i="6"/>
  <c r="P255" i="6"/>
  <c r="R255" i="6"/>
  <c r="T255" i="6"/>
  <c r="BK217" i="2"/>
  <c r="J217" i="2"/>
  <c r="J102" i="2"/>
  <c r="BK250" i="2"/>
  <c r="J250" i="2"/>
  <c r="J108" i="2"/>
  <c r="BK201" i="3"/>
  <c r="J201" i="3"/>
  <c r="J102" i="3"/>
  <c r="BK235" i="3"/>
  <c r="J235" i="3"/>
  <c r="J108" i="3"/>
  <c r="BK237" i="4"/>
  <c r="J237" i="4"/>
  <c r="J102" i="4"/>
  <c r="BK271" i="4"/>
  <c r="J271" i="4"/>
  <c r="J108" i="4"/>
  <c r="BK221" i="5"/>
  <c r="J221" i="5"/>
  <c r="J108" i="5"/>
  <c r="BK187" i="5"/>
  <c r="J187" i="5"/>
  <c r="J102" i="5"/>
  <c r="BK177" i="6"/>
  <c r="J177" i="6"/>
  <c r="J102" i="6"/>
  <c r="BK211" i="6"/>
  <c r="J211" i="6"/>
  <c r="J108" i="6"/>
  <c r="BF168" i="6"/>
  <c r="BF172" i="6"/>
  <c r="BF178" i="6"/>
  <c r="BF181" i="6"/>
  <c r="BF182" i="6"/>
  <c r="BF183" i="6"/>
  <c r="BF184" i="6"/>
  <c r="BF185" i="6"/>
  <c r="BF186" i="6"/>
  <c r="BF188" i="6"/>
  <c r="BF193" i="6"/>
  <c r="BF194" i="6"/>
  <c r="BF196" i="6"/>
  <c r="BF201" i="6"/>
  <c r="BF203" i="6"/>
  <c r="BF205" i="6"/>
  <c r="BF209" i="6"/>
  <c r="BF210" i="6"/>
  <c r="BF212" i="6"/>
  <c r="BF216" i="6"/>
  <c r="BF218" i="6"/>
  <c r="BF219" i="6"/>
  <c r="BF221" i="6"/>
  <c r="BF223" i="6"/>
  <c r="BF224" i="6"/>
  <c r="BF225" i="6"/>
  <c r="BF226" i="6"/>
  <c r="BF227" i="6"/>
  <c r="BF228" i="6"/>
  <c r="BF229" i="6"/>
  <c r="BF231" i="6"/>
  <c r="BF232" i="6"/>
  <c r="BF233" i="6"/>
  <c r="BF234" i="6"/>
  <c r="BF237" i="6"/>
  <c r="BF242" i="6"/>
  <c r="BF244" i="6"/>
  <c r="BF245" i="6"/>
  <c r="BF246" i="6"/>
  <c r="E85" i="6"/>
  <c r="J89" i="6"/>
  <c r="F92" i="6"/>
  <c r="J92" i="6"/>
  <c r="BF134" i="6"/>
  <c r="BF135" i="6"/>
  <c r="BF136" i="6"/>
  <c r="BF137" i="6"/>
  <c r="BF139" i="6"/>
  <c r="BF142" i="6"/>
  <c r="BF144" i="6"/>
  <c r="BF146" i="6"/>
  <c r="BF149" i="6"/>
  <c r="BF151" i="6"/>
  <c r="BF153" i="6"/>
  <c r="BF154" i="6"/>
  <c r="BF156" i="6"/>
  <c r="BF159" i="6"/>
  <c r="BF162" i="6"/>
  <c r="BF165" i="6"/>
  <c r="BF166" i="6"/>
  <c r="BF167" i="6"/>
  <c r="BF169" i="6"/>
  <c r="BF171" i="6"/>
  <c r="BF173" i="6"/>
  <c r="BF174" i="6"/>
  <c r="BF176" i="6"/>
  <c r="BF187" i="6"/>
  <c r="BF190" i="6"/>
  <c r="BF198" i="6"/>
  <c r="BF199" i="6"/>
  <c r="BF207" i="6"/>
  <c r="BF215" i="6"/>
  <c r="BF217" i="6"/>
  <c r="BF220" i="6"/>
  <c r="BF222" i="6"/>
  <c r="BF230" i="6"/>
  <c r="BF235" i="6"/>
  <c r="BF236" i="6"/>
  <c r="BF238" i="6"/>
  <c r="BF239" i="6"/>
  <c r="BF240" i="6"/>
  <c r="BF241" i="6"/>
  <c r="BF243" i="6"/>
  <c r="BF247" i="6"/>
  <c r="BF248" i="6"/>
  <c r="BF249" i="6"/>
  <c r="BF250" i="6"/>
  <c r="BF251" i="6"/>
  <c r="BF252" i="6"/>
  <c r="BF253" i="6"/>
  <c r="BF254" i="6"/>
  <c r="BF256" i="6"/>
  <c r="BF258" i="6"/>
  <c r="J133" i="4"/>
  <c r="J98" i="4"/>
  <c r="BF165" i="5"/>
  <c r="BF167" i="5"/>
  <c r="BF170" i="5"/>
  <c r="BF173" i="5"/>
  <c r="BF174" i="5"/>
  <c r="BF176" i="5"/>
  <c r="BF177" i="5"/>
  <c r="BF184" i="5"/>
  <c r="BF188" i="5"/>
  <c r="BF192" i="5"/>
  <c r="BF193" i="5"/>
  <c r="BF194" i="5"/>
  <c r="BF195" i="5"/>
  <c r="BF197" i="5"/>
  <c r="BF198" i="5"/>
  <c r="BF200" i="5"/>
  <c r="BF203" i="5"/>
  <c r="BF204" i="5"/>
  <c r="BF208" i="5"/>
  <c r="BF213" i="5"/>
  <c r="BF217" i="5"/>
  <c r="BF219" i="5"/>
  <c r="BF225" i="5"/>
  <c r="BF227" i="5"/>
  <c r="BF228" i="5"/>
  <c r="BF231" i="5"/>
  <c r="BF232" i="5"/>
  <c r="BF233" i="5"/>
  <c r="BF234" i="5"/>
  <c r="BF235" i="5"/>
  <c r="BF237" i="5"/>
  <c r="BF239" i="5"/>
  <c r="BF242" i="5"/>
  <c r="BF243" i="5"/>
  <c r="BF247" i="5"/>
  <c r="BF249" i="5"/>
  <c r="BF250" i="5"/>
  <c r="BF251" i="5"/>
  <c r="BF252" i="5"/>
  <c r="BF253" i="5"/>
  <c r="BF254" i="5"/>
  <c r="BF255" i="5"/>
  <c r="BF256" i="5"/>
  <c r="BF257" i="5"/>
  <c r="BF259" i="5"/>
  <c r="BF264" i="5"/>
  <c r="E85" i="5"/>
  <c r="J89" i="5"/>
  <c r="F92" i="5"/>
  <c r="J92" i="5"/>
  <c r="BF134" i="5"/>
  <c r="BF135" i="5"/>
  <c r="BF136" i="5"/>
  <c r="BF137" i="5"/>
  <c r="BF139" i="5"/>
  <c r="BF142" i="5"/>
  <c r="BF144" i="5"/>
  <c r="BF146" i="5"/>
  <c r="BF149" i="5"/>
  <c r="BF151" i="5"/>
  <c r="BF153" i="5"/>
  <c r="BF154" i="5"/>
  <c r="BF156" i="5"/>
  <c r="BF158" i="5"/>
  <c r="BF161" i="5"/>
  <c r="BF164" i="5"/>
  <c r="BF179" i="5"/>
  <c r="BF181" i="5"/>
  <c r="BF182" i="5"/>
  <c r="BF183" i="5"/>
  <c r="BF186" i="5"/>
  <c r="BF191" i="5"/>
  <c r="BF196" i="5"/>
  <c r="BF206" i="5"/>
  <c r="BF209" i="5"/>
  <c r="BF211" i="5"/>
  <c r="BF215" i="5"/>
  <c r="BF220" i="5"/>
  <c r="BF222" i="5"/>
  <c r="BF226" i="5"/>
  <c r="BF229" i="5"/>
  <c r="BF230" i="5"/>
  <c r="BF236" i="5"/>
  <c r="BF238" i="5"/>
  <c r="BF240" i="5"/>
  <c r="BF241" i="5"/>
  <c r="BF244" i="5"/>
  <c r="BF245" i="5"/>
  <c r="BF246" i="5"/>
  <c r="BF248" i="5"/>
  <c r="BF258" i="5"/>
  <c r="BF260" i="5"/>
  <c r="BF261" i="5"/>
  <c r="BF262" i="5"/>
  <c r="BF263" i="5"/>
  <c r="BF266" i="5"/>
  <c r="BF268" i="5"/>
  <c r="BK132" i="3"/>
  <c r="J132" i="3"/>
  <c r="J97" i="3"/>
  <c r="J238" i="3"/>
  <c r="J110" i="3"/>
  <c r="E85" i="4"/>
  <c r="J89" i="4"/>
  <c r="F92" i="4"/>
  <c r="BF134" i="4"/>
  <c r="BF135" i="4"/>
  <c r="BF136" i="4"/>
  <c r="BF147" i="4"/>
  <c r="BF154" i="4"/>
  <c r="BF158" i="4"/>
  <c r="BF168" i="4"/>
  <c r="BF189" i="4"/>
  <c r="BF190" i="4"/>
  <c r="BF198" i="4"/>
  <c r="BF201" i="4"/>
  <c r="BF203" i="4"/>
  <c r="BF208" i="4"/>
  <c r="BF210" i="4"/>
  <c r="BF211" i="4"/>
  <c r="BF213" i="4"/>
  <c r="BF219" i="4"/>
  <c r="BF221" i="4"/>
  <c r="BF222" i="4"/>
  <c r="BF224" i="4"/>
  <c r="BF227" i="4"/>
  <c r="BF229" i="4"/>
  <c r="BF230" i="4"/>
  <c r="BF232" i="4"/>
  <c r="BF233" i="4"/>
  <c r="BF235" i="4"/>
  <c r="BF236" i="4"/>
  <c r="BF241" i="4"/>
  <c r="BF242" i="4"/>
  <c r="BF244" i="4"/>
  <c r="BF245" i="4"/>
  <c r="BF246" i="4"/>
  <c r="BF247" i="4"/>
  <c r="BF248" i="4"/>
  <c r="BF250" i="4"/>
  <c r="BF253" i="4"/>
  <c r="BF267" i="4"/>
  <c r="BF275" i="4"/>
  <c r="BF282" i="4"/>
  <c r="BF284" i="4"/>
  <c r="BF286" i="4"/>
  <c r="BF288" i="4"/>
  <c r="BF289" i="4"/>
  <c r="BF290" i="4"/>
  <c r="BF291" i="4"/>
  <c r="BF295" i="4"/>
  <c r="BF296" i="4"/>
  <c r="BF297" i="4"/>
  <c r="BF300" i="4"/>
  <c r="BF301" i="4"/>
  <c r="BF302" i="4"/>
  <c r="BF305" i="4"/>
  <c r="BF306" i="4"/>
  <c r="BF307" i="4"/>
  <c r="BF308" i="4"/>
  <c r="BF310" i="4"/>
  <c r="BF312" i="4"/>
  <c r="BF313" i="4"/>
  <c r="J92" i="4"/>
  <c r="BF138" i="4"/>
  <c r="BF140" i="4"/>
  <c r="BF146" i="4"/>
  <c r="BF153" i="4"/>
  <c r="BF156" i="4"/>
  <c r="BF159" i="4"/>
  <c r="BF160" i="4"/>
  <c r="BF162" i="4"/>
  <c r="BF165" i="4"/>
  <c r="BF175" i="4"/>
  <c r="BF177" i="4"/>
  <c r="BF179" i="4"/>
  <c r="BF182" i="4"/>
  <c r="BF184" i="4"/>
  <c r="BF186" i="4"/>
  <c r="BF187" i="4"/>
  <c r="BF192" i="4"/>
  <c r="BF195" i="4"/>
  <c r="BF206" i="4"/>
  <c r="BF207" i="4"/>
  <c r="BF216" i="4"/>
  <c r="BF220" i="4"/>
  <c r="BF225" i="4"/>
  <c r="BF231" i="4"/>
  <c r="BF238" i="4"/>
  <c r="BF243" i="4"/>
  <c r="BF254" i="4"/>
  <c r="BF256" i="4"/>
  <c r="BF258" i="4"/>
  <c r="BF259" i="4"/>
  <c r="BF261" i="4"/>
  <c r="BF263" i="4"/>
  <c r="BF265" i="4"/>
  <c r="BF269" i="4"/>
  <c r="BF270" i="4"/>
  <c r="BF272" i="4"/>
  <c r="BF276" i="4"/>
  <c r="BF277" i="4"/>
  <c r="BF278" i="4"/>
  <c r="BF279" i="4"/>
  <c r="BF280" i="4"/>
  <c r="BF281" i="4"/>
  <c r="BF283" i="4"/>
  <c r="BF285" i="4"/>
  <c r="BF287" i="4"/>
  <c r="BF292" i="4"/>
  <c r="BF293" i="4"/>
  <c r="BF294" i="4"/>
  <c r="BF298" i="4"/>
  <c r="BF299" i="4"/>
  <c r="BF303" i="4"/>
  <c r="BF304" i="4"/>
  <c r="BF309" i="4"/>
  <c r="BF311" i="4"/>
  <c r="BF314" i="4"/>
  <c r="BF316" i="4"/>
  <c r="BF318" i="4"/>
  <c r="BK132" i="2"/>
  <c r="J132" i="2"/>
  <c r="J97" i="2"/>
  <c r="BK252" i="2"/>
  <c r="J252" i="2"/>
  <c r="J109" i="2"/>
  <c r="J89" i="3"/>
  <c r="J92" i="3"/>
  <c r="F128" i="3"/>
  <c r="BF134" i="3"/>
  <c r="BF135" i="3"/>
  <c r="BF141" i="3"/>
  <c r="BF146" i="3"/>
  <c r="BF148" i="3"/>
  <c r="BF150" i="3"/>
  <c r="BF151" i="3"/>
  <c r="BF152" i="3"/>
  <c r="BF154" i="3"/>
  <c r="BF171" i="3"/>
  <c r="BF174" i="3"/>
  <c r="BF179" i="3"/>
  <c r="BF183" i="3"/>
  <c r="BF189" i="3"/>
  <c r="BF193" i="3"/>
  <c r="BF194" i="3"/>
  <c r="BF197" i="3"/>
  <c r="BF198" i="3"/>
  <c r="BF200" i="3"/>
  <c r="BF205" i="3"/>
  <c r="BF207" i="3"/>
  <c r="BF208" i="3"/>
  <c r="BF209" i="3"/>
  <c r="BF210" i="3"/>
  <c r="BF211" i="3"/>
  <c r="BF214" i="3"/>
  <c r="BF222" i="3"/>
  <c r="BF224" i="3"/>
  <c r="BF226" i="3"/>
  <c r="BF231" i="3"/>
  <c r="BF233" i="3"/>
  <c r="BF240" i="3"/>
  <c r="BF241" i="3"/>
  <c r="BF244" i="3"/>
  <c r="BF245" i="3"/>
  <c r="BF246" i="3"/>
  <c r="BF249" i="3"/>
  <c r="BF253" i="3"/>
  <c r="BF254" i="3"/>
  <c r="BF255" i="3"/>
  <c r="BF256" i="3"/>
  <c r="BF257" i="3"/>
  <c r="BF258" i="3"/>
  <c r="BF259" i="3"/>
  <c r="BF260" i="3"/>
  <c r="E85" i="3"/>
  <c r="BF137" i="3"/>
  <c r="BF142" i="3"/>
  <c r="BF145" i="3"/>
  <c r="BF157" i="3"/>
  <c r="BF160" i="3"/>
  <c r="BF167" i="3"/>
  <c r="BF169" i="3"/>
  <c r="BF176" i="3"/>
  <c r="BF178" i="3"/>
  <c r="BF181" i="3"/>
  <c r="BF186" i="3"/>
  <c r="BF190" i="3"/>
  <c r="BF192" i="3"/>
  <c r="BF195" i="3"/>
  <c r="BF196" i="3"/>
  <c r="BF202" i="3"/>
  <c r="BF206" i="3"/>
  <c r="BF212" i="3"/>
  <c r="BF217" i="3"/>
  <c r="BF218" i="3"/>
  <c r="BF220" i="3"/>
  <c r="BF221" i="3"/>
  <c r="BF228" i="3"/>
  <c r="BF230" i="3"/>
  <c r="BF234" i="3"/>
  <c r="BF236" i="3"/>
  <c r="BF239" i="3"/>
  <c r="BF242" i="3"/>
  <c r="BF243" i="3"/>
  <c r="BF247" i="3"/>
  <c r="BF248" i="3"/>
  <c r="BF250" i="3"/>
  <c r="BF251" i="3"/>
  <c r="BF252" i="3"/>
  <c r="BF261" i="3"/>
  <c r="BF262" i="3"/>
  <c r="BF263" i="3"/>
  <c r="BF264" i="3"/>
  <c r="BF265" i="3"/>
  <c r="BF266" i="3"/>
  <c r="BF267" i="3"/>
  <c r="BF268" i="3"/>
  <c r="BF269" i="3"/>
  <c r="BF270" i="3"/>
  <c r="BF271" i="3"/>
  <c r="BF272" i="3"/>
  <c r="BF273" i="3"/>
  <c r="BF274" i="3"/>
  <c r="BF275" i="3"/>
  <c r="BF276" i="3"/>
  <c r="BF277" i="3"/>
  <c r="BF278" i="3"/>
  <c r="BF280" i="3"/>
  <c r="BF282" i="3"/>
  <c r="BC96" i="1"/>
  <c r="E85" i="2"/>
  <c r="J92" i="2"/>
  <c r="J125" i="2"/>
  <c r="BF134" i="2"/>
  <c r="BF137" i="2"/>
  <c r="BF139" i="2"/>
  <c r="BF149" i="2"/>
  <c r="BF155" i="2"/>
  <c r="BF156" i="2"/>
  <c r="BF158" i="2"/>
  <c r="BF161" i="2"/>
  <c r="BF164" i="2"/>
  <c r="BF171" i="2"/>
  <c r="BF180" i="2"/>
  <c r="BF182" i="2"/>
  <c r="BF195" i="2"/>
  <c r="BF204" i="2"/>
  <c r="BF208" i="2"/>
  <c r="BF211" i="2"/>
  <c r="BF212" i="2"/>
  <c r="BF214" i="2"/>
  <c r="BF216" i="2"/>
  <c r="BF218" i="2"/>
  <c r="BF221" i="2"/>
  <c r="BF222" i="2"/>
  <c r="BF225" i="2"/>
  <c r="BF226" i="2"/>
  <c r="BF227" i="2"/>
  <c r="BF228" i="2"/>
  <c r="BF236" i="2"/>
  <c r="BF240" i="2"/>
  <c r="BF242" i="2"/>
  <c r="BF251" i="2"/>
  <c r="BF255" i="2"/>
  <c r="BF260" i="2"/>
  <c r="BF261" i="2"/>
  <c r="BF265" i="2"/>
  <c r="BF266" i="2"/>
  <c r="BF267" i="2"/>
  <c r="BF268" i="2"/>
  <c r="BF269" i="2"/>
  <c r="BF273" i="2"/>
  <c r="BF274" i="2"/>
  <c r="BF278" i="2"/>
  <c r="BF280" i="2"/>
  <c r="BF281" i="2"/>
  <c r="BF282" i="2"/>
  <c r="BF284" i="2"/>
  <c r="BF285" i="2"/>
  <c r="BF289" i="2"/>
  <c r="BF290" i="2"/>
  <c r="BF292" i="2"/>
  <c r="BF295" i="2"/>
  <c r="F92" i="2"/>
  <c r="BF145" i="2"/>
  <c r="BF146" i="2"/>
  <c r="BF150" i="2"/>
  <c r="BF152" i="2"/>
  <c r="BF154" i="2"/>
  <c r="BF173" i="2"/>
  <c r="BF175" i="2"/>
  <c r="BF178" i="2"/>
  <c r="BF183" i="2"/>
  <c r="BF185" i="2"/>
  <c r="BF186" i="2"/>
  <c r="BF189" i="2"/>
  <c r="BF192" i="2"/>
  <c r="BF198" i="2"/>
  <c r="BF199" i="2"/>
  <c r="BF201" i="2"/>
  <c r="BF207" i="2"/>
  <c r="BF210" i="2"/>
  <c r="BF213" i="2"/>
  <c r="BF223" i="2"/>
  <c r="BF224" i="2"/>
  <c r="BF230" i="2"/>
  <c r="BF233" i="2"/>
  <c r="BF234" i="2"/>
  <c r="BF237" i="2"/>
  <c r="BF238" i="2"/>
  <c r="BF244" i="2"/>
  <c r="BF246" i="2"/>
  <c r="BF248" i="2"/>
  <c r="BF249" i="2"/>
  <c r="BF254" i="2"/>
  <c r="BF256" i="2"/>
  <c r="BF257" i="2"/>
  <c r="BF258" i="2"/>
  <c r="BF259" i="2"/>
  <c r="BF262" i="2"/>
  <c r="BF263" i="2"/>
  <c r="BF264" i="2"/>
  <c r="BF270" i="2"/>
  <c r="BF271" i="2"/>
  <c r="BF272" i="2"/>
  <c r="BF275" i="2"/>
  <c r="BF276" i="2"/>
  <c r="BF277" i="2"/>
  <c r="BF279" i="2"/>
  <c r="BF283" i="2"/>
  <c r="BF286" i="2"/>
  <c r="BF287" i="2"/>
  <c r="BF288" i="2"/>
  <c r="BF291" i="2"/>
  <c r="BF293" i="2"/>
  <c r="BF297" i="2"/>
  <c r="J33" i="2"/>
  <c r="AV95" i="1"/>
  <c r="F36" i="2"/>
  <c r="BC95" i="1"/>
  <c r="F33" i="3"/>
  <c r="AZ96" i="1"/>
  <c r="F35" i="3"/>
  <c r="BB96" i="1"/>
  <c r="J33" i="4"/>
  <c r="AV97" i="1"/>
  <c r="F33" i="4"/>
  <c r="AZ97" i="1"/>
  <c r="F37" i="4"/>
  <c r="BD97" i="1"/>
  <c r="F35" i="5"/>
  <c r="BB98" i="1"/>
  <c r="J33" i="5"/>
  <c r="AV98" i="1"/>
  <c r="F37" i="5"/>
  <c r="BD98" i="1"/>
  <c r="F35" i="6"/>
  <c r="BB99" i="1"/>
  <c r="J33" i="6"/>
  <c r="AV99" i="1"/>
  <c r="F36" i="6"/>
  <c r="BC99" i="1"/>
  <c r="F33" i="2"/>
  <c r="AZ95" i="1"/>
  <c r="F35" i="2"/>
  <c r="BB95" i="1"/>
  <c r="F37" i="2"/>
  <c r="BD95" i="1"/>
  <c r="J33" i="3"/>
  <c r="AV96" i="1"/>
  <c r="F37" i="3"/>
  <c r="BD96" i="1"/>
  <c r="F35" i="4"/>
  <c r="BB97" i="1"/>
  <c r="F36" i="4"/>
  <c r="BC97" i="1"/>
  <c r="F33" i="5"/>
  <c r="AZ98" i="1"/>
  <c r="F36" i="5"/>
  <c r="BC98" i="1"/>
  <c r="F33" i="6"/>
  <c r="AZ99" i="1"/>
  <c r="F37" i="6"/>
  <c r="BD99" i="1"/>
  <c r="T213" i="6" l="1"/>
  <c r="P213" i="6"/>
  <c r="T179" i="6"/>
  <c r="P179" i="6"/>
  <c r="T132" i="6"/>
  <c r="T131" i="6"/>
  <c r="P132" i="6"/>
  <c r="P131" i="6"/>
  <c r="AU99" i="1"/>
  <c r="P223" i="5"/>
  <c r="T189" i="5"/>
  <c r="R273" i="4"/>
  <c r="R213" i="6"/>
  <c r="R179" i="6"/>
  <c r="R132" i="6"/>
  <c r="R131" i="6"/>
  <c r="P189" i="5"/>
  <c r="R132" i="5"/>
  <c r="R239" i="4"/>
  <c r="T132" i="4"/>
  <c r="P132" i="4"/>
  <c r="T203" i="3"/>
  <c r="P203" i="3"/>
  <c r="R132" i="3"/>
  <c r="R219" i="2"/>
  <c r="T132" i="2"/>
  <c r="P132" i="2"/>
  <c r="R223" i="5"/>
  <c r="R189" i="5"/>
  <c r="T132" i="5"/>
  <c r="T131" i="5"/>
  <c r="P132" i="5"/>
  <c r="P131" i="5"/>
  <c r="AU98" i="1"/>
  <c r="T273" i="4"/>
  <c r="T239" i="4"/>
  <c r="P239" i="4"/>
  <c r="R132" i="4"/>
  <c r="R131" i="4"/>
  <c r="BK132" i="4"/>
  <c r="J132" i="4"/>
  <c r="J97" i="4"/>
  <c r="R237" i="3"/>
  <c r="P237" i="3"/>
  <c r="R203" i="3"/>
  <c r="T132" i="3"/>
  <c r="T131" i="3"/>
  <c r="P132" i="3"/>
  <c r="P131" i="3"/>
  <c r="AU96" i="1"/>
  <c r="R252" i="2"/>
  <c r="P252" i="2"/>
  <c r="T219" i="2"/>
  <c r="P219" i="2"/>
  <c r="R132" i="2"/>
  <c r="R131" i="2"/>
  <c r="BK239" i="4"/>
  <c r="J239" i="4"/>
  <c r="J103" i="4"/>
  <c r="BK189" i="5"/>
  <c r="J189" i="5"/>
  <c r="J103" i="5"/>
  <c r="BK219" i="2"/>
  <c r="J219" i="2"/>
  <c r="J103" i="2"/>
  <c r="BK203" i="3"/>
  <c r="J203" i="3"/>
  <c r="J103" i="3"/>
  <c r="BK273" i="4"/>
  <c r="J273" i="4"/>
  <c r="J109" i="4"/>
  <c r="BK132" i="5"/>
  <c r="J132" i="5"/>
  <c r="J97" i="5"/>
  <c r="BK223" i="5"/>
  <c r="J223" i="5"/>
  <c r="J109" i="5"/>
  <c r="BK132" i="6"/>
  <c r="J132" i="6"/>
  <c r="J97" i="6"/>
  <c r="BK179" i="6"/>
  <c r="J179" i="6"/>
  <c r="J103" i="6"/>
  <c r="BK213" i="6"/>
  <c r="J213" i="6"/>
  <c r="J109" i="6"/>
  <c r="BK131" i="3"/>
  <c r="J131" i="3"/>
  <c r="J96" i="3"/>
  <c r="BK131" i="2"/>
  <c r="J131" i="2"/>
  <c r="J96" i="2"/>
  <c r="J34" i="2"/>
  <c r="AW95" i="1"/>
  <c r="AT95" i="1"/>
  <c r="F34" i="2"/>
  <c r="BA95" i="1"/>
  <c r="F34" i="3"/>
  <c r="BA96" i="1"/>
  <c r="J34" i="3"/>
  <c r="AW96" i="1"/>
  <c r="AT96" i="1"/>
  <c r="J34" i="4"/>
  <c r="AW97" i="1"/>
  <c r="AT97" i="1"/>
  <c r="F34" i="4"/>
  <c r="BA97" i="1"/>
  <c r="F34" i="5"/>
  <c r="BA98" i="1"/>
  <c r="J34" i="5"/>
  <c r="AW98" i="1"/>
  <c r="AT98" i="1"/>
  <c r="F34" i="6"/>
  <c r="BA99" i="1"/>
  <c r="J34" i="6"/>
  <c r="AW99" i="1"/>
  <c r="AT99" i="1"/>
  <c r="BC94" i="1"/>
  <c r="W32" i="1"/>
  <c r="BD94" i="1"/>
  <c r="W33" i="1"/>
  <c r="BB94" i="1"/>
  <c r="AX94" i="1"/>
  <c r="AZ94" i="1"/>
  <c r="AV94" i="1"/>
  <c r="AK29" i="1"/>
  <c r="P131" i="2" l="1"/>
  <c r="AU95" i="1"/>
  <c r="T131" i="2"/>
  <c r="R131" i="3"/>
  <c r="P131" i="4"/>
  <c r="AU97" i="1"/>
  <c r="T131" i="4"/>
  <c r="R131" i="5"/>
  <c r="BK131" i="4"/>
  <c r="J131" i="4"/>
  <c r="J96" i="4"/>
  <c r="BK131" i="5"/>
  <c r="J131" i="5"/>
  <c r="J96" i="5"/>
  <c r="BK131" i="6"/>
  <c r="J131" i="6"/>
  <c r="J96" i="6"/>
  <c r="J30" i="2"/>
  <c r="AG95" i="1"/>
  <c r="J30" i="3"/>
  <c r="AG96" i="1"/>
  <c r="AN96" i="1"/>
  <c r="AY94" i="1"/>
  <c r="BA94" i="1"/>
  <c r="W30" i="1"/>
  <c r="W29" i="1"/>
  <c r="W31" i="1"/>
  <c r="J39" i="3" l="1"/>
  <c r="J39" i="2"/>
  <c r="AN95" i="1"/>
  <c r="J30" i="6"/>
  <c r="AG99" i="1"/>
  <c r="J30" i="5"/>
  <c r="AG98" i="1"/>
  <c r="J30" i="4"/>
  <c r="AG97" i="1"/>
  <c r="AN97" i="1"/>
  <c r="AU94" i="1"/>
  <c r="AW94" i="1"/>
  <c r="AK30" i="1"/>
  <c r="J39" i="4" l="1"/>
  <c r="J39" i="5"/>
  <c r="J39" i="6"/>
  <c r="AN98" i="1"/>
  <c r="AN99" i="1"/>
  <c r="AG94" i="1"/>
  <c r="AK26" i="1"/>
  <c r="AT94" i="1"/>
  <c r="AN94" i="1" l="1"/>
  <c r="AK35" i="1"/>
</calcChain>
</file>

<file path=xl/sharedStrings.xml><?xml version="1.0" encoding="utf-8"?>
<sst xmlns="http://schemas.openxmlformats.org/spreadsheetml/2006/main" count="10026" uniqueCount="931">
  <si>
    <t>Export Komplet</t>
  </si>
  <si>
    <t/>
  </si>
  <si>
    <t>2.0</t>
  </si>
  <si>
    <t>ZAMOK</t>
  </si>
  <si>
    <t>False</t>
  </si>
  <si>
    <t>{4eba188e-c84b-482a-a3a4-fd75751761d7}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</si>
  <si>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</si>
  <si>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</si>
  <si>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</si>
  <si>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</si>
  <si>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</si>
  <si>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</si>
  <si>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</si>
  <si>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1270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</si>
  <si>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</si>
  <si>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</si>
  <si>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Vybudovanie parkovacích kapacít pre cyklistov v meste Malacky</t>
  </si>
  <si>
    <t>JKSO:</t>
  </si>
  <si>
    <t>KS:</t>
  </si>
  <si>
    <t>Miesto:</t>
  </si>
  <si>
    <t>Malacky</t>
  </si>
  <si>
    <t>Dátum:</t>
  </si>
  <si>
    <t>8. 8. 2021</t>
  </si>
  <si>
    <t>Objednávateľ:</t>
  </si>
  <si>
    <t>IČO:</t>
  </si>
  <si>
    <t>00304913</t>
  </si>
  <si>
    <t>Mesto Malacky</t>
  </si>
  <si>
    <t>IČ DPH:</t>
  </si>
  <si>
    <t>Zhotoviteľ:</t>
  </si>
  <si>
    <t>Vyplň údaj</t>
  </si>
  <si>
    <t>Projektant:</t>
  </si>
  <si>
    <t>Mgr.art.Branislav Škopek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</si>
  <si>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</si>
  <si>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</si>
  <si>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</si>
  <si>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</si>
  <si>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</si>
  <si>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</si>
  <si>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</si>
  <si>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</si>
  <si>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</si>
  <si>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</si>
  <si>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</si>
  <si>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</si>
  <si>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</si>
  <si>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</si>
  <si>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</si>
  <si>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</si>
  <si>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</si>
  <si>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</si>
  <si>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</si>
  <si>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</si>
  <si>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</si>
  <si>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</si>
  <si>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</si>
  <si>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</si>
  <si>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</si>
  <si>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</si>
  <si>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</si>
  <si>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</si>
  <si>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</si>
  <si>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</si>
  <si>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</si>
  <si>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</si>
  <si>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</si>
  <si>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</si>
  <si>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</si>
  <si>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</si>
  <si>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</si>
  <si>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</si>
  <si>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</si>
  <si>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</si>
  <si>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</si>
  <si>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</si>
  <si>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</si>
  <si>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</si>
  <si>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</si>
  <si>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</si>
  <si>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</si>
  <si>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</si>
  <si>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</si>
  <si>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1270-1</t>
  </si>
  <si>
    <t>SO 01  Prístrešok pre bicykle pri mestskom úrade</t>
  </si>
  <si>
    <t>STA</t>
  </si>
  <si>
    <t>1</t>
  </si>
  <si>
    <t>{5c2ab0b9-3a22-4d64-9ee7-0bfab02de18f}</t>
  </si>
  <si>
    <t>1270-2</t>
  </si>
  <si>
    <t>SO 02  Prístrešok pre bicykle pri športovej hale</t>
  </si>
  <si>
    <t>{9a0625d7-e9cf-4385-b549-f411840e1e64}</t>
  </si>
  <si>
    <t>1270-3</t>
  </si>
  <si>
    <t>SO 03  Prístrešok pre bicykle pri CVČ</t>
  </si>
  <si>
    <t>{9d460a58-0a43-4148-9f3b-dc12de5ea49e}</t>
  </si>
  <si>
    <t>1270-4</t>
  </si>
  <si>
    <t>SO 04  Prístrešok pre bicykle pri záchytnom parkovisku</t>
  </si>
  <si>
    <t>{1a56b923-39fc-49f4-a0ee-825511719648}</t>
  </si>
  <si>
    <t>1270-5</t>
  </si>
  <si>
    <t>SO 05  Prístrešok pre bicykle pri okresnom úrade</t>
  </si>
  <si>
    <t>{38ba6fb1-78b2-47f9-8b63-10fdba309bcd}</t>
  </si>
  <si>
    <t>KRYCÍ LIST ROZPOČTU</t>
  </si>
  <si>
    <t>Objekt:</t>
  </si>
  <si>
    <t>1270-1 - SO 01  Prístrešok pre bicykle pri mestskom úrade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</si>
  <si>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</si>
  <si>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</si>
  <si>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</si>
  <si>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</si>
  <si>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</si>
  <si>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</si>
  <si>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</si>
  <si>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</si>
  <si>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</si>
  <si>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</si>
  <si>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</si>
  <si>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</si>
  <si>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</si>
  <si>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</si>
  <si>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</si>
  <si>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</si>
  <si>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</si>
  <si>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</si>
  <si>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</si>
  <si>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</si>
  <si>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</si>
  <si>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</si>
  <si>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</si>
  <si>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</si>
  <si>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</si>
  <si>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</si>
  <si>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</si>
  <si>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</si>
  <si>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</si>
  <si>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</si>
  <si>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</si>
  <si>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</si>
  <si>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</si>
  <si>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</si>
  <si>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</si>
  <si>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</si>
  <si>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</si>
  <si>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113107132.S</t>
  </si>
  <si>
    <t>Odstránenie krytu v ploche do 200 m2 z betónu prostého, hr. vrstvy 150 do 300 mm,  -0,50000t</t>
  </si>
  <si>
    <t>m2</t>
  </si>
  <si>
    <t>4</t>
  </si>
  <si>
    <t>2</t>
  </si>
  <si>
    <t>1324499028</t>
  </si>
  <si>
    <t>VV</t>
  </si>
  <si>
    <t>"odstránenie dosky hrúbky 20 cm"</t>
  </si>
  <si>
    <t>20,00</t>
  </si>
  <si>
    <t>121101111.S</t>
  </si>
  <si>
    <t>Odstránenie ornice s vodor. premiestn. na hromady, so zložením na vzdialenosť do 100 m a do 100m3</t>
  </si>
  <si>
    <t>m3</t>
  </si>
  <si>
    <t>-305396056</t>
  </si>
  <si>
    <t>32,75*0,20</t>
  </si>
  <si>
    <t>3</t>
  </si>
  <si>
    <t>122201101.S</t>
  </si>
  <si>
    <t>Odkopávka a prekopávka nezapažená v hornine 3, do 100 m3</t>
  </si>
  <si>
    <t>-1524630041</t>
  </si>
  <si>
    <t>"výkop pre konštrukciu K1 - 0,36m -0,20 odhumusovanie"</t>
  </si>
  <si>
    <t>8,69*(0,36-0,20)</t>
  </si>
  <si>
    <t>"výkop pre konštrukciu K2 - 0,48m -0,20 odhumusovanie"</t>
  </si>
  <si>
    <t>24,06*(0,48-0,20)</t>
  </si>
  <si>
    <t>Súčet</t>
  </si>
  <si>
    <t>122201109.S</t>
  </si>
  <si>
    <t>Odkopávky a prekopávky nezapažené. Príplatok k cenám za lepivosť horniny 3</t>
  </si>
  <si>
    <t>-726475920</t>
  </si>
  <si>
    <t>5</t>
  </si>
  <si>
    <t>133201101.S</t>
  </si>
  <si>
    <t>Výkop šachty zapaženej, hornina 3 do 100 m3</t>
  </si>
  <si>
    <t>-1607088560</t>
  </si>
  <si>
    <t>"vsakovacia šachta"</t>
  </si>
  <si>
    <t>1,00*1,00*2,00</t>
  </si>
  <si>
    <t>6</t>
  </si>
  <si>
    <t>133201109.S</t>
  </si>
  <si>
    <t>Príplatok k cenám za lepivosť pri hĺbení šachiet zapažených i nezapažených v hornine 3</t>
  </si>
  <si>
    <t>1298281175</t>
  </si>
  <si>
    <t>7</t>
  </si>
  <si>
    <t>162501102.S</t>
  </si>
  <si>
    <t>Vodorovné premiestnenie výkopku po spevnenej ceste z horniny tr.1-4, do 100 m3 na vzdialenosť do 3000 m</t>
  </si>
  <si>
    <t>1297936365</t>
  </si>
  <si>
    <t>8,127+6,55+2,00</t>
  </si>
  <si>
    <t>8</t>
  </si>
  <si>
    <t>162501105.S</t>
  </si>
  <si>
    <t>Vodorovné premiestnenie výkopku po spevnenej ceste z horniny tr.1-4, do 100 m3, príplatok k cene za každých ďalšich a začatých 1000 m</t>
  </si>
  <si>
    <t>-71016221</t>
  </si>
  <si>
    <t>16,677*7 'Prepočítané koeficientom množstva</t>
  </si>
  <si>
    <t>9</t>
  </si>
  <si>
    <t>167101101.S</t>
  </si>
  <si>
    <t>Nakladanie neuľahnutého výkopku z hornín tr.1-4 do 100 m3</t>
  </si>
  <si>
    <t>-1696354028</t>
  </si>
  <si>
    <t>10</t>
  </si>
  <si>
    <t>171201201.S</t>
  </si>
  <si>
    <t>Uloženie sypaniny na skládky do 100 m3</t>
  </si>
  <si>
    <t>1951989650</t>
  </si>
  <si>
    <t>11</t>
  </si>
  <si>
    <t>171209002.S</t>
  </si>
  <si>
    <t>Poplatok za skladovanie - zemina a kamenivo (17 05) ostatné</t>
  </si>
  <si>
    <t>t</t>
  </si>
  <si>
    <t>-1600802139</t>
  </si>
  <si>
    <t>10,127*1,8</t>
  </si>
  <si>
    <t>12</t>
  </si>
  <si>
    <t>174101001.S</t>
  </si>
  <si>
    <t>Zásyp sypaninou so zhutnením jám, šachiet, rýh, zárezov alebo okolo objektov do 100 m3</t>
  </si>
  <si>
    <t>-1185539853</t>
  </si>
  <si>
    <t>13</t>
  </si>
  <si>
    <t>M</t>
  </si>
  <si>
    <t>583310003800.S</t>
  </si>
  <si>
    <t>Štrkopiesok frakcia 16-32 mm</t>
  </si>
  <si>
    <t>906697616</t>
  </si>
  <si>
    <t>2*1,89 'Prepočítané koeficientom množstva</t>
  </si>
  <si>
    <t>Zakladanie</t>
  </si>
  <si>
    <t>14</t>
  </si>
  <si>
    <t>211971110.S</t>
  </si>
  <si>
    <t>Zhotovenie opláštenia výplne z geotextílie, v ryhe alebo v záreze so stenami šikmými o skl. do 1:2,5</t>
  </si>
  <si>
    <t>-1385669413</t>
  </si>
  <si>
    <t>"drenážna rúra"</t>
  </si>
  <si>
    <t>17,120*0,10*3,14</t>
  </si>
  <si>
    <t>1,00*1,00</t>
  </si>
  <si>
    <t>1,00*2,00*4</t>
  </si>
  <si>
    <t>15</t>
  </si>
  <si>
    <t>693110002000.S</t>
  </si>
  <si>
    <t>Geotextília polypropylénová netkaná 200 g/m2</t>
  </si>
  <si>
    <t>-1329415035</t>
  </si>
  <si>
    <t>14,376*1,02 'Prepočítané koeficientom množstva</t>
  </si>
  <si>
    <t>16</t>
  </si>
  <si>
    <t>212755114.S</t>
  </si>
  <si>
    <t>Trativod z drenážnych rúrok bez lôžka, vnútorného priem. rúrok 100 mm</t>
  </si>
  <si>
    <t>m</t>
  </si>
  <si>
    <t>-938344447</t>
  </si>
  <si>
    <t>8,56*2</t>
  </si>
  <si>
    <t>17</t>
  </si>
  <si>
    <t>271573001.S</t>
  </si>
  <si>
    <t>Násyp pod základové konštrukcie so zhutnením zo štrkopiesku fr.0-32 mm</t>
  </si>
  <si>
    <t>-873432785</t>
  </si>
  <si>
    <t>"konštrukcia K2"</t>
  </si>
  <si>
    <t>9,96*2,88*0,20</t>
  </si>
  <si>
    <t>18</t>
  </si>
  <si>
    <t>273321511.S</t>
  </si>
  <si>
    <t>Betón základových dosiek, železový (bez výstuže), tr. C 30/37</t>
  </si>
  <si>
    <t>1273323784</t>
  </si>
  <si>
    <t>9,56*2,44*0,20</t>
  </si>
  <si>
    <t>19</t>
  </si>
  <si>
    <t>273351217.S</t>
  </si>
  <si>
    <t>Debnenie stien základových dosiek, zhotovenie-tradičné</t>
  </si>
  <si>
    <t>-1903607122</t>
  </si>
  <si>
    <t>(9,56+2,44)*2*0,35</t>
  </si>
  <si>
    <t>273351218.S</t>
  </si>
  <si>
    <t>Debnenie stien základových dosiek, odstránenie-tradičné</t>
  </si>
  <si>
    <t>-2029604419</t>
  </si>
  <si>
    <t>21</t>
  </si>
  <si>
    <t>273361821.S</t>
  </si>
  <si>
    <t>Výstuž základových dosiek z ocele B500 (10505)</t>
  </si>
  <si>
    <t>-1263211595</t>
  </si>
  <si>
    <t>0,10654</t>
  </si>
  <si>
    <t>22</t>
  </si>
  <si>
    <t>273362021.S</t>
  </si>
  <si>
    <t>Výstuž základových dosiek zo zvár. sietí KARI</t>
  </si>
  <si>
    <t>-1213522026</t>
  </si>
  <si>
    <t>23</t>
  </si>
  <si>
    <t>289971211.S</t>
  </si>
  <si>
    <t>Zhotovenie vrstvy z geotextílie na upravenom povrchu sklon do 1 : 5 , šírky od 0 do 3 m</t>
  </si>
  <si>
    <t>275720573</t>
  </si>
  <si>
    <t>"konštrukcia K1"</t>
  </si>
  <si>
    <t>8,69</t>
  </si>
  <si>
    <t>24</t>
  </si>
  <si>
    <t>-870596220</t>
  </si>
  <si>
    <t>8,69*1,02 'Prepočítané koeficientom množstva</t>
  </si>
  <si>
    <t>Komunikácie</t>
  </si>
  <si>
    <t>25</t>
  </si>
  <si>
    <t>564740211.1S</t>
  </si>
  <si>
    <t>Podklad alebo kryt z kameniva hrubého drveného veľ. 0-32 mm s rozprestretím a zhutnením hr. 120 mm - K1</t>
  </si>
  <si>
    <t>2093346559</t>
  </si>
  <si>
    <t>26</t>
  </si>
  <si>
    <t>564751111.1S</t>
  </si>
  <si>
    <t>Podklad alebo kryt z kameniva hrubého drveného veľ. 0-63 mm s rozprestretím a zhutnením hr. 150 mm- K1</t>
  </si>
  <si>
    <t>356244000</t>
  </si>
  <si>
    <t>27</t>
  </si>
  <si>
    <t>596811310.S</t>
  </si>
  <si>
    <t>Kladenie betónovej dlažby s vyplnením škár do lôžka z kameniva, veľ. do 0,09 m2 plochy do 50 m2-K1</t>
  </si>
  <si>
    <t>-1757489756</t>
  </si>
  <si>
    <t>28</t>
  </si>
  <si>
    <t>592460002700.S</t>
  </si>
  <si>
    <t>Dlažba betónová</t>
  </si>
  <si>
    <t>-1678365778</t>
  </si>
  <si>
    <t>8,69*1,01 'Prepočítané koeficientom množstva</t>
  </si>
  <si>
    <t>29</t>
  </si>
  <si>
    <t>596811330.S</t>
  </si>
  <si>
    <t>Kladenie betónovej dlažby s vyplnením škár do lôžka z cementovej malty, veľ. do 0,09 m2 plochy do 50 m2 - K2</t>
  </si>
  <si>
    <t>1177570004</t>
  </si>
  <si>
    <t>"K2- spevnená plocha pod prístreškom"</t>
  </si>
  <si>
    <t>24,06</t>
  </si>
  <si>
    <t>30</t>
  </si>
  <si>
    <t>574232555</t>
  </si>
  <si>
    <t>24,06*1,01 'Prepočítané koeficientom množstva</t>
  </si>
  <si>
    <t>Ostatné konštrukcie a práce-búranie</t>
  </si>
  <si>
    <t>31</t>
  </si>
  <si>
    <t>916561111.S</t>
  </si>
  <si>
    <t>Osadenie záhonového alebo parkového obrubníka betón., do lôžka z bet. pros. tr. C 12/15 s bočnou oporou</t>
  </si>
  <si>
    <t>386811266</t>
  </si>
  <si>
    <t>32</t>
  </si>
  <si>
    <t>592170001800.S</t>
  </si>
  <si>
    <t>Obrubník parkový, lxšxv 1000x50x200 mm</t>
  </si>
  <si>
    <t>ks</t>
  </si>
  <si>
    <t>275778667</t>
  </si>
  <si>
    <t>16,14*1,01 'Prepočítané koeficientom množstva</t>
  </si>
  <si>
    <t>33</t>
  </si>
  <si>
    <t>918101111.S</t>
  </si>
  <si>
    <t>Lôžko pod obrubníky, krajníky alebo obruby z dlažobných kociek z betónu prostého tr. C 12/15</t>
  </si>
  <si>
    <t>-1151605952</t>
  </si>
  <si>
    <t>34</t>
  </si>
  <si>
    <t>936174312.S</t>
  </si>
  <si>
    <t>Osadenie stojana na bicykle kotevnými skrutkami bez zabetónovania nôh na pevný podklad</t>
  </si>
  <si>
    <t>-1358585179</t>
  </si>
  <si>
    <t>35</t>
  </si>
  <si>
    <t>553560009100.1S</t>
  </si>
  <si>
    <t xml:space="preserve">Stojan na bicykel poschodový, jednostranne pozinkované s hydraulickými mechanizmami </t>
  </si>
  <si>
    <t>-845962175</t>
  </si>
  <si>
    <t>36</t>
  </si>
  <si>
    <t>979081111.S</t>
  </si>
  <si>
    <t>Odvoz sutiny a vybúraných hmôt na skládku do 1 km</t>
  </si>
  <si>
    <t>-1672447294</t>
  </si>
  <si>
    <t>37</t>
  </si>
  <si>
    <t>979081121.S</t>
  </si>
  <si>
    <t>Odvoz sutiny a vybúraných hmôt na skládku za každý ďalší 1 km</t>
  </si>
  <si>
    <t>1426824281</t>
  </si>
  <si>
    <t>10*10 'Prepočítané koeficientom množstva</t>
  </si>
  <si>
    <t>38</t>
  </si>
  <si>
    <t>979089012.S</t>
  </si>
  <si>
    <t>Poplatok za skladovanie - betón, tehly, dlaždice (17 01) ostatné</t>
  </si>
  <si>
    <t>-453634489</t>
  </si>
  <si>
    <t>99</t>
  </si>
  <si>
    <t>Presun hmôt HSV</t>
  </si>
  <si>
    <t>39</t>
  </si>
  <si>
    <t>998011001.S</t>
  </si>
  <si>
    <t>Presun hmôt pre budovy (801, 803, 812), zvislá konštr. z tehál, tvárnic, z kovu výšky do 6 m</t>
  </si>
  <si>
    <t>-840315807</t>
  </si>
  <si>
    <t>PSV</t>
  </si>
  <si>
    <t>Práce a dodávky PSV</t>
  </si>
  <si>
    <t>712</t>
  </si>
  <si>
    <t>Izolácie striech, povlakové krytiny</t>
  </si>
  <si>
    <t>40</t>
  </si>
  <si>
    <t>712370060.S</t>
  </si>
  <si>
    <t>Zhotovenie povlakovej krytiny striech plochých do 10° PVC-P fóliou celoplošne lepenou so zvarením spoju</t>
  </si>
  <si>
    <t>38137733</t>
  </si>
  <si>
    <t>41</t>
  </si>
  <si>
    <t>245920000400.S</t>
  </si>
  <si>
    <t>Čistič - doplnok k fóliovým systémom</t>
  </si>
  <si>
    <t>1403350624</t>
  </si>
  <si>
    <t>42</t>
  </si>
  <si>
    <t>245920000900.S</t>
  </si>
  <si>
    <t>Zálievka pre poisťovanie tesnosti zvarov fóliou z PVC-P</t>
  </si>
  <si>
    <t>kg</t>
  </si>
  <si>
    <t>-1885546616</t>
  </si>
  <si>
    <t>43</t>
  </si>
  <si>
    <t>247410002100.S</t>
  </si>
  <si>
    <t>Lepidlo polyuretánové 310 g</t>
  </si>
  <si>
    <t>1038815511</t>
  </si>
  <si>
    <t>44</t>
  </si>
  <si>
    <t>283220002000.S</t>
  </si>
  <si>
    <t>Hydroizolačná fólia PVC-P hr. 1,5 mm izolácia plochých striech</t>
  </si>
  <si>
    <t>1263060750</t>
  </si>
  <si>
    <t>45</t>
  </si>
  <si>
    <t>712170060.1S</t>
  </si>
  <si>
    <t>Montáž extenzívnej vegetačnej plochej strechy  - komplet</t>
  </si>
  <si>
    <t>654149281</t>
  </si>
  <si>
    <t>46</t>
  </si>
  <si>
    <t>693410003540.S</t>
  </si>
  <si>
    <t>Systém extenzívnej vegetačnej plochej strechy - koreňová membrána, drenážna fólia so zásobníkom, substrát, rozchodníkový koberec</t>
  </si>
  <si>
    <t>-130652135</t>
  </si>
  <si>
    <t>47</t>
  </si>
  <si>
    <t>998712201.S</t>
  </si>
  <si>
    <t>Presun hmôt pre izoláciu povlakovej krytiny v objektoch výšky do 6 m</t>
  </si>
  <si>
    <t>%</t>
  </si>
  <si>
    <t>1017539702</t>
  </si>
  <si>
    <t>762</t>
  </si>
  <si>
    <t>Konštrukcie tesárske</t>
  </si>
  <si>
    <t>48</t>
  </si>
  <si>
    <t>762341002.S</t>
  </si>
  <si>
    <t>Montáž debnenia jednoduchých striech drevotrieskovými OSB doskami na pero drážku</t>
  </si>
  <si>
    <t>1514832657</t>
  </si>
  <si>
    <t>"S1"</t>
  </si>
  <si>
    <t>21,55</t>
  </si>
  <si>
    <t>49</t>
  </si>
  <si>
    <t>607260000200.S</t>
  </si>
  <si>
    <t>Doska OSB nebrúsená hr. 12 mm</t>
  </si>
  <si>
    <t>-358003335</t>
  </si>
  <si>
    <t>50</t>
  </si>
  <si>
    <t>998762202.S</t>
  </si>
  <si>
    <t>Presun hmôt pre konštrukcie tesárske v objektoch výšky do 12 m</t>
  </si>
  <si>
    <t>-1341555708</t>
  </si>
  <si>
    <t>764</t>
  </si>
  <si>
    <t>Konštrukcie klampiarske</t>
  </si>
  <si>
    <t>51</t>
  </si>
  <si>
    <t>764175831.S</t>
  </si>
  <si>
    <t>Krytina trapézová pozink , T90 výška profilu 80 mm, sklon strechy do 30°</t>
  </si>
  <si>
    <t>-671452299</t>
  </si>
  <si>
    <t>52</t>
  </si>
  <si>
    <t>764357201.S</t>
  </si>
  <si>
    <t>Žľaby z pozinkovaného PZ plechu, medzistrešné alebo zaatikové bez hákov r.š. 1100 mm</t>
  </si>
  <si>
    <t>1470036390</t>
  </si>
  <si>
    <t>53</t>
  </si>
  <si>
    <t>764454454.S</t>
  </si>
  <si>
    <t>Zvodové rúry z pozinkovaného farbeného PZf plechu, kruhové priemer 120 mm</t>
  </si>
  <si>
    <t>-226311544</t>
  </si>
  <si>
    <t>2,99*2</t>
  </si>
  <si>
    <t>54</t>
  </si>
  <si>
    <t>998764201.S</t>
  </si>
  <si>
    <t>Presun hmôt pre konštrukcie klampiarske v objektoch výšky do 6 m</t>
  </si>
  <si>
    <t>1273534435</t>
  </si>
  <si>
    <t>767</t>
  </si>
  <si>
    <t>Konštrukcie doplnkové kovové</t>
  </si>
  <si>
    <t>55</t>
  </si>
  <si>
    <t>767122112.S</t>
  </si>
  <si>
    <t>Montáž stien a priečok s výplňou z perforovaného plechu spojených zváraním</t>
  </si>
  <si>
    <t>-952097444</t>
  </si>
  <si>
    <t>6,00*7,18+2,00*5,10</t>
  </si>
  <si>
    <t>56</t>
  </si>
  <si>
    <t>138110000800.S</t>
  </si>
  <si>
    <t>Plech tabuľový perforovaný pozink</t>
  </si>
  <si>
    <t>1499133708</t>
  </si>
  <si>
    <t>53,28*1,02 'Prepočítané koeficientom množstva</t>
  </si>
  <si>
    <t>57</t>
  </si>
  <si>
    <t>767995101.S</t>
  </si>
  <si>
    <t>Montáž ostatných atypických kovových stavebných doplnkových konštrukcií do 5 kg</t>
  </si>
  <si>
    <t>-1007039971</t>
  </si>
  <si>
    <t>2196,00+109,8</t>
  </si>
  <si>
    <t>58</t>
  </si>
  <si>
    <t>133310000100.1S</t>
  </si>
  <si>
    <t>Oceľové profily, 11 373</t>
  </si>
  <si>
    <t>1091095303</t>
  </si>
  <si>
    <t>59</t>
  </si>
  <si>
    <t>998767201.S</t>
  </si>
  <si>
    <t>Presun hmôt pre kovové stavebné doplnkové konštrukcie v objektoch výšky do 6 m</t>
  </si>
  <si>
    <t>1980993538</t>
  </si>
  <si>
    <t>783</t>
  </si>
  <si>
    <t>Nátery</t>
  </si>
  <si>
    <t>60</t>
  </si>
  <si>
    <t>78311111</t>
  </si>
  <si>
    <t>Náter oceľovej konštrukcie - žiarove pozinkovanie + náter</t>
  </si>
  <si>
    <t>1673951436</t>
  </si>
  <si>
    <t>Práce a dodávky M</t>
  </si>
  <si>
    <t>21-M</t>
  </si>
  <si>
    <t>Elektromontáže</t>
  </si>
  <si>
    <t>61</t>
  </si>
  <si>
    <t>Pol41</t>
  </si>
  <si>
    <t>Uzemňovacie vedenie, pásovina FeZn 30x4mm</t>
  </si>
  <si>
    <t>1814651463</t>
  </si>
  <si>
    <t>62</t>
  </si>
  <si>
    <t>Pol42</t>
  </si>
  <si>
    <t>Svorka odbočovacia / pripojovacia, SR 02, pre krížové a súbežné spojenia zemniaceho pásu, materiál FeZn</t>
  </si>
  <si>
    <t>969775475</t>
  </si>
  <si>
    <t>63</t>
  </si>
  <si>
    <t>Pol43</t>
  </si>
  <si>
    <t>Pokládka uzmeňovacieho vedenia FeZn 30x4mm v zemi vrátane svoriek, zrealizovať izolácie spojov FeZn</t>
  </si>
  <si>
    <t>1793435643</t>
  </si>
  <si>
    <t>64</t>
  </si>
  <si>
    <t>Pol44</t>
  </si>
  <si>
    <t>Guľatina FeZn ø=10 mm2, dĺžka 2m</t>
  </si>
  <si>
    <t>-1609092000</t>
  </si>
  <si>
    <t>65</t>
  </si>
  <si>
    <t>Pol45</t>
  </si>
  <si>
    <t>Pripojovací materiál pre guľatinu FeZn 10mm: 1x svorka SP1  s okom na uzemnenie konštrukcie + 2x svorka SR03. vrátane podružného materiálu</t>
  </si>
  <si>
    <t>-158721139</t>
  </si>
  <si>
    <t>66</t>
  </si>
  <si>
    <t>Pol46</t>
  </si>
  <si>
    <t>Uzemnenie konštrukcie: uchytenie guľatiny o konštrukciu prístrešku a prepojenie s pásovinou</t>
  </si>
  <si>
    <t>2049196045</t>
  </si>
  <si>
    <t>67</t>
  </si>
  <si>
    <t>Pol47</t>
  </si>
  <si>
    <t>Samolepka so znakom uzemnenie</t>
  </si>
  <si>
    <t>1855862050</t>
  </si>
  <si>
    <t>68</t>
  </si>
  <si>
    <t>Pol48</t>
  </si>
  <si>
    <t>Nalepenie samolepky uzemnenie</t>
  </si>
  <si>
    <t>676869081</t>
  </si>
  <si>
    <t>69</t>
  </si>
  <si>
    <t>Pol49</t>
  </si>
  <si>
    <t>Otočná konzola s nastavením sklonu pre fotovoltický panel</t>
  </si>
  <si>
    <t>-695666829</t>
  </si>
  <si>
    <t>70</t>
  </si>
  <si>
    <t>Pol50</t>
  </si>
  <si>
    <t>Montáž konzoly pre fotovoltický panel</t>
  </si>
  <si>
    <t>-599782595</t>
  </si>
  <si>
    <t>71</t>
  </si>
  <si>
    <t>Pol51</t>
  </si>
  <si>
    <t>Fotovoltický panel 370Wp podľa špecifikácie zariadení. Vrátane hliníkového rámu, káblov olflex, pripojovacieho a montážneho materiálu.</t>
  </si>
  <si>
    <t>37282282</t>
  </si>
  <si>
    <t>72</t>
  </si>
  <si>
    <t>Pol52</t>
  </si>
  <si>
    <t>Montáž fotovoltických panelov na otočnú konštrukciu a prepojenie s rozvádzačom</t>
  </si>
  <si>
    <t>-1234530599</t>
  </si>
  <si>
    <t>73</t>
  </si>
  <si>
    <t>Pol53</t>
  </si>
  <si>
    <t>Flexibilný silový kábel  medený CYSY 2x1mm2 (H05VV-F 2X1)</t>
  </si>
  <si>
    <t>-1287847174</t>
  </si>
  <si>
    <t>74</t>
  </si>
  <si>
    <t>Pol54</t>
  </si>
  <si>
    <t>Oznamovací tienený kábel SYKFY 15x2x0.5mm2</t>
  </si>
  <si>
    <t>777266181</t>
  </si>
  <si>
    <t>75</t>
  </si>
  <si>
    <t>Pol55</t>
  </si>
  <si>
    <t>Ohybná chránička Monoflex 1220 priemer 20mm - 750N/5cm vrátane uloženia v zemi a zatiahnutia kábla do chráničky</t>
  </si>
  <si>
    <t>-303676595</t>
  </si>
  <si>
    <t>76</t>
  </si>
  <si>
    <t>Pol56</t>
  </si>
  <si>
    <t>Zatiahnutie kábla CYSY 2x1(H05VV-F 2x1) do chráničky a montáž(zapojenie) kábla s chráničkou do konštrukcie prístreška</t>
  </si>
  <si>
    <t>-1585962797</t>
  </si>
  <si>
    <t>77</t>
  </si>
  <si>
    <t>Pol57</t>
  </si>
  <si>
    <t>Zatiahnutie kábla  SYKFY 15x2x0.5 do chráničky a montáž(zapojenie) kábla s chráničkou do konštrukcie prístreška</t>
  </si>
  <si>
    <t>-1490705947</t>
  </si>
  <si>
    <t>78</t>
  </si>
  <si>
    <t>Pol58</t>
  </si>
  <si>
    <t>LED svietidlo (LED pás) typ - SV osadené v hliníkovom rohovom profile podľa špecifikácie zariadení. Vrátane pripojovacieho a montážneho materiálu.</t>
  </si>
  <si>
    <t>-1890395615</t>
  </si>
  <si>
    <t>79</t>
  </si>
  <si>
    <t>Pol59</t>
  </si>
  <si>
    <t>Montáž a zapojenie LED svietidla na konštrukciu prístreška</t>
  </si>
  <si>
    <t>-1403523212</t>
  </si>
  <si>
    <t>80</t>
  </si>
  <si>
    <t>Pol60</t>
  </si>
  <si>
    <t>Bezpečnostná WiFi kamera  - K  podľa špecifikácie zariadení. Vrátane pripojovacieho a montážneho materiálu.</t>
  </si>
  <si>
    <t>414636929</t>
  </si>
  <si>
    <t>81</t>
  </si>
  <si>
    <t>Pol61</t>
  </si>
  <si>
    <t>Montáž a zapojenie bezpečnostnej kamery na konštrukciu prístreška</t>
  </si>
  <si>
    <t>1610243401</t>
  </si>
  <si>
    <t>82</t>
  </si>
  <si>
    <t>Pol62</t>
  </si>
  <si>
    <t>Bezkontaktná RFID čítačka - C  podľa špecifikácie zariadení. Vrátane pripojovacieho a montážneho materiálu.</t>
  </si>
  <si>
    <t>-1584061354</t>
  </si>
  <si>
    <t>83</t>
  </si>
  <si>
    <t>Pol63</t>
  </si>
  <si>
    <t>Programátor prístupových čipov s USB komunikačným káblom</t>
  </si>
  <si>
    <t>-1855084329</t>
  </si>
  <si>
    <t>84</t>
  </si>
  <si>
    <t>Pol64</t>
  </si>
  <si>
    <t>Montáž a zapojenie RFID čítačky na konštrukciu prístreška</t>
  </si>
  <si>
    <t>2019505181</t>
  </si>
  <si>
    <t>85</t>
  </si>
  <si>
    <t>Pol65</t>
  </si>
  <si>
    <t>Prístupové čipy k RFID čítačke</t>
  </si>
  <si>
    <t>-1336773860</t>
  </si>
  <si>
    <t>86</t>
  </si>
  <si>
    <t>Pol66</t>
  </si>
  <si>
    <t>Inštalácia softwaru pre programátor pristupových čipov na 1PC</t>
  </si>
  <si>
    <t>-1113054518</t>
  </si>
  <si>
    <t>87</t>
  </si>
  <si>
    <t>Pol67</t>
  </si>
  <si>
    <t>Numerická klávesnica s LCD displejom - KL  podľa špecifikácie zariadení. Vrátane pripojovacieho a montážneho materiálu.</t>
  </si>
  <si>
    <t>-1207273127</t>
  </si>
  <si>
    <t>88</t>
  </si>
  <si>
    <t>Pol68</t>
  </si>
  <si>
    <t>Montáž a zapojenie Numerickej klávesnice na konštrukciu prístreška</t>
  </si>
  <si>
    <t>14400124</t>
  </si>
  <si>
    <t>89</t>
  </si>
  <si>
    <t>Pol69</t>
  </si>
  <si>
    <t>Elektrický zámok na posuvné brány VO09 - Z  podľa špecifikácie zariadení. Vrátane úpravy zámku, pripojovacieho a montážneho materiálu.</t>
  </si>
  <si>
    <t>821831667</t>
  </si>
  <si>
    <t>90</t>
  </si>
  <si>
    <t>Pol70</t>
  </si>
  <si>
    <t>Montáž a zapojenie elektrického zámku na konštrukciu prístreška</t>
  </si>
  <si>
    <t>-852711521</t>
  </si>
  <si>
    <t>91</t>
  </si>
  <si>
    <t>Pol71</t>
  </si>
  <si>
    <t>Núdzové tlačidlo pri východe z prístreška</t>
  </si>
  <si>
    <t>123993123</t>
  </si>
  <si>
    <t>92</t>
  </si>
  <si>
    <t>Pol72</t>
  </si>
  <si>
    <t>Montáž a zapojenie núdzového tlačidla na konštrukciu prístreška</t>
  </si>
  <si>
    <t>1783594718</t>
  </si>
  <si>
    <t>93</t>
  </si>
  <si>
    <t>Pol73</t>
  </si>
  <si>
    <t>Rozvádzač HR1  - podľa schémy zapojenia, vrátane batérie</t>
  </si>
  <si>
    <t>44415732</t>
  </si>
  <si>
    <t>94</t>
  </si>
  <si>
    <t>Pol74</t>
  </si>
  <si>
    <t>Montáž a zapojenie rozvádzača o konštrukciu prístrešku, zapojenie vodičov z jednotlivých prerifétií</t>
  </si>
  <si>
    <t>323494070</t>
  </si>
  <si>
    <t>95</t>
  </si>
  <si>
    <t>Pol75</t>
  </si>
  <si>
    <t>Revízia rozvádzača</t>
  </si>
  <si>
    <t>1945100285</t>
  </si>
  <si>
    <t>96</t>
  </si>
  <si>
    <t>Pol76</t>
  </si>
  <si>
    <t>Programovanie RJ</t>
  </si>
  <si>
    <t>1687711929</t>
  </si>
  <si>
    <t>97</t>
  </si>
  <si>
    <t>Pol77</t>
  </si>
  <si>
    <t>Odborné odskúšanie, testovanie a oživenie zariadenia na ovládanie prístrešku</t>
  </si>
  <si>
    <t>1008782108</t>
  </si>
  <si>
    <t>98</t>
  </si>
  <si>
    <t>Pol78</t>
  </si>
  <si>
    <t>Školenie vyhotovenia elektroinštalácie</t>
  </si>
  <si>
    <t>1255755324</t>
  </si>
  <si>
    <t>Pol79</t>
  </si>
  <si>
    <t>Školenie programovanie a odovzdanie zariadenia</t>
  </si>
  <si>
    <t>563168679</t>
  </si>
  <si>
    <t>100</t>
  </si>
  <si>
    <t>Pol80</t>
  </si>
  <si>
    <t>Doprava</t>
  </si>
  <si>
    <t>1289510731</t>
  </si>
  <si>
    <t>43-M</t>
  </si>
  <si>
    <t>Montáž oceľových konštrukcií</t>
  </si>
  <si>
    <t>101</t>
  </si>
  <si>
    <t>430844014.1S</t>
  </si>
  <si>
    <t xml:space="preserve">Oplechovanie stien zvárané </t>
  </si>
  <si>
    <t>-2070485094</t>
  </si>
  <si>
    <t>(0,45*2*(2,43+9,37))</t>
  </si>
  <si>
    <t>102</t>
  </si>
  <si>
    <t>137110001900.S</t>
  </si>
  <si>
    <t>Plech oceľový tenký 1,50x1250x2500 mm, ozn. 11 373.0, podľa EN S235JRG1</t>
  </si>
  <si>
    <t>128</t>
  </si>
  <si>
    <t>346422023</t>
  </si>
  <si>
    <t>1270-2 - SO 02  Prístrešok pre bicykle pri športovej hale</t>
  </si>
  <si>
    <t>113208111.S</t>
  </si>
  <si>
    <t>Vytrhanie obrúb betonových, s vybúraním lôžka, záhonových,  -0,04000t</t>
  </si>
  <si>
    <t>-1428505305</t>
  </si>
  <si>
    <t>24,54*0,20</t>
  </si>
  <si>
    <t>24,54*(0,48-0,20)</t>
  </si>
  <si>
    <t>4,908+6,871+2,00</t>
  </si>
  <si>
    <t>13,779*7 'Prepočítané koeficientom množstva</t>
  </si>
  <si>
    <t>8,871*1,8</t>
  </si>
  <si>
    <t>24,54</t>
  </si>
  <si>
    <t>24,54*1,01 'Prepočítané koeficientom množstva</t>
  </si>
  <si>
    <t>26,1*1,01 'Prepočítané koeficientom množstva</t>
  </si>
  <si>
    <t>966001112.S</t>
  </si>
  <si>
    <t>Demontáž odpadkového koša kotveného skrutkami na pevný podklad,  -0,02700 t</t>
  </si>
  <si>
    <t>1374009223</t>
  </si>
  <si>
    <t>966001122.S</t>
  </si>
  <si>
    <t>Demontáž parkovej lavičky kotvenej skrutkami na pevný podklad,  -0,03400 t</t>
  </si>
  <si>
    <t>-902277184</t>
  </si>
  <si>
    <t>-420340692</t>
  </si>
  <si>
    <t>222966365</t>
  </si>
  <si>
    <t>0,969*10 'Prepočítané koeficientom množstva</t>
  </si>
  <si>
    <t>1410288242</t>
  </si>
  <si>
    <t>-2052066246</t>
  </si>
  <si>
    <t>767914830.S</t>
  </si>
  <si>
    <t>Demontáž oplotenia  na oceľové stĺpiky, výšky nad 1 do 2 m,  -0,00900t</t>
  </si>
  <si>
    <t>920257634</t>
  </si>
  <si>
    <t>1270-3 - SO 03  Prístrešok pre bicykle pri CVČ</t>
  </si>
  <si>
    <t>113107123.S</t>
  </si>
  <si>
    <t>Odstránenie krytu v ploche  do 200 m2 z kameniva hrubého drveného, hr.200 do 300 mm,  -0,40000t</t>
  </si>
  <si>
    <t>-342561555</t>
  </si>
  <si>
    <t>-516628023</t>
  </si>
  <si>
    <t>113107144.S</t>
  </si>
  <si>
    <t>Odstránenie krytu asfaltového v ploche do 200 m2, hr. nad 150 do 200 mm,  -0,45000t</t>
  </si>
  <si>
    <t>1326421214</t>
  </si>
  <si>
    <t>27,00*0,25</t>
  </si>
  <si>
    <t>27,47*0,20</t>
  </si>
  <si>
    <t>11,20*(0,36-0,20)</t>
  </si>
  <si>
    <t>16,27*(0,48-0,20)</t>
  </si>
  <si>
    <t>"základové pätky"</t>
  </si>
  <si>
    <t>0,40*0,40*0,20*4</t>
  </si>
  <si>
    <t>5,494+6,348+2,128</t>
  </si>
  <si>
    <t>13,97*7 'Prepočítané koeficientom množstva</t>
  </si>
  <si>
    <t>(6,348+2,128)*1,8</t>
  </si>
  <si>
    <t>6,44*2*0,10*3,14</t>
  </si>
  <si>
    <t>13,044*1,02 'Prepočítané koeficientom množstva</t>
  </si>
  <si>
    <t>6,44*2</t>
  </si>
  <si>
    <t>6,44*2,88*0,20</t>
  </si>
  <si>
    <t>6,44*2,44*0,20</t>
  </si>
  <si>
    <t>(6,44+2,44)*2*0,35</t>
  </si>
  <si>
    <t>0,079</t>
  </si>
  <si>
    <t>275321312.S</t>
  </si>
  <si>
    <t>Betón základových pätiek, železový (bez výstuže), tr. C 20/25</t>
  </si>
  <si>
    <t>-1716637442</t>
  </si>
  <si>
    <t>0,40*0,40*0,40*4</t>
  </si>
  <si>
    <t>275361821.S</t>
  </si>
  <si>
    <t>Výstuž základových pätiek z ocele B500 (10505)</t>
  </si>
  <si>
    <t>-1845091946</t>
  </si>
  <si>
    <t>0,256*0,08</t>
  </si>
  <si>
    <t>-1165177834</t>
  </si>
  <si>
    <t>11,20</t>
  </si>
  <si>
    <t>-625178335</t>
  </si>
  <si>
    <t>564761111.S</t>
  </si>
  <si>
    <t>Podklad alebo kryt z kameniva hrubého drveného veľ.0-63 mm s rozprestretím a zhutnením hr. 200 mm</t>
  </si>
  <si>
    <t>-907110115</t>
  </si>
  <si>
    <t>" dobudovanie konštrukčných vrstiev " 27,00*0,25</t>
  </si>
  <si>
    <t>573211106.S</t>
  </si>
  <si>
    <t>Postrek asfaltový spojovací bez posypu kamenivom z asfaltu cestného v množstve 0,30 kg/m2</t>
  </si>
  <si>
    <t>2125081601</t>
  </si>
  <si>
    <t>"doasfaltovanie</t>
  </si>
  <si>
    <t>27,00*0,50</t>
  </si>
  <si>
    <t>577144231.S</t>
  </si>
  <si>
    <t>Asfaltový betón vrstva obrusná AC 11 O v pruhu š. do 3 m z nemodifik. asfaltu tr. II, po zhutnení hr. 50 mm</t>
  </si>
  <si>
    <t>-306462167</t>
  </si>
  <si>
    <t>577164331.S</t>
  </si>
  <si>
    <t>Asfaltový betón vrstva obrusná alebo ložná AC 16 v pruhu š. do 3 m z nemodifik. asfaltu tr. II, po zhutnení hr. 150 mm</t>
  </si>
  <si>
    <t>-1582476308</t>
  </si>
  <si>
    <t>581130115.S</t>
  </si>
  <si>
    <t>Kryt cementobetónový cestných komunikácií skupiny CBGM , hr. 200 mm</t>
  </si>
  <si>
    <t>1928406106</t>
  </si>
  <si>
    <t>212292766</t>
  </si>
  <si>
    <t>1412363879</t>
  </si>
  <si>
    <t>11,2*1,01 'Prepočítané koeficientom množstva</t>
  </si>
  <si>
    <t>16,27</t>
  </si>
  <si>
    <t>16,27*1,01 'Prepočítané koeficientom množstva</t>
  </si>
  <si>
    <t>911111111R.1.1</t>
  </si>
  <si>
    <t xml:space="preserve">Montáž stojanov na bicykle </t>
  </si>
  <si>
    <t>-459873636</t>
  </si>
  <si>
    <t>911111112R.3.1</t>
  </si>
  <si>
    <t>Dodávka stojanov na bicykle - obojstranné parkovanie, stojan na bicykle typ "U" so stredovou priečľou</t>
  </si>
  <si>
    <t>-1724248358</t>
  </si>
  <si>
    <t>916332113.S</t>
  </si>
  <si>
    <t>Osadenie cestného obrubníka betónového stojatého do lôžka z betónu prostého tr. C 20/25 bez bočnej opory</t>
  </si>
  <si>
    <t>-375779534</t>
  </si>
  <si>
    <t>592170000900.S</t>
  </si>
  <si>
    <t>Obrubník cestný bez skosenia rovný, lxšxv 1000x150x260 mm</t>
  </si>
  <si>
    <t>-1623706991</t>
  </si>
  <si>
    <t>27*1,01 'Prepočítané koeficientom množstva</t>
  </si>
  <si>
    <t>20,09*1,01 'Prepočítané koeficientom množstva</t>
  </si>
  <si>
    <t>1,00+2,43</t>
  </si>
  <si>
    <t>919735116.S</t>
  </si>
  <si>
    <t>Rezanie existujúceho asfaltového krytu alebo podkladu hĺbky nad 250 do 300 mm</t>
  </si>
  <si>
    <t>-594339986</t>
  </si>
  <si>
    <t>6,075*10 'Prepočítané koeficientom množstva</t>
  </si>
  <si>
    <t>Poplatok za skladovanie - betón,  tehly, dlaždice (17 01) ostatné</t>
  </si>
  <si>
    <t>979089212.S</t>
  </si>
  <si>
    <t>Poplatok za skladovanie - asfalty (17 03 ), ostatné</t>
  </si>
  <si>
    <t>400375325</t>
  </si>
  <si>
    <t>14,31</t>
  </si>
  <si>
    <t>-1808201160</t>
  </si>
  <si>
    <t>2,305*6,21</t>
  </si>
  <si>
    <t>4,00*7,18+2,00*5,10</t>
  </si>
  <si>
    <t>38,92*1,02 'Prepočítané koeficientom množstva</t>
  </si>
  <si>
    <t>1464,00+73,00</t>
  </si>
  <si>
    <t>337639149</t>
  </si>
  <si>
    <t>-1687025937</t>
  </si>
  <si>
    <t>1323470179</t>
  </si>
  <si>
    <t>-1062521726</t>
  </si>
  <si>
    <t>-1122962386</t>
  </si>
  <si>
    <t>1381265539</t>
  </si>
  <si>
    <t>-2138498440</t>
  </si>
  <si>
    <t>1478651331</t>
  </si>
  <si>
    <t>-215825215</t>
  </si>
  <si>
    <t>-1986791509</t>
  </si>
  <si>
    <t>1981329958</t>
  </si>
  <si>
    <t>-1730705934</t>
  </si>
  <si>
    <t>1885466953</t>
  </si>
  <si>
    <t>-1117700280</t>
  </si>
  <si>
    <t>1616735913</t>
  </si>
  <si>
    <t>1996320146</t>
  </si>
  <si>
    <t>2086535267</t>
  </si>
  <si>
    <t>-372711031</t>
  </si>
  <si>
    <t>1241582104</t>
  </si>
  <si>
    <t>1113866893</t>
  </si>
  <si>
    <t>-1220180272</t>
  </si>
  <si>
    <t>1529888457</t>
  </si>
  <si>
    <t>-11550512</t>
  </si>
  <si>
    <t>2071225854</t>
  </si>
  <si>
    <t>172276259</t>
  </si>
  <si>
    <t>1620218563</t>
  </si>
  <si>
    <t>918984590</t>
  </si>
  <si>
    <t>-1069631096</t>
  </si>
  <si>
    <t>-468355283</t>
  </si>
  <si>
    <t>103</t>
  </si>
  <si>
    <t>-403678182</t>
  </si>
  <si>
    <t>104</t>
  </si>
  <si>
    <t>235258266</t>
  </si>
  <si>
    <t>105</t>
  </si>
  <si>
    <t>-523332767</t>
  </si>
  <si>
    <t>106</t>
  </si>
  <si>
    <t>Pol81</t>
  </si>
  <si>
    <t>Rozvádzač HR2  - podľa schémy zapojenia, vrátane batérie</t>
  </si>
  <si>
    <t>1401728434</t>
  </si>
  <si>
    <t>107</t>
  </si>
  <si>
    <t>-607818047</t>
  </si>
  <si>
    <t>108</t>
  </si>
  <si>
    <t>1827020931</t>
  </si>
  <si>
    <t>109</t>
  </si>
  <si>
    <t>-2025702777</t>
  </si>
  <si>
    <t>110</t>
  </si>
  <si>
    <t>649781297</t>
  </si>
  <si>
    <t>111</t>
  </si>
  <si>
    <t>378650099</t>
  </si>
  <si>
    <t>112</t>
  </si>
  <si>
    <t>-259705868</t>
  </si>
  <si>
    <t>113</t>
  </si>
  <si>
    <t>1964440666</t>
  </si>
  <si>
    <t>114</t>
  </si>
  <si>
    <t>(0,45*2*(2,43+6,25))</t>
  </si>
  <si>
    <t>115</t>
  </si>
  <si>
    <t>1270-4 - SO 04  Prístrešok pre bicykle pri záchytnom parkovisku</t>
  </si>
  <si>
    <t>113106122.S</t>
  </si>
  <si>
    <t>Rozoberanie dlažby pre peších, z kamenných dlaždíc alebo dosiek,  -0,24000t</t>
  </si>
  <si>
    <t>-857790742</t>
  </si>
  <si>
    <t>113107122.S</t>
  </si>
  <si>
    <t>Odstránenie krytu v ploche do 200 m2 z kameniva hrubého drveného, hr.100 do 200 mm,  -0,23500t</t>
  </si>
  <si>
    <t>-430637946</t>
  </si>
  <si>
    <t>113107131.S</t>
  </si>
  <si>
    <t>Odstránenie krytu v ploche do 200 m2 z betónu prostého, hr. vrstvy do 150 mm,  -0,22500t</t>
  </si>
  <si>
    <t>-1667953717</t>
  </si>
  <si>
    <t>113206111.S</t>
  </si>
  <si>
    <t>Vytrhanie obrúb betónových, s vybúraním lôžka, z krajníkov alebo obrubníkov stojatých,  -0,14500t</t>
  </si>
  <si>
    <t>-1974199569</t>
  </si>
  <si>
    <t>12,68*2*0,10*3,14</t>
  </si>
  <si>
    <t>7,963*1,02 'Prepočítané koeficientom množstva</t>
  </si>
  <si>
    <t>12,68*2</t>
  </si>
  <si>
    <t>12,68*2,88*0,20</t>
  </si>
  <si>
    <t>12,68*2,44*0,20</t>
  </si>
  <si>
    <t>(12,68+2,44)*2*0,35</t>
  </si>
  <si>
    <t>0,14378</t>
  </si>
  <si>
    <t>13,55</t>
  </si>
  <si>
    <t>13,55*1,01 'Prepočítané koeficientom množstva</t>
  </si>
  <si>
    <t>30,94</t>
  </si>
  <si>
    <t>30,94*1,01 'Prepočítané koeficientom množstva</t>
  </si>
  <si>
    <t>12,58*1,01 'Prepočítané koeficientom množstva</t>
  </si>
  <si>
    <t>7*1,01 'Prepočítané koeficientom množstva</t>
  </si>
  <si>
    <t>1,13+0,35</t>
  </si>
  <si>
    <t>33,746*10 'Prepočítané koeficientom množstva</t>
  </si>
  <si>
    <t>28,743</t>
  </si>
  <si>
    <t>1379926475</t>
  </si>
  <si>
    <t>2,305*12,47</t>
  </si>
  <si>
    <t>8,00*7,18+2,00*5,10</t>
  </si>
  <si>
    <t>67,64*1,02 'Prepočítané koeficientom množstva</t>
  </si>
  <si>
    <t>2928,00+146,40</t>
  </si>
  <si>
    <t>278883743</t>
  </si>
  <si>
    <t>241168869</t>
  </si>
  <si>
    <t>2093142241</t>
  </si>
  <si>
    <t>1118925740</t>
  </si>
  <si>
    <t>-1675738387</t>
  </si>
  <si>
    <t>-1193570678</t>
  </si>
  <si>
    <t>-85677935</t>
  </si>
  <si>
    <t>-1229454845</t>
  </si>
  <si>
    <t>-491658115</t>
  </si>
  <si>
    <t>55605871</t>
  </si>
  <si>
    <t>-312627398</t>
  </si>
  <si>
    <t>1123213975</t>
  </si>
  <si>
    <t>-1418143597</t>
  </si>
  <si>
    <t>1578712254</t>
  </si>
  <si>
    <t>1611638953</t>
  </si>
  <si>
    <t>1087678954</t>
  </si>
  <si>
    <t>-1672280764</t>
  </si>
  <si>
    <t>1603085769</t>
  </si>
  <si>
    <t>-1731975295</t>
  </si>
  <si>
    <t>-327196758</t>
  </si>
  <si>
    <t>799239910</t>
  </si>
  <si>
    <t>-1474400144</t>
  </si>
  <si>
    <t>135897105</t>
  </si>
  <si>
    <t>1730096337</t>
  </si>
  <si>
    <t>1841970407</t>
  </si>
  <si>
    <t>-611758886</t>
  </si>
  <si>
    <t>900232004</t>
  </si>
  <si>
    <t>-1228936594</t>
  </si>
  <si>
    <t>-1784516773</t>
  </si>
  <si>
    <t>-696024691</t>
  </si>
  <si>
    <t>1917111184</t>
  </si>
  <si>
    <t>1460590045</t>
  </si>
  <si>
    <t>429823000</t>
  </si>
  <si>
    <t>-454303991</t>
  </si>
  <si>
    <t>-1113741568</t>
  </si>
  <si>
    <t>-407489904</t>
  </si>
  <si>
    <t>-2004903721</t>
  </si>
  <si>
    <t>-257352553</t>
  </si>
  <si>
    <t>-847763483</t>
  </si>
  <si>
    <t>1977894223</t>
  </si>
  <si>
    <t>(0,45*2*(2,43+12,48))</t>
  </si>
  <si>
    <t>1270-5 - SO 05  Prístrešok pre bicykle pri okresnom úrade</t>
  </si>
  <si>
    <t>5,40*2*0,10*3,14</t>
  </si>
  <si>
    <t>3,391*1,02 'Prepočítané koeficientom množstva</t>
  </si>
  <si>
    <t>5,40*2</t>
  </si>
  <si>
    <t>5,40*5,40*0,20</t>
  </si>
  <si>
    <t>5,40*4*0,35</t>
  </si>
  <si>
    <t>0,0974</t>
  </si>
  <si>
    <t>5,40*5,40*0,0054*1,2</t>
  </si>
  <si>
    <t>27,88</t>
  </si>
  <si>
    <t>27,88*1,01 'Prepočítané koeficientom množstva</t>
  </si>
  <si>
    <t>911111113R</t>
  </si>
  <si>
    <t>Montáž vertikálnych stojanov na bicykle</t>
  </si>
  <si>
    <t>-1257499073</t>
  </si>
  <si>
    <t>911111114R</t>
  </si>
  <si>
    <t>Dodávka vertikálnych stojanov na bicykle pozinkované s náterom</t>
  </si>
  <si>
    <t>431850150</t>
  </si>
  <si>
    <t>592170003800.S</t>
  </si>
  <si>
    <t>Obrubník cestný so skosením, lxšxv 1000x150x250 mm, prírodný</t>
  </si>
  <si>
    <t>1549864561</t>
  </si>
  <si>
    <t>0,92</t>
  </si>
  <si>
    <t>21,596*10 'Prepočítané koeficientom množstva</t>
  </si>
  <si>
    <t>24,551</t>
  </si>
  <si>
    <t>2,49*4,93*2</t>
  </si>
  <si>
    <t>7*5,84+3,31+1,76+0,31</t>
  </si>
  <si>
    <t>46,26*1,02 'Prepočítané koeficientom množstva</t>
  </si>
  <si>
    <t>1320,00+158,40</t>
  </si>
  <si>
    <t>1747546243</t>
  </si>
  <si>
    <t>798734433</t>
  </si>
  <si>
    <t>1972558492</t>
  </si>
  <si>
    <t>2097276902</t>
  </si>
  <si>
    <t>-570862025</t>
  </si>
  <si>
    <t>-1663907602</t>
  </si>
  <si>
    <t>-1143481629</t>
  </si>
  <si>
    <t>-1762349602</t>
  </si>
  <si>
    <t>442416421</t>
  </si>
  <si>
    <t>939218012</t>
  </si>
  <si>
    <t>-1725212887</t>
  </si>
  <si>
    <t>-1791382635</t>
  </si>
  <si>
    <t>1323253141</t>
  </si>
  <si>
    <t>792374147</t>
  </si>
  <si>
    <t>1115444168</t>
  </si>
  <si>
    <t>-1266473917</t>
  </si>
  <si>
    <t>-1785639210</t>
  </si>
  <si>
    <t>Pol82</t>
  </si>
  <si>
    <t>LED svietidlo (LED pás) typ - SV2 osadené v hliníkovom profile podľa špecifikácie zariadení. Vrátane pripojovacieho a montážneho materiálu.</t>
  </si>
  <si>
    <t>1145442333</t>
  </si>
  <si>
    <t>904008931</t>
  </si>
  <si>
    <t>1951298019</t>
  </si>
  <si>
    <t>1355467249</t>
  </si>
  <si>
    <t>-738681862</t>
  </si>
  <si>
    <t>-243327440</t>
  </si>
  <si>
    <t>929857819</t>
  </si>
  <si>
    <t>1914552964</t>
  </si>
  <si>
    <t>647852741</t>
  </si>
  <si>
    <t>-380401506</t>
  </si>
  <si>
    <t>-718920713</t>
  </si>
  <si>
    <t>Pol83</t>
  </si>
  <si>
    <t>Elektromagnetický zámok na dvere - ZM. Vrátane pripojovacieho a montážneho materiálu.</t>
  </si>
  <si>
    <t>-1006562512</t>
  </si>
  <si>
    <t>815439320</t>
  </si>
  <si>
    <t>Pol85</t>
  </si>
  <si>
    <t>Rozvádzač HR3  - podľa schémy zapojenia, vrátane batérie</t>
  </si>
  <si>
    <t>-2143918760</t>
  </si>
  <si>
    <t>702957838</t>
  </si>
  <si>
    <t>975465225</t>
  </si>
  <si>
    <t>1726777822</t>
  </si>
  <si>
    <t>-1175423749</t>
  </si>
  <si>
    <t>-161715839</t>
  </si>
  <si>
    <t>-444538447</t>
  </si>
  <si>
    <t>-1550711628</t>
  </si>
  <si>
    <t>Pol84</t>
  </si>
  <si>
    <t>Montáž a zapojenie  zámku na konštrukciu prístreška</t>
  </si>
  <si>
    <t>1378643804</t>
  </si>
  <si>
    <t>437264652</t>
  </si>
  <si>
    <t>(0,52*2*(5,29+4,98))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</si>
</sst>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4" fillId="4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4" fillId="0" borderId="22" xfId="0" applyFont="1" applyBorder="1" applyAlignment="1">
      <alignment horizontal="center" vertical="center"/>
    </xf>
    <xf numFmtId="49" fontId="24" fillId="0" borderId="22" xfId="0" applyNumberFormat="1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167" fontId="24" fillId="0" borderId="22" xfId="0" applyNumberFormat="1" applyFont="1" applyBorder="1" applyAlignment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167" fontId="24" fillId="2" borderId="22" xfId="0" applyNumberFormat="1" applyFont="1" applyFill="1" applyBorder="1" applyAlignment="1" applyProtection="1">
      <alignment vertical="center"/>
      <protection locked="0"/>
    </xf>
    <xf numFmtId="0" fontId="37" fillId="2" borderId="19" xfId="0" applyFont="1" applyFill="1" applyBorder="1" applyAlignment="1" applyProtection="1">
      <alignment horizontal="left" vertical="center"/>
      <protection locked="0"/>
    </xf>
    <xf numFmtId="0" fontId="37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right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/>
  </sheetViews>
  <sheetFormatPr defaultRowHeight="15"/>
  <cols>
    <col min="1" max="1" width="8.83203125" customWidth="1"/>
    <col min="2" max="2" width="1.6640625" customWidth="1"/>
    <col min="3" max="3" width="4.5" customWidth="1"/>
    <col min="4" max="33" width="2.83203125" customWidth="1"/>
    <col min="34" max="34" width="3.5" customWidth="1"/>
    <col min="35" max="35" width="42.33203125" customWidth="1"/>
    <col min="36" max="37" width="2.5" customWidth="1"/>
    <col min="38" max="38" width="8.83203125" customWidth="1"/>
    <col min="39" max="39" width="3.5" customWidth="1"/>
    <col min="40" max="40" width="14.33203125" customWidth="1"/>
    <col min="41" max="41" width="8" customWidth="1"/>
    <col min="42" max="42" width="4.5" customWidth="1"/>
    <col min="43" max="43" width="16.6640625" hidden="1" customWidth="1"/>
    <col min="44" max="44" width="14.5" customWidth="1"/>
    <col min="45" max="47" width="27.6640625" hidden="1" customWidth="1"/>
    <col min="48" max="49" width="23.1640625" hidden="1" customWidth="1"/>
    <col min="50" max="51" width="26.6640625" hidden="1" customWidth="1"/>
    <col min="52" max="52" width="23.1640625" hidden="1" customWidth="1"/>
    <col min="53" max="53" width="20.5" hidden="1" customWidth="1"/>
    <col min="54" max="54" width="26.6640625" hidden="1" customWidth="1"/>
    <col min="55" max="55" width="23.1640625" hidden="1" customWidth="1"/>
    <col min="56" max="56" width="20.5" hidden="1" customWidth="1"/>
    <col min="57" max="57" width="71.1640625" customWidth="1"/>
    <col min="71" max="91" width="9.16406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12" t="s">
        <v>13</v>
      </c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R5" s="19"/>
      <c r="BE5" s="209" t="s">
        <v>14</v>
      </c>
      <c r="BS5" s="16" t="s">
        <v>6</v>
      </c>
    </row>
    <row r="6" spans="1:74" ht="36.950000000000003" customHeight="1">
      <c r="B6" s="19"/>
      <c r="D6" s="25" t="s">
        <v>15</v>
      </c>
      <c r="K6" s="213" t="s">
        <v>16</v>
      </c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R6" s="19"/>
      <c r="BE6" s="210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10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10"/>
      <c r="BS8" s="16" t="s">
        <v>6</v>
      </c>
    </row>
    <row r="9" spans="1:74" ht="14.45" customHeight="1">
      <c r="B9" s="19"/>
      <c r="AR9" s="19"/>
      <c r="BE9" s="210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25</v>
      </c>
      <c r="AR10" s="19"/>
      <c r="BE10" s="210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10"/>
      <c r="BS11" s="16" t="s">
        <v>6</v>
      </c>
    </row>
    <row r="12" spans="1:74" ht="6.95" customHeight="1">
      <c r="B12" s="19"/>
      <c r="AR12" s="19"/>
      <c r="BE12" s="210"/>
      <c r="BS12" s="16" t="s">
        <v>6</v>
      </c>
    </row>
    <row r="13" spans="1:74" ht="12" customHeight="1">
      <c r="B13" s="19"/>
      <c r="D13" s="26" t="s">
        <v>28</v>
      </c>
      <c r="AK13" s="26" t="s">
        <v>24</v>
      </c>
      <c r="AN13" s="28" t="s">
        <v>29</v>
      </c>
      <c r="AR13" s="19"/>
      <c r="BE13" s="210"/>
      <c r="BS13" s="16" t="s">
        <v>6</v>
      </c>
    </row>
    <row r="14" spans="1:74">
      <c r="B14" s="19"/>
      <c r="E14" s="214" t="s">
        <v>29</v>
      </c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6" t="s">
        <v>27</v>
      </c>
      <c r="AN14" s="28" t="s">
        <v>29</v>
      </c>
      <c r="AR14" s="19"/>
      <c r="BE14" s="210"/>
      <c r="BS14" s="16" t="s">
        <v>6</v>
      </c>
    </row>
    <row r="15" spans="1:74" ht="6.95" customHeight="1">
      <c r="B15" s="19"/>
      <c r="AR15" s="19"/>
      <c r="BE15" s="210"/>
      <c r="BS15" s="16" t="s">
        <v>4</v>
      </c>
    </row>
    <row r="16" spans="1:74" ht="12" customHeight="1">
      <c r="B16" s="19"/>
      <c r="D16" s="26" t="s">
        <v>30</v>
      </c>
      <c r="AK16" s="26" t="s">
        <v>24</v>
      </c>
      <c r="AN16" s="24" t="s">
        <v>1</v>
      </c>
      <c r="AR16" s="19"/>
      <c r="BE16" s="210"/>
      <c r="BS16" s="16" t="s">
        <v>4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10"/>
      <c r="BS17" s="16" t="s">
        <v>32</v>
      </c>
    </row>
    <row r="18" spans="2:71" ht="6.95" customHeight="1">
      <c r="B18" s="19"/>
      <c r="AR18" s="19"/>
      <c r="BE18" s="210"/>
      <c r="BS18" s="16" t="s">
        <v>6</v>
      </c>
    </row>
    <row r="19" spans="2:71" ht="12" customHeight="1">
      <c r="B19" s="19"/>
      <c r="D19" s="26" t="s">
        <v>33</v>
      </c>
      <c r="AK19" s="26" t="s">
        <v>24</v>
      </c>
      <c r="AN19" s="24" t="s">
        <v>1</v>
      </c>
      <c r="AR19" s="19"/>
      <c r="BE19" s="210"/>
      <c r="BS19" s="16" t="s">
        <v>6</v>
      </c>
    </row>
    <row r="20" spans="2:71" ht="18.399999999999999" customHeight="1">
      <c r="B20" s="19"/>
      <c r="E20" s="24" t="s">
        <v>34</v>
      </c>
      <c r="AK20" s="26" t="s">
        <v>27</v>
      </c>
      <c r="AN20" s="24" t="s">
        <v>1</v>
      </c>
      <c r="AR20" s="19"/>
      <c r="BE20" s="210"/>
      <c r="BS20" s="16" t="s">
        <v>32</v>
      </c>
    </row>
    <row r="21" spans="2:71" ht="6.95" customHeight="1">
      <c r="B21" s="19"/>
      <c r="AR21" s="19"/>
      <c r="BE21" s="210"/>
    </row>
    <row r="22" spans="2:71" ht="12" customHeight="1">
      <c r="B22" s="19"/>
      <c r="D22" s="26" t="s">
        <v>35</v>
      </c>
      <c r="AR22" s="19"/>
      <c r="BE22" s="210"/>
    </row>
    <row r="23" spans="2:71" ht="14.45" customHeight="1">
      <c r="B23" s="19"/>
      <c r="E23" s="216" t="s">
        <v>1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R23" s="19"/>
      <c r="BE23" s="210"/>
    </row>
    <row r="24" spans="2:71" ht="6.95" customHeight="1">
      <c r="B24" s="19"/>
      <c r="AR24" s="19"/>
      <c r="BE24" s="210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0"/>
    </row>
    <row r="26" spans="2:71" s="1" customFormat="1" ht="25.9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7">
        <f>ROUND(AG94,2)</f>
        <v>0</v>
      </c>
      <c r="AL26" s="218"/>
      <c r="AM26" s="218"/>
      <c r="AN26" s="218"/>
      <c r="AO26" s="218"/>
      <c r="AR26" s="31"/>
      <c r="BE26" s="210"/>
    </row>
    <row r="27" spans="2:71" s="1" customFormat="1" ht="6.95" customHeight="1">
      <c r="B27" s="31"/>
      <c r="AR27" s="31"/>
      <c r="BE27" s="210"/>
    </row>
    <row r="28" spans="2:71" s="1" customFormat="1">
      <c r="B28" s="31"/>
      <c r="L28" s="219" t="s">
        <v>37</v>
      </c>
      <c r="M28" s="219"/>
      <c r="N28" s="219"/>
      <c r="O28" s="219"/>
      <c r="P28" s="219"/>
      <c r="W28" s="219" t="s">
        <v>38</v>
      </c>
      <c r="X28" s="219"/>
      <c r="Y28" s="219"/>
      <c r="Z28" s="219"/>
      <c r="AA28" s="219"/>
      <c r="AB28" s="219"/>
      <c r="AC28" s="219"/>
      <c r="AD28" s="219"/>
      <c r="AE28" s="219"/>
      <c r="AK28" s="219" t="s">
        <v>39</v>
      </c>
      <c r="AL28" s="219"/>
      <c r="AM28" s="219"/>
      <c r="AN28" s="219"/>
      <c r="AO28" s="219"/>
      <c r="AR28" s="31"/>
      <c r="BE28" s="210"/>
    </row>
    <row r="29" spans="2:71" s="2" customFormat="1" ht="14.45" customHeight="1">
      <c r="B29" s="35"/>
      <c r="D29" s="26" t="s">
        <v>40</v>
      </c>
      <c r="F29" s="36" t="s">
        <v>41</v>
      </c>
      <c r="L29" s="222">
        <v>0.2</v>
      </c>
      <c r="M29" s="221"/>
      <c r="N29" s="221"/>
      <c r="O29" s="221"/>
      <c r="P29" s="221"/>
      <c r="Q29" s="37"/>
      <c r="R29" s="37"/>
      <c r="S29" s="37"/>
      <c r="T29" s="37"/>
      <c r="U29" s="37"/>
      <c r="V29" s="37"/>
      <c r="W29" s="220">
        <f>ROUND(AZ94, 2)</f>
        <v>0</v>
      </c>
      <c r="X29" s="221"/>
      <c r="Y29" s="221"/>
      <c r="Z29" s="221"/>
      <c r="AA29" s="221"/>
      <c r="AB29" s="221"/>
      <c r="AC29" s="221"/>
      <c r="AD29" s="221"/>
      <c r="AE29" s="221"/>
      <c r="AF29" s="37"/>
      <c r="AG29" s="37"/>
      <c r="AH29" s="37"/>
      <c r="AI29" s="37"/>
      <c r="AJ29" s="37"/>
      <c r="AK29" s="220">
        <f>ROUND(AV94, 2)</f>
        <v>0</v>
      </c>
      <c r="AL29" s="221"/>
      <c r="AM29" s="221"/>
      <c r="AN29" s="221"/>
      <c r="AO29" s="221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11"/>
    </row>
    <row r="30" spans="2:71" s="2" customFormat="1" ht="14.45" customHeight="1">
      <c r="B30" s="35"/>
      <c r="F30" s="36" t="s">
        <v>42</v>
      </c>
      <c r="L30" s="222">
        <v>0.2</v>
      </c>
      <c r="M30" s="221"/>
      <c r="N30" s="221"/>
      <c r="O30" s="221"/>
      <c r="P30" s="221"/>
      <c r="Q30" s="37"/>
      <c r="R30" s="37"/>
      <c r="S30" s="37"/>
      <c r="T30" s="37"/>
      <c r="U30" s="37"/>
      <c r="V30" s="37"/>
      <c r="W30" s="220">
        <f>ROUND(BA94, 2)</f>
        <v>0</v>
      </c>
      <c r="X30" s="221"/>
      <c r="Y30" s="221"/>
      <c r="Z30" s="221"/>
      <c r="AA30" s="221"/>
      <c r="AB30" s="221"/>
      <c r="AC30" s="221"/>
      <c r="AD30" s="221"/>
      <c r="AE30" s="221"/>
      <c r="AF30" s="37"/>
      <c r="AG30" s="37"/>
      <c r="AH30" s="37"/>
      <c r="AI30" s="37"/>
      <c r="AJ30" s="37"/>
      <c r="AK30" s="220">
        <f>ROUND(AW94, 2)</f>
        <v>0</v>
      </c>
      <c r="AL30" s="221"/>
      <c r="AM30" s="221"/>
      <c r="AN30" s="221"/>
      <c r="AO30" s="221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11"/>
    </row>
    <row r="31" spans="2:71" s="2" customFormat="1" ht="14.45" hidden="1" customHeight="1">
      <c r="B31" s="35"/>
      <c r="F31" s="26" t="s">
        <v>43</v>
      </c>
      <c r="L31" s="223">
        <v>0.2</v>
      </c>
      <c r="M31" s="224"/>
      <c r="N31" s="224"/>
      <c r="O31" s="224"/>
      <c r="P31" s="224"/>
      <c r="W31" s="225">
        <f>ROUND(BB94, 2)</f>
        <v>0</v>
      </c>
      <c r="X31" s="224"/>
      <c r="Y31" s="224"/>
      <c r="Z31" s="224"/>
      <c r="AA31" s="224"/>
      <c r="AB31" s="224"/>
      <c r="AC31" s="224"/>
      <c r="AD31" s="224"/>
      <c r="AE31" s="224"/>
      <c r="AK31" s="225">
        <v>0</v>
      </c>
      <c r="AL31" s="224"/>
      <c r="AM31" s="224"/>
      <c r="AN31" s="224"/>
      <c r="AO31" s="224"/>
      <c r="AR31" s="35"/>
      <c r="BE31" s="211"/>
    </row>
    <row r="32" spans="2:71" s="2" customFormat="1" ht="14.45" hidden="1" customHeight="1">
      <c r="B32" s="35"/>
      <c r="F32" s="26" t="s">
        <v>44</v>
      </c>
      <c r="L32" s="223">
        <v>0.2</v>
      </c>
      <c r="M32" s="224"/>
      <c r="N32" s="224"/>
      <c r="O32" s="224"/>
      <c r="P32" s="224"/>
      <c r="W32" s="225">
        <f>ROUND(BC94, 2)</f>
        <v>0</v>
      </c>
      <c r="X32" s="224"/>
      <c r="Y32" s="224"/>
      <c r="Z32" s="224"/>
      <c r="AA32" s="224"/>
      <c r="AB32" s="224"/>
      <c r="AC32" s="224"/>
      <c r="AD32" s="224"/>
      <c r="AE32" s="224"/>
      <c r="AK32" s="225">
        <v>0</v>
      </c>
      <c r="AL32" s="224"/>
      <c r="AM32" s="224"/>
      <c r="AN32" s="224"/>
      <c r="AO32" s="224"/>
      <c r="AR32" s="35"/>
      <c r="BE32" s="211"/>
    </row>
    <row r="33" spans="2:57" s="2" customFormat="1" ht="14.45" hidden="1" customHeight="1">
      <c r="B33" s="35"/>
      <c r="F33" s="36" t="s">
        <v>45</v>
      </c>
      <c r="L33" s="222">
        <v>0</v>
      </c>
      <c r="M33" s="221"/>
      <c r="N33" s="221"/>
      <c r="O33" s="221"/>
      <c r="P33" s="221"/>
      <c r="Q33" s="37"/>
      <c r="R33" s="37"/>
      <c r="S33" s="37"/>
      <c r="T33" s="37"/>
      <c r="U33" s="37"/>
      <c r="V33" s="37"/>
      <c r="W33" s="220">
        <f>ROUND(BD94, 2)</f>
        <v>0</v>
      </c>
      <c r="X33" s="221"/>
      <c r="Y33" s="221"/>
      <c r="Z33" s="221"/>
      <c r="AA33" s="221"/>
      <c r="AB33" s="221"/>
      <c r="AC33" s="221"/>
      <c r="AD33" s="221"/>
      <c r="AE33" s="221"/>
      <c r="AF33" s="37"/>
      <c r="AG33" s="37"/>
      <c r="AH33" s="37"/>
      <c r="AI33" s="37"/>
      <c r="AJ33" s="37"/>
      <c r="AK33" s="220">
        <v>0</v>
      </c>
      <c r="AL33" s="221"/>
      <c r="AM33" s="221"/>
      <c r="AN33" s="221"/>
      <c r="AO33" s="221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11"/>
    </row>
    <row r="34" spans="2:57" s="1" customFormat="1" ht="6.95" customHeight="1">
      <c r="B34" s="31"/>
      <c r="AR34" s="31"/>
      <c r="BE34" s="210"/>
    </row>
    <row r="35" spans="2:57" s="1" customFormat="1" ht="25.9" customHeight="1">
      <c r="B35" s="31"/>
      <c r="C35" s="39"/>
      <c r="D35" s="40" t="s">
        <v>46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47</v>
      </c>
      <c r="U35" s="41"/>
      <c r="V35" s="41"/>
      <c r="W35" s="41"/>
      <c r="X35" s="229" t="s">
        <v>48</v>
      </c>
      <c r="Y35" s="227"/>
      <c r="Z35" s="227"/>
      <c r="AA35" s="227"/>
      <c r="AB35" s="227"/>
      <c r="AC35" s="41"/>
      <c r="AD35" s="41"/>
      <c r="AE35" s="41"/>
      <c r="AF35" s="41"/>
      <c r="AG35" s="41"/>
      <c r="AH35" s="41"/>
      <c r="AI35" s="41"/>
      <c r="AJ35" s="41"/>
      <c r="AK35" s="226">
        <f>SUM(AK26:AK33)</f>
        <v>0</v>
      </c>
      <c r="AL35" s="227"/>
      <c r="AM35" s="227"/>
      <c r="AN35" s="227"/>
      <c r="AO35" s="228"/>
      <c r="AP35" s="39"/>
      <c r="AQ35" s="39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>
      <c r="B60" s="31"/>
      <c r="D60" s="45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51</v>
      </c>
      <c r="AI60" s="33"/>
      <c r="AJ60" s="33"/>
      <c r="AK60" s="33"/>
      <c r="AL60" s="33"/>
      <c r="AM60" s="45" t="s">
        <v>52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>
      <c r="B64" s="31"/>
      <c r="D64" s="43" t="s">
        <v>53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54</v>
      </c>
      <c r="AI64" s="44"/>
      <c r="AJ64" s="44"/>
      <c r="AK64" s="44"/>
      <c r="AL64" s="44"/>
      <c r="AM64" s="44"/>
      <c r="AN64" s="44"/>
      <c r="AO64" s="44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>
      <c r="B75" s="31"/>
      <c r="D75" s="45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51</v>
      </c>
      <c r="AI75" s="33"/>
      <c r="AJ75" s="33"/>
      <c r="AK75" s="33"/>
      <c r="AL75" s="33"/>
      <c r="AM75" s="45" t="s">
        <v>52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5" customHeight="1">
      <c r="B82" s="31"/>
      <c r="C82" s="20" t="s">
        <v>55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1270</v>
      </c>
      <c r="AR84" s="50"/>
    </row>
    <row r="85" spans="1:91" s="4" customFormat="1" ht="36.950000000000003" customHeight="1">
      <c r="B85" s="51"/>
      <c r="C85" s="52" t="s">
        <v>15</v>
      </c>
      <c r="L85" s="190" t="str">
        <f>K6</f>
        <v>Vybudovanie parkovacích kapacít pre cyklistov v meste Malacky</v>
      </c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R85" s="51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19</v>
      </c>
      <c r="L87" s="53" t="str">
        <f>IF(K8="","",K8)</f>
        <v>Malacky</v>
      </c>
      <c r="AI87" s="26" t="s">
        <v>21</v>
      </c>
      <c r="AM87" s="192" t="str">
        <f>IF(AN8= "","",AN8)</f>
        <v>8. 8. 2021</v>
      </c>
      <c r="AN87" s="192"/>
      <c r="AR87" s="31"/>
    </row>
    <row r="88" spans="1:91" s="1" customFormat="1" ht="6.95" customHeight="1">
      <c r="B88" s="31"/>
      <c r="AR88" s="31"/>
    </row>
    <row r="89" spans="1:91" s="1" customFormat="1" ht="15.6" customHeight="1">
      <c r="B89" s="31"/>
      <c r="C89" s="26" t="s">
        <v>23</v>
      </c>
      <c r="L89" s="3" t="str">
        <f>IF(E11= "","",E11)</f>
        <v>Mesto Malacky</v>
      </c>
      <c r="AI89" s="26" t="s">
        <v>30</v>
      </c>
      <c r="AM89" s="193" t="str">
        <f>IF(E17="","",E17)</f>
        <v>Mgr.art.Branislav Škopek</v>
      </c>
      <c r="AN89" s="194"/>
      <c r="AO89" s="194"/>
      <c r="AP89" s="194"/>
      <c r="AR89" s="31"/>
      <c r="AS89" s="195" t="s">
        <v>56</v>
      </c>
      <c r="AT89" s="196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6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193" t="str">
        <f>IF(E20="","",E20)</f>
        <v xml:space="preserve"> </v>
      </c>
      <c r="AN90" s="194"/>
      <c r="AO90" s="194"/>
      <c r="AP90" s="194"/>
      <c r="AR90" s="31"/>
      <c r="AS90" s="197"/>
      <c r="AT90" s="198"/>
      <c r="BD90" s="58"/>
    </row>
    <row r="91" spans="1:91" s="1" customFormat="1" ht="10.9" customHeight="1">
      <c r="B91" s="31"/>
      <c r="AR91" s="31"/>
      <c r="AS91" s="197"/>
      <c r="AT91" s="198"/>
      <c r="BD91" s="58"/>
    </row>
    <row r="92" spans="1:91" s="1" customFormat="1" ht="29.25" customHeight="1">
      <c r="B92" s="31"/>
      <c r="C92" s="199" t="s">
        <v>57</v>
      </c>
      <c r="D92" s="200"/>
      <c r="E92" s="200"/>
      <c r="F92" s="200"/>
      <c r="G92" s="200"/>
      <c r="H92" s="59"/>
      <c r="I92" s="202" t="s">
        <v>58</v>
      </c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1" t="s">
        <v>59</v>
      </c>
      <c r="AH92" s="200"/>
      <c r="AI92" s="200"/>
      <c r="AJ92" s="200"/>
      <c r="AK92" s="200"/>
      <c r="AL92" s="200"/>
      <c r="AM92" s="200"/>
      <c r="AN92" s="202" t="s">
        <v>60</v>
      </c>
      <c r="AO92" s="200"/>
      <c r="AP92" s="203"/>
      <c r="AQ92" s="60" t="s">
        <v>61</v>
      </c>
      <c r="AR92" s="31"/>
      <c r="AS92" s="61" t="s">
        <v>62</v>
      </c>
      <c r="AT92" s="62" t="s">
        <v>63</v>
      </c>
      <c r="AU92" s="62" t="s">
        <v>64</v>
      </c>
      <c r="AV92" s="62" t="s">
        <v>65</v>
      </c>
      <c r="AW92" s="62" t="s">
        <v>66</v>
      </c>
      <c r="AX92" s="62" t="s">
        <v>67</v>
      </c>
      <c r="AY92" s="62" t="s">
        <v>68</v>
      </c>
      <c r="AZ92" s="62" t="s">
        <v>69</v>
      </c>
      <c r="BA92" s="62" t="s">
        <v>70</v>
      </c>
      <c r="BB92" s="62" t="s">
        <v>71</v>
      </c>
      <c r="BC92" s="62" t="s">
        <v>72</v>
      </c>
      <c r="BD92" s="63" t="s">
        <v>73</v>
      </c>
    </row>
    <row r="93" spans="1:91" s="1" customFormat="1" ht="10.9" customHeight="1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50000000000003" customHeight="1">
      <c r="B94" s="65"/>
      <c r="C94" s="66" t="s">
        <v>74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7">
        <f>ROUND(SUM(AG95:AG99),2)</f>
        <v>0</v>
      </c>
      <c r="AH94" s="207"/>
      <c r="AI94" s="207"/>
      <c r="AJ94" s="207"/>
      <c r="AK94" s="207"/>
      <c r="AL94" s="207"/>
      <c r="AM94" s="207"/>
      <c r="AN94" s="208">
        <f>SUM(AG94,AT94)</f>
        <v>0</v>
      </c>
      <c r="AO94" s="208"/>
      <c r="AP94" s="208"/>
      <c r="AQ94" s="69" t="s">
        <v>1</v>
      </c>
      <c r="AR94" s="65"/>
      <c r="AS94" s="70">
        <f>ROUND(SUM(AS95:AS99),2)</f>
        <v>0</v>
      </c>
      <c r="AT94" s="71">
        <f>ROUND(SUM(AV94:AW94),2)</f>
        <v>0</v>
      </c>
      <c r="AU94" s="72">
        <f>ROUND(SUM(AU95:AU99),5)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ROUND(SUM(AZ95:AZ99),2)</f>
        <v>0</v>
      </c>
      <c r="BA94" s="71">
        <f>ROUND(SUM(BA95:BA99),2)</f>
        <v>0</v>
      </c>
      <c r="BB94" s="71">
        <f>ROUND(SUM(BB95:BB99),2)</f>
        <v>0</v>
      </c>
      <c r="BC94" s="71">
        <f>ROUND(SUM(BC95:BC99),2)</f>
        <v>0</v>
      </c>
      <c r="BD94" s="73">
        <f>ROUND(SUM(BD95:BD99),2)</f>
        <v>0</v>
      </c>
      <c r="BS94" s="74" t="s">
        <v>75</v>
      </c>
      <c r="BT94" s="74" t="s">
        <v>76</v>
      </c>
      <c r="BU94" s="75" t="s">
        <v>77</v>
      </c>
      <c r="BV94" s="74" t="s">
        <v>78</v>
      </c>
      <c r="BW94" s="74" t="s">
        <v>5</v>
      </c>
      <c r="BX94" s="74" t="s">
        <v>79</v>
      </c>
      <c r="CL94" s="74" t="s">
        <v>1</v>
      </c>
    </row>
    <row r="95" spans="1:91" s="6" customFormat="1" ht="24.6" customHeight="1">
      <c r="A95" s="76" t="s">
        <v>80</v>
      </c>
      <c r="B95" s="77"/>
      <c r="C95" s="78"/>
      <c r="D95" s="204" t="s">
        <v>81</v>
      </c>
      <c r="E95" s="204"/>
      <c r="F95" s="204"/>
      <c r="G95" s="204"/>
      <c r="H95" s="204"/>
      <c r="I95" s="79"/>
      <c r="J95" s="204" t="s">
        <v>82</v>
      </c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5">
        <f>'1270-1 - SO 01  Prístrešo...'!J30</f>
        <v>0</v>
      </c>
      <c r="AH95" s="206"/>
      <c r="AI95" s="206"/>
      <c r="AJ95" s="206"/>
      <c r="AK95" s="206"/>
      <c r="AL95" s="206"/>
      <c r="AM95" s="206"/>
      <c r="AN95" s="205">
        <f>SUM(AG95,AT95)</f>
        <v>0</v>
      </c>
      <c r="AO95" s="206"/>
      <c r="AP95" s="206"/>
      <c r="AQ95" s="80" t="s">
        <v>83</v>
      </c>
      <c r="AR95" s="77"/>
      <c r="AS95" s="81">
        <v>0</v>
      </c>
      <c r="AT95" s="82">
        <f>ROUND(SUM(AV95:AW95),2)</f>
        <v>0</v>
      </c>
      <c r="AU95" s="83">
        <f>'1270-1 - SO 01  Prístrešo...'!P131</f>
        <v>0</v>
      </c>
      <c r="AV95" s="82">
        <f>'1270-1 - SO 01  Prístrešo...'!J33</f>
        <v>0</v>
      </c>
      <c r="AW95" s="82">
        <f>'1270-1 - SO 01  Prístrešo...'!J34</f>
        <v>0</v>
      </c>
      <c r="AX95" s="82">
        <f>'1270-1 - SO 01  Prístrešo...'!J35</f>
        <v>0</v>
      </c>
      <c r="AY95" s="82">
        <f>'1270-1 - SO 01  Prístrešo...'!J36</f>
        <v>0</v>
      </c>
      <c r="AZ95" s="82">
        <f>'1270-1 - SO 01  Prístrešo...'!F33</f>
        <v>0</v>
      </c>
      <c r="BA95" s="82">
        <f>'1270-1 - SO 01  Prístrešo...'!F34</f>
        <v>0</v>
      </c>
      <c r="BB95" s="82">
        <f>'1270-1 - SO 01  Prístrešo...'!F35</f>
        <v>0</v>
      </c>
      <c r="BC95" s="82">
        <f>'1270-1 - SO 01  Prístrešo...'!F36</f>
        <v>0</v>
      </c>
      <c r="BD95" s="84">
        <f>'1270-1 - SO 01  Prístrešo...'!F37</f>
        <v>0</v>
      </c>
      <c r="BT95" s="85" t="s">
        <v>84</v>
      </c>
      <c r="BV95" s="85" t="s">
        <v>78</v>
      </c>
      <c r="BW95" s="85" t="s">
        <v>85</v>
      </c>
      <c r="BX95" s="85" t="s">
        <v>5</v>
      </c>
      <c r="CL95" s="85" t="s">
        <v>1</v>
      </c>
      <c r="CM95" s="85" t="s">
        <v>76</v>
      </c>
    </row>
    <row r="96" spans="1:91" s="6" customFormat="1" ht="24.6" customHeight="1">
      <c r="A96" s="76" t="s">
        <v>80</v>
      </c>
      <c r="B96" s="77"/>
      <c r="C96" s="78"/>
      <c r="D96" s="204" t="s">
        <v>86</v>
      </c>
      <c r="E96" s="204"/>
      <c r="F96" s="204"/>
      <c r="G96" s="204"/>
      <c r="H96" s="204"/>
      <c r="I96" s="79"/>
      <c r="J96" s="204" t="s">
        <v>87</v>
      </c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5">
        <f>'1270-2 - SO 02  Prístrešo...'!J30</f>
        <v>0</v>
      </c>
      <c r="AH96" s="206"/>
      <c r="AI96" s="206"/>
      <c r="AJ96" s="206"/>
      <c r="AK96" s="206"/>
      <c r="AL96" s="206"/>
      <c r="AM96" s="206"/>
      <c r="AN96" s="205">
        <f>SUM(AG96,AT96)</f>
        <v>0</v>
      </c>
      <c r="AO96" s="206"/>
      <c r="AP96" s="206"/>
      <c r="AQ96" s="80" t="s">
        <v>83</v>
      </c>
      <c r="AR96" s="77"/>
      <c r="AS96" s="81">
        <v>0</v>
      </c>
      <c r="AT96" s="82">
        <f>ROUND(SUM(AV96:AW96),2)</f>
        <v>0</v>
      </c>
      <c r="AU96" s="83">
        <f>'1270-2 - SO 02  Prístrešo...'!P131</f>
        <v>0</v>
      </c>
      <c r="AV96" s="82">
        <f>'1270-2 - SO 02  Prístrešo...'!J33</f>
        <v>0</v>
      </c>
      <c r="AW96" s="82">
        <f>'1270-2 - SO 02  Prístrešo...'!J34</f>
        <v>0</v>
      </c>
      <c r="AX96" s="82">
        <f>'1270-2 - SO 02  Prístrešo...'!J35</f>
        <v>0</v>
      </c>
      <c r="AY96" s="82">
        <f>'1270-2 - SO 02  Prístrešo...'!J36</f>
        <v>0</v>
      </c>
      <c r="AZ96" s="82">
        <f>'1270-2 - SO 02  Prístrešo...'!F33</f>
        <v>0</v>
      </c>
      <c r="BA96" s="82">
        <f>'1270-2 - SO 02  Prístrešo...'!F34</f>
        <v>0</v>
      </c>
      <c r="BB96" s="82">
        <f>'1270-2 - SO 02  Prístrešo...'!F35</f>
        <v>0</v>
      </c>
      <c r="BC96" s="82">
        <f>'1270-2 - SO 02  Prístrešo...'!F36</f>
        <v>0</v>
      </c>
      <c r="BD96" s="84">
        <f>'1270-2 - SO 02  Prístrešo...'!F37</f>
        <v>0</v>
      </c>
      <c r="BT96" s="85" t="s">
        <v>84</v>
      </c>
      <c r="BV96" s="85" t="s">
        <v>78</v>
      </c>
      <c r="BW96" s="85" t="s">
        <v>88</v>
      </c>
      <c r="BX96" s="85" t="s">
        <v>5</v>
      </c>
      <c r="CL96" s="85" t="s">
        <v>1</v>
      </c>
      <c r="CM96" s="85" t="s">
        <v>76</v>
      </c>
    </row>
    <row r="97" spans="1:91" s="6" customFormat="1" ht="14.45" customHeight="1">
      <c r="A97" s="76" t="s">
        <v>80</v>
      </c>
      <c r="B97" s="77"/>
      <c r="C97" s="78"/>
      <c r="D97" s="204" t="s">
        <v>89</v>
      </c>
      <c r="E97" s="204"/>
      <c r="F97" s="204"/>
      <c r="G97" s="204"/>
      <c r="H97" s="204"/>
      <c r="I97" s="79"/>
      <c r="J97" s="204" t="s">
        <v>90</v>
      </c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5">
        <f>'1270-3 - SO 03  Prístrešo...'!J30</f>
        <v>0</v>
      </c>
      <c r="AH97" s="206"/>
      <c r="AI97" s="206"/>
      <c r="AJ97" s="206"/>
      <c r="AK97" s="206"/>
      <c r="AL97" s="206"/>
      <c r="AM97" s="206"/>
      <c r="AN97" s="205">
        <f>SUM(AG97,AT97)</f>
        <v>0</v>
      </c>
      <c r="AO97" s="206"/>
      <c r="AP97" s="206"/>
      <c r="AQ97" s="80" t="s">
        <v>83</v>
      </c>
      <c r="AR97" s="77"/>
      <c r="AS97" s="81">
        <v>0</v>
      </c>
      <c r="AT97" s="82">
        <f>ROUND(SUM(AV97:AW97),2)</f>
        <v>0</v>
      </c>
      <c r="AU97" s="83">
        <f>'1270-3 - SO 03  Prístrešo...'!P131</f>
        <v>0</v>
      </c>
      <c r="AV97" s="82">
        <f>'1270-3 - SO 03  Prístrešo...'!J33</f>
        <v>0</v>
      </c>
      <c r="AW97" s="82">
        <f>'1270-3 - SO 03  Prístrešo...'!J34</f>
        <v>0</v>
      </c>
      <c r="AX97" s="82">
        <f>'1270-3 - SO 03  Prístrešo...'!J35</f>
        <v>0</v>
      </c>
      <c r="AY97" s="82">
        <f>'1270-3 - SO 03  Prístrešo...'!J36</f>
        <v>0</v>
      </c>
      <c r="AZ97" s="82">
        <f>'1270-3 - SO 03  Prístrešo...'!F33</f>
        <v>0</v>
      </c>
      <c r="BA97" s="82">
        <f>'1270-3 - SO 03  Prístrešo...'!F34</f>
        <v>0</v>
      </c>
      <c r="BB97" s="82">
        <f>'1270-3 - SO 03  Prístrešo...'!F35</f>
        <v>0</v>
      </c>
      <c r="BC97" s="82">
        <f>'1270-3 - SO 03  Prístrešo...'!F36</f>
        <v>0</v>
      </c>
      <c r="BD97" s="84">
        <f>'1270-3 - SO 03  Prístrešo...'!F37</f>
        <v>0</v>
      </c>
      <c r="BT97" s="85" t="s">
        <v>84</v>
      </c>
      <c r="BV97" s="85" t="s">
        <v>78</v>
      </c>
      <c r="BW97" s="85" t="s">
        <v>91</v>
      </c>
      <c r="BX97" s="85" t="s">
        <v>5</v>
      </c>
      <c r="CL97" s="85" t="s">
        <v>1</v>
      </c>
      <c r="CM97" s="85" t="s">
        <v>76</v>
      </c>
    </row>
    <row r="98" spans="1:91" s="6" customFormat="1" ht="24.6" customHeight="1">
      <c r="A98" s="76" t="s">
        <v>80</v>
      </c>
      <c r="B98" s="77"/>
      <c r="C98" s="78"/>
      <c r="D98" s="204" t="s">
        <v>92</v>
      </c>
      <c r="E98" s="204"/>
      <c r="F98" s="204"/>
      <c r="G98" s="204"/>
      <c r="H98" s="204"/>
      <c r="I98" s="79"/>
      <c r="J98" s="204" t="s">
        <v>93</v>
      </c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  <c r="AG98" s="205">
        <f>'1270-4 - SO 04  Prístrešo...'!J30</f>
        <v>0</v>
      </c>
      <c r="AH98" s="206"/>
      <c r="AI98" s="206"/>
      <c r="AJ98" s="206"/>
      <c r="AK98" s="206"/>
      <c r="AL98" s="206"/>
      <c r="AM98" s="206"/>
      <c r="AN98" s="205">
        <f>SUM(AG98,AT98)</f>
        <v>0</v>
      </c>
      <c r="AO98" s="206"/>
      <c r="AP98" s="206"/>
      <c r="AQ98" s="80" t="s">
        <v>83</v>
      </c>
      <c r="AR98" s="77"/>
      <c r="AS98" s="81">
        <v>0</v>
      </c>
      <c r="AT98" s="82">
        <f>ROUND(SUM(AV98:AW98),2)</f>
        <v>0</v>
      </c>
      <c r="AU98" s="83">
        <f>'1270-4 - SO 04  Prístrešo...'!P131</f>
        <v>0</v>
      </c>
      <c r="AV98" s="82">
        <f>'1270-4 - SO 04  Prístrešo...'!J33</f>
        <v>0</v>
      </c>
      <c r="AW98" s="82">
        <f>'1270-4 - SO 04  Prístrešo...'!J34</f>
        <v>0</v>
      </c>
      <c r="AX98" s="82">
        <f>'1270-4 - SO 04  Prístrešo...'!J35</f>
        <v>0</v>
      </c>
      <c r="AY98" s="82">
        <f>'1270-4 - SO 04  Prístrešo...'!J36</f>
        <v>0</v>
      </c>
      <c r="AZ98" s="82">
        <f>'1270-4 - SO 04  Prístrešo...'!F33</f>
        <v>0</v>
      </c>
      <c r="BA98" s="82">
        <f>'1270-4 - SO 04  Prístrešo...'!F34</f>
        <v>0</v>
      </c>
      <c r="BB98" s="82">
        <f>'1270-4 - SO 04  Prístrešo...'!F35</f>
        <v>0</v>
      </c>
      <c r="BC98" s="82">
        <f>'1270-4 - SO 04  Prístrešo...'!F36</f>
        <v>0</v>
      </c>
      <c r="BD98" s="84">
        <f>'1270-4 - SO 04  Prístrešo...'!F37</f>
        <v>0</v>
      </c>
      <c r="BT98" s="85" t="s">
        <v>84</v>
      </c>
      <c r="BV98" s="85" t="s">
        <v>78</v>
      </c>
      <c r="BW98" s="85" t="s">
        <v>94</v>
      </c>
      <c r="BX98" s="85" t="s">
        <v>5</v>
      </c>
      <c r="CL98" s="85" t="s">
        <v>1</v>
      </c>
      <c r="CM98" s="85" t="s">
        <v>76</v>
      </c>
    </row>
    <row r="99" spans="1:91" s="6" customFormat="1" ht="24.6" customHeight="1">
      <c r="A99" s="76" t="s">
        <v>80</v>
      </c>
      <c r="B99" s="77"/>
      <c r="C99" s="78"/>
      <c r="D99" s="204" t="s">
        <v>95</v>
      </c>
      <c r="E99" s="204"/>
      <c r="F99" s="204"/>
      <c r="G99" s="204"/>
      <c r="H99" s="204"/>
      <c r="I99" s="79"/>
      <c r="J99" s="204" t="s">
        <v>96</v>
      </c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5">
        <f>'1270-5 - SO 05  Prístrešo...'!J30</f>
        <v>0</v>
      </c>
      <c r="AH99" s="206"/>
      <c r="AI99" s="206"/>
      <c r="AJ99" s="206"/>
      <c r="AK99" s="206"/>
      <c r="AL99" s="206"/>
      <c r="AM99" s="206"/>
      <c r="AN99" s="205">
        <f>SUM(AG99,AT99)</f>
        <v>0</v>
      </c>
      <c r="AO99" s="206"/>
      <c r="AP99" s="206"/>
      <c r="AQ99" s="80" t="s">
        <v>83</v>
      </c>
      <c r="AR99" s="77"/>
      <c r="AS99" s="86">
        <v>0</v>
      </c>
      <c r="AT99" s="87">
        <f>ROUND(SUM(AV99:AW99),2)</f>
        <v>0</v>
      </c>
      <c r="AU99" s="88">
        <f>'1270-5 - SO 05  Prístrešo...'!P131</f>
        <v>0</v>
      </c>
      <c r="AV99" s="87">
        <f>'1270-5 - SO 05  Prístrešo...'!J33</f>
        <v>0</v>
      </c>
      <c r="AW99" s="87">
        <f>'1270-5 - SO 05  Prístrešo...'!J34</f>
        <v>0</v>
      </c>
      <c r="AX99" s="87">
        <f>'1270-5 - SO 05  Prístrešo...'!J35</f>
        <v>0</v>
      </c>
      <c r="AY99" s="87">
        <f>'1270-5 - SO 05  Prístrešo...'!J36</f>
        <v>0</v>
      </c>
      <c r="AZ99" s="87">
        <f>'1270-5 - SO 05  Prístrešo...'!F33</f>
        <v>0</v>
      </c>
      <c r="BA99" s="87">
        <f>'1270-5 - SO 05  Prístrešo...'!F34</f>
        <v>0</v>
      </c>
      <c r="BB99" s="87">
        <f>'1270-5 - SO 05  Prístrešo...'!F35</f>
        <v>0</v>
      </c>
      <c r="BC99" s="87">
        <f>'1270-5 - SO 05  Prístrešo...'!F36</f>
        <v>0</v>
      </c>
      <c r="BD99" s="89">
        <f>'1270-5 - SO 05  Prístrešo...'!F37</f>
        <v>0</v>
      </c>
      <c r="BT99" s="85" t="s">
        <v>84</v>
      </c>
      <c r="BV99" s="85" t="s">
        <v>78</v>
      </c>
      <c r="BW99" s="85" t="s">
        <v>97</v>
      </c>
      <c r="BX99" s="85" t="s">
        <v>5</v>
      </c>
      <c r="CL99" s="85" t="s">
        <v>1</v>
      </c>
      <c r="CM99" s="85" t="s">
        <v>76</v>
      </c>
    </row>
    <row r="100" spans="1:91" s="1" customFormat="1" ht="30" customHeight="1">
      <c r="B100" s="31"/>
      <c r="AR100" s="31"/>
    </row>
    <row r="101" spans="1:91" s="1" customFormat="1" ht="6.95" customHeight="1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31"/>
    </row>
  </sheetData>
  <sheetProtection algorithmName="SHA-512" hashValue="k4sVIhRDlOXvkRlUgWSEDeBigYp3Yysn4V1R7/qA/uAQHyKZxGbV1VMJqspcoKb9LD1VeQR4Kgstgiw2zwumwg==" saltValue="SSy6p/6jXlASPoJm8Uc0gHkU2qecKoBto39PLr3JtqMZ1PwfYKmRlcZzFx0a6HJzI0XAtVAXBYnx+oMPdV9pcQ==" spinCount="100000" sheet="1" objects="1" scenarios="1"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1270-1 - SO 01  Prístrešo...'!C2" display="/" xr:uid="{00000000-0004-0000-0000-000000000000}"/>
    <hyperlink ref="A96" location="'1270-2 - SO 02  Prístrešo...'!C2" display="/" xr:uid="{00000000-0004-0000-0000-000001000000}"/>
    <hyperlink ref="A97" location="'1270-3 - SO 03  Prístrešo...'!C2" display="/" xr:uid="{00000000-0004-0000-0000-000002000000}"/>
    <hyperlink ref="A98" location="'1270-4 - SO 04  Prístrešo...'!C2" display="/" xr:uid="{00000000-0004-0000-0000-000003000000}"/>
    <hyperlink ref="A99" location="'1270-5 - SO 05  Prístrešo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98"/>
  <sheetViews>
    <sheetView showGridLines="0" workbookViewId="0"/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98</v>
      </c>
      <c r="L4" s="19"/>
      <c r="M4" s="90" t="s">
        <v>9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4.45" customHeight="1">
      <c r="B7" s="19"/>
      <c r="E7" s="230" t="str">
        <f>'Rekapitulácia stavby'!K6</f>
        <v>Vybudovanie parkovacích kapacít pre cyklistov v meste Malacky</v>
      </c>
      <c r="F7" s="231"/>
      <c r="G7" s="231"/>
      <c r="H7" s="231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31.15" customHeight="1">
      <c r="B9" s="31"/>
      <c r="E9" s="190" t="s">
        <v>100</v>
      </c>
      <c r="F9" s="232"/>
      <c r="G9" s="232"/>
      <c r="H9" s="232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8. 8. 2021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3" t="str">
        <f>'Rekapitulácia stavby'!E14</f>
        <v>Vyplň údaj</v>
      </c>
      <c r="F18" s="212"/>
      <c r="G18" s="212"/>
      <c r="H18" s="212"/>
      <c r="I18" s="26" t="s">
        <v>27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27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4.45" customHeight="1">
      <c r="B27" s="91"/>
      <c r="E27" s="216" t="s">
        <v>1</v>
      </c>
      <c r="F27" s="216"/>
      <c r="G27" s="216"/>
      <c r="H27" s="216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36</v>
      </c>
      <c r="J30" s="68">
        <f>ROUND(J131,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7" t="s">
        <v>40</v>
      </c>
      <c r="E33" s="36" t="s">
        <v>41</v>
      </c>
      <c r="F33" s="93">
        <f>ROUND((SUM(BE131:BE297)),  2)</f>
        <v>0</v>
      </c>
      <c r="G33" s="94"/>
      <c r="H33" s="94"/>
      <c r="I33" s="95">
        <v>0.2</v>
      </c>
      <c r="J33" s="93">
        <f>ROUND(((SUM(BE131:BE297))*I33),  2)</f>
        <v>0</v>
      </c>
      <c r="L33" s="31"/>
    </row>
    <row r="34" spans="2:12" s="1" customFormat="1" ht="14.45" customHeight="1">
      <c r="B34" s="31"/>
      <c r="E34" s="36" t="s">
        <v>42</v>
      </c>
      <c r="F34" s="93">
        <f>ROUND((SUM(BF131:BF297)),  2)</f>
        <v>0</v>
      </c>
      <c r="G34" s="94"/>
      <c r="H34" s="94"/>
      <c r="I34" s="95">
        <v>0.2</v>
      </c>
      <c r="J34" s="93">
        <f>ROUND(((SUM(BF131:BF297))*I34),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6">
        <f>ROUND((SUM(BG131:BG297)),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6">
        <f>ROUND((SUM(BH131:BH297)),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45</v>
      </c>
      <c r="F37" s="93">
        <f>ROUND((SUM(BI131:BI297)),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46</v>
      </c>
      <c r="E39" s="59"/>
      <c r="F39" s="59"/>
      <c r="G39" s="100" t="s">
        <v>47</v>
      </c>
      <c r="H39" s="101" t="s">
        <v>48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4" t="s">
        <v>52</v>
      </c>
      <c r="G61" s="45" t="s">
        <v>51</v>
      </c>
      <c r="H61" s="33"/>
      <c r="I61" s="33"/>
      <c r="J61" s="105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4" t="s">
        <v>52</v>
      </c>
      <c r="G76" s="45" t="s">
        <v>51</v>
      </c>
      <c r="H76" s="33"/>
      <c r="I76" s="33"/>
      <c r="J76" s="105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4.45" customHeight="1">
      <c r="B85" s="31"/>
      <c r="E85" s="230" t="str">
        <f>E7</f>
        <v>Vybudovanie parkovacích kapacít pre cyklistov v meste Malacky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31.15" customHeight="1">
      <c r="B87" s="31"/>
      <c r="E87" s="190" t="str">
        <f>E9</f>
        <v>1270-1 - SO 01  Prístrešok pre bicykle pri mestskom úrade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Malacky</v>
      </c>
      <c r="I89" s="26" t="s">
        <v>21</v>
      </c>
      <c r="J89" s="54" t="str">
        <f>IF(J12="","",J12)</f>
        <v>8. 8. 2021</v>
      </c>
      <c r="L89" s="31"/>
    </row>
    <row r="90" spans="2:47" s="1" customFormat="1" ht="6.95" customHeight="1">
      <c r="B90" s="31"/>
      <c r="L90" s="31"/>
    </row>
    <row r="91" spans="2:47" s="1" customFormat="1" ht="26.45" customHeight="1">
      <c r="B91" s="31"/>
      <c r="C91" s="26" t="s">
        <v>23</v>
      </c>
      <c r="F91" s="24" t="str">
        <f>E15</f>
        <v>Mesto Malacky</v>
      </c>
      <c r="I91" s="26" t="s">
        <v>30</v>
      </c>
      <c r="J91" s="29" t="str">
        <f>E21</f>
        <v>Mgr.art.Branislav Škopek</v>
      </c>
      <c r="L91" s="31"/>
    </row>
    <row r="92" spans="2:47" s="1" customFormat="1" ht="15.6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102</v>
      </c>
      <c r="D94" s="98"/>
      <c r="E94" s="98"/>
      <c r="F94" s="98"/>
      <c r="G94" s="98"/>
      <c r="H94" s="98"/>
      <c r="I94" s="98"/>
      <c r="J94" s="107" t="s">
        <v>103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104</v>
      </c>
      <c r="J96" s="68">
        <f>J131</f>
        <v>0</v>
      </c>
      <c r="L96" s="31"/>
      <c r="AU96" s="16" t="s">
        <v>105</v>
      </c>
    </row>
    <row r="97" spans="2:12" s="8" customFormat="1" ht="24.95" customHeight="1">
      <c r="B97" s="109"/>
      <c r="D97" s="110" t="s">
        <v>106</v>
      </c>
      <c r="E97" s="111"/>
      <c r="F97" s="111"/>
      <c r="G97" s="111"/>
      <c r="H97" s="111"/>
      <c r="I97" s="111"/>
      <c r="J97" s="112">
        <f>J132</f>
        <v>0</v>
      </c>
      <c r="L97" s="109"/>
    </row>
    <row r="98" spans="2:12" s="9" customFormat="1" ht="19.899999999999999" customHeight="1">
      <c r="B98" s="113"/>
      <c r="D98" s="114" t="s">
        <v>107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2:12" s="9" customFormat="1" ht="19.899999999999999" customHeight="1">
      <c r="B99" s="113"/>
      <c r="D99" s="114" t="s">
        <v>108</v>
      </c>
      <c r="E99" s="115"/>
      <c r="F99" s="115"/>
      <c r="G99" s="115"/>
      <c r="H99" s="115"/>
      <c r="I99" s="115"/>
      <c r="J99" s="116">
        <f>J163</f>
        <v>0</v>
      </c>
      <c r="L99" s="113"/>
    </row>
    <row r="100" spans="2:12" s="9" customFormat="1" ht="19.899999999999999" customHeight="1">
      <c r="B100" s="113"/>
      <c r="D100" s="114" t="s">
        <v>109</v>
      </c>
      <c r="E100" s="115"/>
      <c r="F100" s="115"/>
      <c r="G100" s="115"/>
      <c r="H100" s="115"/>
      <c r="I100" s="115"/>
      <c r="J100" s="116">
        <f>J191</f>
        <v>0</v>
      </c>
      <c r="L100" s="113"/>
    </row>
    <row r="101" spans="2:12" s="9" customFormat="1" ht="19.899999999999999" customHeight="1">
      <c r="B101" s="113"/>
      <c r="D101" s="114" t="s">
        <v>110</v>
      </c>
      <c r="E101" s="115"/>
      <c r="F101" s="115"/>
      <c r="G101" s="115"/>
      <c r="H101" s="115"/>
      <c r="I101" s="115"/>
      <c r="J101" s="116">
        <f>J206</f>
        <v>0</v>
      </c>
      <c r="L101" s="113"/>
    </row>
    <row r="102" spans="2:12" s="9" customFormat="1" ht="19.899999999999999" customHeight="1">
      <c r="B102" s="113"/>
      <c r="D102" s="114" t="s">
        <v>111</v>
      </c>
      <c r="E102" s="115"/>
      <c r="F102" s="115"/>
      <c r="G102" s="115"/>
      <c r="H102" s="115"/>
      <c r="I102" s="115"/>
      <c r="J102" s="116">
        <f>J217</f>
        <v>0</v>
      </c>
      <c r="L102" s="113"/>
    </row>
    <row r="103" spans="2:12" s="8" customFormat="1" ht="24.95" customHeight="1">
      <c r="B103" s="109"/>
      <c r="D103" s="110" t="s">
        <v>112</v>
      </c>
      <c r="E103" s="111"/>
      <c r="F103" s="111"/>
      <c r="G103" s="111"/>
      <c r="H103" s="111"/>
      <c r="I103" s="111"/>
      <c r="J103" s="112">
        <f>J219</f>
        <v>0</v>
      </c>
      <c r="L103" s="109"/>
    </row>
    <row r="104" spans="2:12" s="9" customFormat="1" ht="19.899999999999999" customHeight="1">
      <c r="B104" s="113"/>
      <c r="D104" s="114" t="s">
        <v>113</v>
      </c>
      <c r="E104" s="115"/>
      <c r="F104" s="115"/>
      <c r="G104" s="115"/>
      <c r="H104" s="115"/>
      <c r="I104" s="115"/>
      <c r="J104" s="116">
        <f>J220</f>
        <v>0</v>
      </c>
      <c r="L104" s="113"/>
    </row>
    <row r="105" spans="2:12" s="9" customFormat="1" ht="19.899999999999999" customHeight="1">
      <c r="B105" s="113"/>
      <c r="D105" s="114" t="s">
        <v>114</v>
      </c>
      <c r="E105" s="115"/>
      <c r="F105" s="115"/>
      <c r="G105" s="115"/>
      <c r="H105" s="115"/>
      <c r="I105" s="115"/>
      <c r="J105" s="116">
        <f>J229</f>
        <v>0</v>
      </c>
      <c r="L105" s="113"/>
    </row>
    <row r="106" spans="2:12" s="9" customFormat="1" ht="19.899999999999999" customHeight="1">
      <c r="B106" s="113"/>
      <c r="D106" s="114" t="s">
        <v>115</v>
      </c>
      <c r="E106" s="115"/>
      <c r="F106" s="115"/>
      <c r="G106" s="115"/>
      <c r="H106" s="115"/>
      <c r="I106" s="115"/>
      <c r="J106" s="116">
        <f>J235</f>
        <v>0</v>
      </c>
      <c r="L106" s="113"/>
    </row>
    <row r="107" spans="2:12" s="9" customFormat="1" ht="19.899999999999999" customHeight="1">
      <c r="B107" s="113"/>
      <c r="D107" s="114" t="s">
        <v>116</v>
      </c>
      <c r="E107" s="115"/>
      <c r="F107" s="115"/>
      <c r="G107" s="115"/>
      <c r="H107" s="115"/>
      <c r="I107" s="115"/>
      <c r="J107" s="116">
        <f>J241</f>
        <v>0</v>
      </c>
      <c r="L107" s="113"/>
    </row>
    <row r="108" spans="2:12" s="9" customFormat="1" ht="19.899999999999999" customHeight="1">
      <c r="B108" s="113"/>
      <c r="D108" s="114" t="s">
        <v>117</v>
      </c>
      <c r="E108" s="115"/>
      <c r="F108" s="115"/>
      <c r="G108" s="115"/>
      <c r="H108" s="115"/>
      <c r="I108" s="115"/>
      <c r="J108" s="116">
        <f>J250</f>
        <v>0</v>
      </c>
      <c r="L108" s="113"/>
    </row>
    <row r="109" spans="2:12" s="8" customFormat="1" ht="24.95" customHeight="1">
      <c r="B109" s="109"/>
      <c r="D109" s="110" t="s">
        <v>118</v>
      </c>
      <c r="E109" s="111"/>
      <c r="F109" s="111"/>
      <c r="G109" s="111"/>
      <c r="H109" s="111"/>
      <c r="I109" s="111"/>
      <c r="J109" s="112">
        <f>J252</f>
        <v>0</v>
      </c>
      <c r="L109" s="109"/>
    </row>
    <row r="110" spans="2:12" s="9" customFormat="1" ht="19.899999999999999" customHeight="1">
      <c r="B110" s="113"/>
      <c r="D110" s="114" t="s">
        <v>119</v>
      </c>
      <c r="E110" s="115"/>
      <c r="F110" s="115"/>
      <c r="G110" s="115"/>
      <c r="H110" s="115"/>
      <c r="I110" s="115"/>
      <c r="J110" s="116">
        <f>J253</f>
        <v>0</v>
      </c>
      <c r="L110" s="113"/>
    </row>
    <row r="111" spans="2:12" s="9" customFormat="1" ht="19.899999999999999" customHeight="1">
      <c r="B111" s="113"/>
      <c r="D111" s="114" t="s">
        <v>120</v>
      </c>
      <c r="E111" s="115"/>
      <c r="F111" s="115"/>
      <c r="G111" s="115"/>
      <c r="H111" s="115"/>
      <c r="I111" s="115"/>
      <c r="J111" s="116">
        <f>J294</f>
        <v>0</v>
      </c>
      <c r="L111" s="113"/>
    </row>
    <row r="112" spans="2:12" s="1" customFormat="1" ht="21.75" customHeight="1">
      <c r="B112" s="31"/>
      <c r="L112" s="31"/>
    </row>
    <row r="113" spans="2:12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7" spans="2:12" s="1" customFormat="1" ht="6.95" customHeight="1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4.95" customHeight="1">
      <c r="B118" s="31"/>
      <c r="C118" s="20" t="s">
        <v>121</v>
      </c>
      <c r="L118" s="31"/>
    </row>
    <row r="119" spans="2:12" s="1" customFormat="1" ht="6.95" customHeight="1">
      <c r="B119" s="31"/>
      <c r="L119" s="31"/>
    </row>
    <row r="120" spans="2:12" s="1" customFormat="1" ht="12" customHeight="1">
      <c r="B120" s="31"/>
      <c r="C120" s="26" t="s">
        <v>15</v>
      </c>
      <c r="L120" s="31"/>
    </row>
    <row r="121" spans="2:12" s="1" customFormat="1" ht="14.45" customHeight="1">
      <c r="B121" s="31"/>
      <c r="E121" s="230" t="str">
        <f>E7</f>
        <v>Vybudovanie parkovacích kapacít pre cyklistov v meste Malacky</v>
      </c>
      <c r="F121" s="231"/>
      <c r="G121" s="231"/>
      <c r="H121" s="231"/>
      <c r="L121" s="31"/>
    </row>
    <row r="122" spans="2:12" s="1" customFormat="1" ht="12" customHeight="1">
      <c r="B122" s="31"/>
      <c r="C122" s="26" t="s">
        <v>99</v>
      </c>
      <c r="L122" s="31"/>
    </row>
    <row r="123" spans="2:12" s="1" customFormat="1" ht="31.15" customHeight="1">
      <c r="B123" s="31"/>
      <c r="E123" s="190" t="str">
        <f>E9</f>
        <v>1270-1 - SO 01  Prístrešok pre bicykle pri mestskom úrade</v>
      </c>
      <c r="F123" s="232"/>
      <c r="G123" s="232"/>
      <c r="H123" s="232"/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19</v>
      </c>
      <c r="F125" s="24" t="str">
        <f>F12</f>
        <v>Malacky</v>
      </c>
      <c r="I125" s="26" t="s">
        <v>21</v>
      </c>
      <c r="J125" s="54" t="str">
        <f>IF(J12="","",J12)</f>
        <v>8. 8. 2021</v>
      </c>
      <c r="L125" s="31"/>
    </row>
    <row r="126" spans="2:12" s="1" customFormat="1" ht="6.95" customHeight="1">
      <c r="B126" s="31"/>
      <c r="L126" s="31"/>
    </row>
    <row r="127" spans="2:12" s="1" customFormat="1" ht="26.45" customHeight="1">
      <c r="B127" s="31"/>
      <c r="C127" s="26" t="s">
        <v>23</v>
      </c>
      <c r="F127" s="24" t="str">
        <f>E15</f>
        <v>Mesto Malacky</v>
      </c>
      <c r="I127" s="26" t="s">
        <v>30</v>
      </c>
      <c r="J127" s="29" t="str">
        <f>E21</f>
        <v>Mgr.art.Branislav Škopek</v>
      </c>
      <c r="L127" s="31"/>
    </row>
    <row r="128" spans="2:12" s="1" customFormat="1" ht="15.6" customHeight="1">
      <c r="B128" s="31"/>
      <c r="C128" s="26" t="s">
        <v>28</v>
      </c>
      <c r="F128" s="24" t="str">
        <f>IF(E18="","",E18)</f>
        <v>Vyplň údaj</v>
      </c>
      <c r="I128" s="26" t="s">
        <v>33</v>
      </c>
      <c r="J128" s="29" t="str">
        <f>E24</f>
        <v xml:space="preserve"> 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7"/>
      <c r="C130" s="118" t="s">
        <v>122</v>
      </c>
      <c r="D130" s="119" t="s">
        <v>61</v>
      </c>
      <c r="E130" s="119" t="s">
        <v>57</v>
      </c>
      <c r="F130" s="119" t="s">
        <v>58</v>
      </c>
      <c r="G130" s="119" t="s">
        <v>123</v>
      </c>
      <c r="H130" s="119" t="s">
        <v>124</v>
      </c>
      <c r="I130" s="119" t="s">
        <v>125</v>
      </c>
      <c r="J130" s="120" t="s">
        <v>103</v>
      </c>
      <c r="K130" s="121" t="s">
        <v>126</v>
      </c>
      <c r="L130" s="117"/>
      <c r="M130" s="61" t="s">
        <v>1</v>
      </c>
      <c r="N130" s="62" t="s">
        <v>40</v>
      </c>
      <c r="O130" s="62" t="s">
        <v>127</v>
      </c>
      <c r="P130" s="62" t="s">
        <v>128</v>
      </c>
      <c r="Q130" s="62" t="s">
        <v>129</v>
      </c>
      <c r="R130" s="62" t="s">
        <v>130</v>
      </c>
      <c r="S130" s="62" t="s">
        <v>131</v>
      </c>
      <c r="T130" s="63" t="s">
        <v>132</v>
      </c>
    </row>
    <row r="131" spans="2:65" s="1" customFormat="1" ht="22.9" customHeight="1">
      <c r="B131" s="31"/>
      <c r="C131" s="66" t="s">
        <v>104</v>
      </c>
      <c r="J131" s="122">
        <f>BK131</f>
        <v>0</v>
      </c>
      <c r="L131" s="31"/>
      <c r="M131" s="64"/>
      <c r="N131" s="55"/>
      <c r="O131" s="55"/>
      <c r="P131" s="123">
        <f>P132+P219+P252</f>
        <v>0</v>
      </c>
      <c r="Q131" s="55"/>
      <c r="R131" s="123">
        <f>R132+R219+R252</f>
        <v>47.701631290000002</v>
      </c>
      <c r="S131" s="55"/>
      <c r="T131" s="124">
        <f>T132+T219+T252</f>
        <v>10</v>
      </c>
      <c r="AT131" s="16" t="s">
        <v>75</v>
      </c>
      <c r="AU131" s="16" t="s">
        <v>105</v>
      </c>
      <c r="BK131" s="125">
        <f>BK132+BK219+BK252</f>
        <v>0</v>
      </c>
    </row>
    <row r="132" spans="2:65" s="11" customFormat="1" ht="25.9" customHeight="1">
      <c r="B132" s="126"/>
      <c r="D132" s="127" t="s">
        <v>75</v>
      </c>
      <c r="E132" s="128" t="s">
        <v>133</v>
      </c>
      <c r="F132" s="128" t="s">
        <v>134</v>
      </c>
      <c r="I132" s="129"/>
      <c r="J132" s="130">
        <f>BK132</f>
        <v>0</v>
      </c>
      <c r="L132" s="126"/>
      <c r="M132" s="131"/>
      <c r="P132" s="132">
        <f>P133+P163+P191+P206+P217</f>
        <v>0</v>
      </c>
      <c r="R132" s="132">
        <f>R133+R163+R191+R206+R217</f>
        <v>43.773587390000003</v>
      </c>
      <c r="T132" s="133">
        <f>T133+T163+T191+T206+T217</f>
        <v>10</v>
      </c>
      <c r="AR132" s="127" t="s">
        <v>84</v>
      </c>
      <c r="AT132" s="134" t="s">
        <v>75</v>
      </c>
      <c r="AU132" s="134" t="s">
        <v>76</v>
      </c>
      <c r="AY132" s="127" t="s">
        <v>135</v>
      </c>
      <c r="BK132" s="135">
        <f>BK133+BK163+BK191+BK206+BK217</f>
        <v>0</v>
      </c>
    </row>
    <row r="133" spans="2:65" s="11" customFormat="1" ht="22.9" customHeight="1">
      <c r="B133" s="126"/>
      <c r="D133" s="127" t="s">
        <v>75</v>
      </c>
      <c r="E133" s="136" t="s">
        <v>84</v>
      </c>
      <c r="F133" s="136" t="s">
        <v>136</v>
      </c>
      <c r="I133" s="129"/>
      <c r="J133" s="137">
        <f>BK133</f>
        <v>0</v>
      </c>
      <c r="L133" s="126"/>
      <c r="M133" s="131"/>
      <c r="P133" s="132">
        <f>SUM(P134:P162)</f>
        <v>0</v>
      </c>
      <c r="R133" s="132">
        <f>SUM(R134:R162)</f>
        <v>3.78</v>
      </c>
      <c r="T133" s="133">
        <f>SUM(T134:T162)</f>
        <v>10</v>
      </c>
      <c r="AR133" s="127" t="s">
        <v>84</v>
      </c>
      <c r="AT133" s="134" t="s">
        <v>75</v>
      </c>
      <c r="AU133" s="134" t="s">
        <v>84</v>
      </c>
      <c r="AY133" s="127" t="s">
        <v>135</v>
      </c>
      <c r="BK133" s="135">
        <f>SUM(BK134:BK162)</f>
        <v>0</v>
      </c>
    </row>
    <row r="134" spans="2:65" s="1" customFormat="1" ht="22.15" customHeight="1">
      <c r="B134" s="31"/>
      <c r="C134" s="138" t="s">
        <v>84</v>
      </c>
      <c r="D134" s="138" t="s">
        <v>137</v>
      </c>
      <c r="E134" s="139" t="s">
        <v>138</v>
      </c>
      <c r="F134" s="140" t="s">
        <v>139</v>
      </c>
      <c r="G134" s="141" t="s">
        <v>140</v>
      </c>
      <c r="H134" s="142">
        <v>20</v>
      </c>
      <c r="I134" s="143"/>
      <c r="J134" s="144">
        <f>ROUND(I134*H134,2)</f>
        <v>0</v>
      </c>
      <c r="K134" s="145"/>
      <c r="L134" s="31"/>
      <c r="M134" s="146" t="s">
        <v>1</v>
      </c>
      <c r="N134" s="147" t="s">
        <v>42</v>
      </c>
      <c r="P134" s="148">
        <f>O134*H134</f>
        <v>0</v>
      </c>
      <c r="Q134" s="148">
        <v>0</v>
      </c>
      <c r="R134" s="148">
        <f>Q134*H134</f>
        <v>0</v>
      </c>
      <c r="S134" s="148">
        <v>0.5</v>
      </c>
      <c r="T134" s="149">
        <f>S134*H134</f>
        <v>10</v>
      </c>
      <c r="AR134" s="150" t="s">
        <v>141</v>
      </c>
      <c r="AT134" s="150" t="s">
        <v>137</v>
      </c>
      <c r="AU134" s="150" t="s">
        <v>142</v>
      </c>
      <c r="AY134" s="16" t="s">
        <v>135</v>
      </c>
      <c r="BE134" s="151">
        <f>IF(N134="základná",J134,0)</f>
        <v>0</v>
      </c>
      <c r="BF134" s="151">
        <f>IF(N134="znížená",J134,0)</f>
        <v>0</v>
      </c>
      <c r="BG134" s="151">
        <f>IF(N134="zákl. prenesená",J134,0)</f>
        <v>0</v>
      </c>
      <c r="BH134" s="151">
        <f>IF(N134="zníž. prenesená",J134,0)</f>
        <v>0</v>
      </c>
      <c r="BI134" s="151">
        <f>IF(N134="nulová",J134,0)</f>
        <v>0</v>
      </c>
      <c r="BJ134" s="16" t="s">
        <v>142</v>
      </c>
      <c r="BK134" s="151">
        <f>ROUND(I134*H134,2)</f>
        <v>0</v>
      </c>
      <c r="BL134" s="16" t="s">
        <v>141</v>
      </c>
      <c r="BM134" s="150" t="s">
        <v>143</v>
      </c>
    </row>
    <row r="135" spans="2:65" s="12" customFormat="1">
      <c r="B135" s="152"/>
      <c r="D135" s="153" t="s">
        <v>144</v>
      </c>
      <c r="E135" s="154" t="s">
        <v>1</v>
      </c>
      <c r="F135" s="155" t="s">
        <v>145</v>
      </c>
      <c r="H135" s="154" t="s">
        <v>1</v>
      </c>
      <c r="I135" s="156"/>
      <c r="L135" s="152"/>
      <c r="M135" s="157"/>
      <c r="T135" s="158"/>
      <c r="AT135" s="154" t="s">
        <v>144</v>
      </c>
      <c r="AU135" s="154" t="s">
        <v>142</v>
      </c>
      <c r="AV135" s="12" t="s">
        <v>84</v>
      </c>
      <c r="AW135" s="12" t="s">
        <v>32</v>
      </c>
      <c r="AX135" s="12" t="s">
        <v>76</v>
      </c>
      <c r="AY135" s="154" t="s">
        <v>135</v>
      </c>
    </row>
    <row r="136" spans="2:65" s="13" customFormat="1">
      <c r="B136" s="159"/>
      <c r="D136" s="153" t="s">
        <v>144</v>
      </c>
      <c r="E136" s="160" t="s">
        <v>1</v>
      </c>
      <c r="F136" s="161" t="s">
        <v>146</v>
      </c>
      <c r="H136" s="162">
        <v>20</v>
      </c>
      <c r="I136" s="163"/>
      <c r="L136" s="159"/>
      <c r="M136" s="164"/>
      <c r="T136" s="165"/>
      <c r="AT136" s="160" t="s">
        <v>144</v>
      </c>
      <c r="AU136" s="160" t="s">
        <v>142</v>
      </c>
      <c r="AV136" s="13" t="s">
        <v>142</v>
      </c>
      <c r="AW136" s="13" t="s">
        <v>32</v>
      </c>
      <c r="AX136" s="13" t="s">
        <v>84</v>
      </c>
      <c r="AY136" s="160" t="s">
        <v>135</v>
      </c>
    </row>
    <row r="137" spans="2:65" s="1" customFormat="1" ht="30" customHeight="1">
      <c r="B137" s="31"/>
      <c r="C137" s="138" t="s">
        <v>142</v>
      </c>
      <c r="D137" s="138" t="s">
        <v>137</v>
      </c>
      <c r="E137" s="139" t="s">
        <v>147</v>
      </c>
      <c r="F137" s="140" t="s">
        <v>148</v>
      </c>
      <c r="G137" s="141" t="s">
        <v>149</v>
      </c>
      <c r="H137" s="142">
        <v>6.55</v>
      </c>
      <c r="I137" s="143"/>
      <c r="J137" s="144">
        <f>ROUND(I137*H137,2)</f>
        <v>0</v>
      </c>
      <c r="K137" s="145"/>
      <c r="L137" s="31"/>
      <c r="M137" s="146" t="s">
        <v>1</v>
      </c>
      <c r="N137" s="147" t="s">
        <v>42</v>
      </c>
      <c r="P137" s="148">
        <f>O137*H137</f>
        <v>0</v>
      </c>
      <c r="Q137" s="148">
        <v>0</v>
      </c>
      <c r="R137" s="148">
        <f>Q137*H137</f>
        <v>0</v>
      </c>
      <c r="S137" s="148">
        <v>0</v>
      </c>
      <c r="T137" s="149">
        <f>S137*H137</f>
        <v>0</v>
      </c>
      <c r="AR137" s="150" t="s">
        <v>141</v>
      </c>
      <c r="AT137" s="150" t="s">
        <v>137</v>
      </c>
      <c r="AU137" s="150" t="s">
        <v>142</v>
      </c>
      <c r="AY137" s="16" t="s">
        <v>135</v>
      </c>
      <c r="BE137" s="151">
        <f>IF(N137="základná",J137,0)</f>
        <v>0</v>
      </c>
      <c r="BF137" s="151">
        <f>IF(N137="znížená",J137,0)</f>
        <v>0</v>
      </c>
      <c r="BG137" s="151">
        <f>IF(N137="zákl. prenesená",J137,0)</f>
        <v>0</v>
      </c>
      <c r="BH137" s="151">
        <f>IF(N137="zníž. prenesená",J137,0)</f>
        <v>0</v>
      </c>
      <c r="BI137" s="151">
        <f>IF(N137="nulová",J137,0)</f>
        <v>0</v>
      </c>
      <c r="BJ137" s="16" t="s">
        <v>142</v>
      </c>
      <c r="BK137" s="151">
        <f>ROUND(I137*H137,2)</f>
        <v>0</v>
      </c>
      <c r="BL137" s="16" t="s">
        <v>141</v>
      </c>
      <c r="BM137" s="150" t="s">
        <v>150</v>
      </c>
    </row>
    <row r="138" spans="2:65" s="13" customFormat="1">
      <c r="B138" s="159"/>
      <c r="D138" s="153" t="s">
        <v>144</v>
      </c>
      <c r="E138" s="160" t="s">
        <v>1</v>
      </c>
      <c r="F138" s="161" t="s">
        <v>151</v>
      </c>
      <c r="H138" s="162">
        <v>6.55</v>
      </c>
      <c r="I138" s="163"/>
      <c r="L138" s="159"/>
      <c r="M138" s="164"/>
      <c r="T138" s="165"/>
      <c r="AT138" s="160" t="s">
        <v>144</v>
      </c>
      <c r="AU138" s="160" t="s">
        <v>142</v>
      </c>
      <c r="AV138" s="13" t="s">
        <v>142</v>
      </c>
      <c r="AW138" s="13" t="s">
        <v>32</v>
      </c>
      <c r="AX138" s="13" t="s">
        <v>84</v>
      </c>
      <c r="AY138" s="160" t="s">
        <v>135</v>
      </c>
    </row>
    <row r="139" spans="2:65" s="1" customFormat="1" ht="22.15" customHeight="1">
      <c r="B139" s="31"/>
      <c r="C139" s="138" t="s">
        <v>152</v>
      </c>
      <c r="D139" s="138" t="s">
        <v>137</v>
      </c>
      <c r="E139" s="139" t="s">
        <v>153</v>
      </c>
      <c r="F139" s="140" t="s">
        <v>154</v>
      </c>
      <c r="G139" s="141" t="s">
        <v>149</v>
      </c>
      <c r="H139" s="142">
        <v>8.1270000000000007</v>
      </c>
      <c r="I139" s="143"/>
      <c r="J139" s="144">
        <f>ROUND(I139*H139,2)</f>
        <v>0</v>
      </c>
      <c r="K139" s="145"/>
      <c r="L139" s="31"/>
      <c r="M139" s="146" t="s">
        <v>1</v>
      </c>
      <c r="N139" s="147" t="s">
        <v>42</v>
      </c>
      <c r="P139" s="148">
        <f>O139*H139</f>
        <v>0</v>
      </c>
      <c r="Q139" s="148">
        <v>0</v>
      </c>
      <c r="R139" s="148">
        <f>Q139*H139</f>
        <v>0</v>
      </c>
      <c r="S139" s="148">
        <v>0</v>
      </c>
      <c r="T139" s="149">
        <f>S139*H139</f>
        <v>0</v>
      </c>
      <c r="AR139" s="150" t="s">
        <v>141</v>
      </c>
      <c r="AT139" s="150" t="s">
        <v>137</v>
      </c>
      <c r="AU139" s="150" t="s">
        <v>142</v>
      </c>
      <c r="AY139" s="16" t="s">
        <v>135</v>
      </c>
      <c r="BE139" s="151">
        <f>IF(N139="základná",J139,0)</f>
        <v>0</v>
      </c>
      <c r="BF139" s="151">
        <f>IF(N139="znížená",J139,0)</f>
        <v>0</v>
      </c>
      <c r="BG139" s="151">
        <f>IF(N139="zákl. prenesená",J139,0)</f>
        <v>0</v>
      </c>
      <c r="BH139" s="151">
        <f>IF(N139="zníž. prenesená",J139,0)</f>
        <v>0</v>
      </c>
      <c r="BI139" s="151">
        <f>IF(N139="nulová",J139,0)</f>
        <v>0</v>
      </c>
      <c r="BJ139" s="16" t="s">
        <v>142</v>
      </c>
      <c r="BK139" s="151">
        <f>ROUND(I139*H139,2)</f>
        <v>0</v>
      </c>
      <c r="BL139" s="16" t="s">
        <v>141</v>
      </c>
      <c r="BM139" s="150" t="s">
        <v>155</v>
      </c>
    </row>
    <row r="140" spans="2:65" s="12" customFormat="1">
      <c r="B140" s="152"/>
      <c r="D140" s="153" t="s">
        <v>144</v>
      </c>
      <c r="E140" s="154" t="s">
        <v>1</v>
      </c>
      <c r="F140" s="155" t="s">
        <v>156</v>
      </c>
      <c r="H140" s="154" t="s">
        <v>1</v>
      </c>
      <c r="I140" s="156"/>
      <c r="L140" s="152"/>
      <c r="M140" s="157"/>
      <c r="T140" s="158"/>
      <c r="AT140" s="154" t="s">
        <v>144</v>
      </c>
      <c r="AU140" s="154" t="s">
        <v>142</v>
      </c>
      <c r="AV140" s="12" t="s">
        <v>84</v>
      </c>
      <c r="AW140" s="12" t="s">
        <v>32</v>
      </c>
      <c r="AX140" s="12" t="s">
        <v>76</v>
      </c>
      <c r="AY140" s="154" t="s">
        <v>135</v>
      </c>
    </row>
    <row r="141" spans="2:65" s="13" customFormat="1">
      <c r="B141" s="159"/>
      <c r="D141" s="153" t="s">
        <v>144</v>
      </c>
      <c r="E141" s="160" t="s">
        <v>1</v>
      </c>
      <c r="F141" s="161" t="s">
        <v>157</v>
      </c>
      <c r="H141" s="162">
        <v>1.39</v>
      </c>
      <c r="I141" s="163"/>
      <c r="L141" s="159"/>
      <c r="M141" s="164"/>
      <c r="T141" s="165"/>
      <c r="AT141" s="160" t="s">
        <v>144</v>
      </c>
      <c r="AU141" s="160" t="s">
        <v>142</v>
      </c>
      <c r="AV141" s="13" t="s">
        <v>142</v>
      </c>
      <c r="AW141" s="13" t="s">
        <v>32</v>
      </c>
      <c r="AX141" s="13" t="s">
        <v>76</v>
      </c>
      <c r="AY141" s="160" t="s">
        <v>135</v>
      </c>
    </row>
    <row r="142" spans="2:65" s="12" customFormat="1">
      <c r="B142" s="152"/>
      <c r="D142" s="153" t="s">
        <v>144</v>
      </c>
      <c r="E142" s="154" t="s">
        <v>1</v>
      </c>
      <c r="F142" s="155" t="s">
        <v>158</v>
      </c>
      <c r="H142" s="154" t="s">
        <v>1</v>
      </c>
      <c r="I142" s="156"/>
      <c r="L142" s="152"/>
      <c r="M142" s="157"/>
      <c r="T142" s="158"/>
      <c r="AT142" s="154" t="s">
        <v>144</v>
      </c>
      <c r="AU142" s="154" t="s">
        <v>142</v>
      </c>
      <c r="AV142" s="12" t="s">
        <v>84</v>
      </c>
      <c r="AW142" s="12" t="s">
        <v>32</v>
      </c>
      <c r="AX142" s="12" t="s">
        <v>76</v>
      </c>
      <c r="AY142" s="154" t="s">
        <v>135</v>
      </c>
    </row>
    <row r="143" spans="2:65" s="13" customFormat="1">
      <c r="B143" s="159"/>
      <c r="D143" s="153" t="s">
        <v>144</v>
      </c>
      <c r="E143" s="160" t="s">
        <v>1</v>
      </c>
      <c r="F143" s="161" t="s">
        <v>159</v>
      </c>
      <c r="H143" s="162">
        <v>6.7370000000000001</v>
      </c>
      <c r="I143" s="163"/>
      <c r="L143" s="159"/>
      <c r="M143" s="164"/>
      <c r="T143" s="165"/>
      <c r="AT143" s="160" t="s">
        <v>144</v>
      </c>
      <c r="AU143" s="160" t="s">
        <v>142</v>
      </c>
      <c r="AV143" s="13" t="s">
        <v>142</v>
      </c>
      <c r="AW143" s="13" t="s">
        <v>32</v>
      </c>
      <c r="AX143" s="13" t="s">
        <v>76</v>
      </c>
      <c r="AY143" s="160" t="s">
        <v>135</v>
      </c>
    </row>
    <row r="144" spans="2:65" s="14" customFormat="1">
      <c r="B144" s="166"/>
      <c r="D144" s="153" t="s">
        <v>144</v>
      </c>
      <c r="E144" s="167" t="s">
        <v>1</v>
      </c>
      <c r="F144" s="168" t="s">
        <v>160</v>
      </c>
      <c r="H144" s="169">
        <v>8.1270000000000007</v>
      </c>
      <c r="I144" s="170"/>
      <c r="L144" s="166"/>
      <c r="M144" s="171"/>
      <c r="T144" s="172"/>
      <c r="AT144" s="167" t="s">
        <v>144</v>
      </c>
      <c r="AU144" s="167" t="s">
        <v>142</v>
      </c>
      <c r="AV144" s="14" t="s">
        <v>141</v>
      </c>
      <c r="AW144" s="14" t="s">
        <v>32</v>
      </c>
      <c r="AX144" s="14" t="s">
        <v>84</v>
      </c>
      <c r="AY144" s="167" t="s">
        <v>135</v>
      </c>
    </row>
    <row r="145" spans="2:65" s="1" customFormat="1" ht="22.15" customHeight="1">
      <c r="B145" s="31"/>
      <c r="C145" s="138" t="s">
        <v>141</v>
      </c>
      <c r="D145" s="138" t="s">
        <v>137</v>
      </c>
      <c r="E145" s="139" t="s">
        <v>161</v>
      </c>
      <c r="F145" s="140" t="s">
        <v>162</v>
      </c>
      <c r="G145" s="141" t="s">
        <v>149</v>
      </c>
      <c r="H145" s="142">
        <v>8.1270000000000007</v>
      </c>
      <c r="I145" s="143"/>
      <c r="J145" s="144">
        <f>ROUND(I145*H145,2)</f>
        <v>0</v>
      </c>
      <c r="K145" s="145"/>
      <c r="L145" s="31"/>
      <c r="M145" s="146" t="s">
        <v>1</v>
      </c>
      <c r="N145" s="147" t="s">
        <v>42</v>
      </c>
      <c r="P145" s="148">
        <f>O145*H145</f>
        <v>0</v>
      </c>
      <c r="Q145" s="148">
        <v>0</v>
      </c>
      <c r="R145" s="148">
        <f>Q145*H145</f>
        <v>0</v>
      </c>
      <c r="S145" s="148">
        <v>0</v>
      </c>
      <c r="T145" s="149">
        <f>S145*H145</f>
        <v>0</v>
      </c>
      <c r="AR145" s="150" t="s">
        <v>141</v>
      </c>
      <c r="AT145" s="150" t="s">
        <v>137</v>
      </c>
      <c r="AU145" s="150" t="s">
        <v>142</v>
      </c>
      <c r="AY145" s="16" t="s">
        <v>135</v>
      </c>
      <c r="BE145" s="151">
        <f>IF(N145="základná",J145,0)</f>
        <v>0</v>
      </c>
      <c r="BF145" s="151">
        <f>IF(N145="znížená",J145,0)</f>
        <v>0</v>
      </c>
      <c r="BG145" s="151">
        <f>IF(N145="zákl. prenesená",J145,0)</f>
        <v>0</v>
      </c>
      <c r="BH145" s="151">
        <f>IF(N145="zníž. prenesená",J145,0)</f>
        <v>0</v>
      </c>
      <c r="BI145" s="151">
        <f>IF(N145="nulová",J145,0)</f>
        <v>0</v>
      </c>
      <c r="BJ145" s="16" t="s">
        <v>142</v>
      </c>
      <c r="BK145" s="151">
        <f>ROUND(I145*H145,2)</f>
        <v>0</v>
      </c>
      <c r="BL145" s="16" t="s">
        <v>141</v>
      </c>
      <c r="BM145" s="150" t="s">
        <v>163</v>
      </c>
    </row>
    <row r="146" spans="2:65" s="1" customFormat="1" ht="14.45" customHeight="1">
      <c r="B146" s="31"/>
      <c r="C146" s="138" t="s">
        <v>164</v>
      </c>
      <c r="D146" s="138" t="s">
        <v>137</v>
      </c>
      <c r="E146" s="139" t="s">
        <v>165</v>
      </c>
      <c r="F146" s="140" t="s">
        <v>166</v>
      </c>
      <c r="G146" s="141" t="s">
        <v>149</v>
      </c>
      <c r="H146" s="142">
        <v>2</v>
      </c>
      <c r="I146" s="143"/>
      <c r="J146" s="144">
        <f>ROUND(I146*H146,2)</f>
        <v>0</v>
      </c>
      <c r="K146" s="145"/>
      <c r="L146" s="31"/>
      <c r="M146" s="146" t="s">
        <v>1</v>
      </c>
      <c r="N146" s="147" t="s">
        <v>42</v>
      </c>
      <c r="P146" s="148">
        <f>O146*H146</f>
        <v>0</v>
      </c>
      <c r="Q146" s="148">
        <v>0</v>
      </c>
      <c r="R146" s="148">
        <f>Q146*H146</f>
        <v>0</v>
      </c>
      <c r="S146" s="148">
        <v>0</v>
      </c>
      <c r="T146" s="149">
        <f>S146*H146</f>
        <v>0</v>
      </c>
      <c r="AR146" s="150" t="s">
        <v>141</v>
      </c>
      <c r="AT146" s="150" t="s">
        <v>137</v>
      </c>
      <c r="AU146" s="150" t="s">
        <v>142</v>
      </c>
      <c r="AY146" s="16" t="s">
        <v>135</v>
      </c>
      <c r="BE146" s="151">
        <f>IF(N146="základná",J146,0)</f>
        <v>0</v>
      </c>
      <c r="BF146" s="151">
        <f>IF(N146="znížená",J146,0)</f>
        <v>0</v>
      </c>
      <c r="BG146" s="151">
        <f>IF(N146="zákl. prenesená",J146,0)</f>
        <v>0</v>
      </c>
      <c r="BH146" s="151">
        <f>IF(N146="zníž. prenesená",J146,0)</f>
        <v>0</v>
      </c>
      <c r="BI146" s="151">
        <f>IF(N146="nulová",J146,0)</f>
        <v>0</v>
      </c>
      <c r="BJ146" s="16" t="s">
        <v>142</v>
      </c>
      <c r="BK146" s="151">
        <f>ROUND(I146*H146,2)</f>
        <v>0</v>
      </c>
      <c r="BL146" s="16" t="s">
        <v>141</v>
      </c>
      <c r="BM146" s="150" t="s">
        <v>167</v>
      </c>
    </row>
    <row r="147" spans="2:65" s="12" customFormat="1">
      <c r="B147" s="152"/>
      <c r="D147" s="153" t="s">
        <v>144</v>
      </c>
      <c r="E147" s="154" t="s">
        <v>1</v>
      </c>
      <c r="F147" s="155" t="s">
        <v>168</v>
      </c>
      <c r="H147" s="154" t="s">
        <v>1</v>
      </c>
      <c r="I147" s="156"/>
      <c r="L147" s="152"/>
      <c r="M147" s="157"/>
      <c r="T147" s="158"/>
      <c r="AT147" s="154" t="s">
        <v>144</v>
      </c>
      <c r="AU147" s="154" t="s">
        <v>142</v>
      </c>
      <c r="AV147" s="12" t="s">
        <v>84</v>
      </c>
      <c r="AW147" s="12" t="s">
        <v>32</v>
      </c>
      <c r="AX147" s="12" t="s">
        <v>76</v>
      </c>
      <c r="AY147" s="154" t="s">
        <v>135</v>
      </c>
    </row>
    <row r="148" spans="2:65" s="13" customFormat="1">
      <c r="B148" s="159"/>
      <c r="D148" s="153" t="s">
        <v>144</v>
      </c>
      <c r="E148" s="160" t="s">
        <v>1</v>
      </c>
      <c r="F148" s="161" t="s">
        <v>169</v>
      </c>
      <c r="H148" s="162">
        <v>2</v>
      </c>
      <c r="I148" s="163"/>
      <c r="L148" s="159"/>
      <c r="M148" s="164"/>
      <c r="T148" s="165"/>
      <c r="AT148" s="160" t="s">
        <v>144</v>
      </c>
      <c r="AU148" s="160" t="s">
        <v>142</v>
      </c>
      <c r="AV148" s="13" t="s">
        <v>142</v>
      </c>
      <c r="AW148" s="13" t="s">
        <v>32</v>
      </c>
      <c r="AX148" s="13" t="s">
        <v>84</v>
      </c>
      <c r="AY148" s="160" t="s">
        <v>135</v>
      </c>
    </row>
    <row r="149" spans="2:65" s="1" customFormat="1" ht="22.15" customHeight="1">
      <c r="B149" s="31"/>
      <c r="C149" s="138" t="s">
        <v>170</v>
      </c>
      <c r="D149" s="138" t="s">
        <v>137</v>
      </c>
      <c r="E149" s="139" t="s">
        <v>171</v>
      </c>
      <c r="F149" s="140" t="s">
        <v>172</v>
      </c>
      <c r="G149" s="141" t="s">
        <v>149</v>
      </c>
      <c r="H149" s="142">
        <v>2</v>
      </c>
      <c r="I149" s="143"/>
      <c r="J149" s="144">
        <f>ROUND(I149*H149,2)</f>
        <v>0</v>
      </c>
      <c r="K149" s="145"/>
      <c r="L149" s="31"/>
      <c r="M149" s="146" t="s">
        <v>1</v>
      </c>
      <c r="N149" s="147" t="s">
        <v>42</v>
      </c>
      <c r="P149" s="148">
        <f>O149*H149</f>
        <v>0</v>
      </c>
      <c r="Q149" s="148">
        <v>0</v>
      </c>
      <c r="R149" s="148">
        <f>Q149*H149</f>
        <v>0</v>
      </c>
      <c r="S149" s="148">
        <v>0</v>
      </c>
      <c r="T149" s="149">
        <f>S149*H149</f>
        <v>0</v>
      </c>
      <c r="AR149" s="150" t="s">
        <v>141</v>
      </c>
      <c r="AT149" s="150" t="s">
        <v>137</v>
      </c>
      <c r="AU149" s="150" t="s">
        <v>142</v>
      </c>
      <c r="AY149" s="16" t="s">
        <v>135</v>
      </c>
      <c r="BE149" s="151">
        <f>IF(N149="základná",J149,0)</f>
        <v>0</v>
      </c>
      <c r="BF149" s="151">
        <f>IF(N149="znížená",J149,0)</f>
        <v>0</v>
      </c>
      <c r="BG149" s="151">
        <f>IF(N149="zákl. prenesená",J149,0)</f>
        <v>0</v>
      </c>
      <c r="BH149" s="151">
        <f>IF(N149="zníž. prenesená",J149,0)</f>
        <v>0</v>
      </c>
      <c r="BI149" s="151">
        <f>IF(N149="nulová",J149,0)</f>
        <v>0</v>
      </c>
      <c r="BJ149" s="16" t="s">
        <v>142</v>
      </c>
      <c r="BK149" s="151">
        <f>ROUND(I149*H149,2)</f>
        <v>0</v>
      </c>
      <c r="BL149" s="16" t="s">
        <v>141</v>
      </c>
      <c r="BM149" s="150" t="s">
        <v>173</v>
      </c>
    </row>
    <row r="150" spans="2:65" s="1" customFormat="1" ht="30" customHeight="1">
      <c r="B150" s="31"/>
      <c r="C150" s="138" t="s">
        <v>174</v>
      </c>
      <c r="D150" s="138" t="s">
        <v>137</v>
      </c>
      <c r="E150" s="139" t="s">
        <v>175</v>
      </c>
      <c r="F150" s="140" t="s">
        <v>176</v>
      </c>
      <c r="G150" s="141" t="s">
        <v>149</v>
      </c>
      <c r="H150" s="142">
        <v>16.677</v>
      </c>
      <c r="I150" s="143"/>
      <c r="J150" s="144">
        <f>ROUND(I150*H150,2)</f>
        <v>0</v>
      </c>
      <c r="K150" s="145"/>
      <c r="L150" s="31"/>
      <c r="M150" s="146" t="s">
        <v>1</v>
      </c>
      <c r="N150" s="147" t="s">
        <v>42</v>
      </c>
      <c r="P150" s="148">
        <f>O150*H150</f>
        <v>0</v>
      </c>
      <c r="Q150" s="148">
        <v>0</v>
      </c>
      <c r="R150" s="148">
        <f>Q150*H150</f>
        <v>0</v>
      </c>
      <c r="S150" s="148">
        <v>0</v>
      </c>
      <c r="T150" s="149">
        <f>S150*H150</f>
        <v>0</v>
      </c>
      <c r="AR150" s="150" t="s">
        <v>141</v>
      </c>
      <c r="AT150" s="150" t="s">
        <v>137</v>
      </c>
      <c r="AU150" s="150" t="s">
        <v>142</v>
      </c>
      <c r="AY150" s="16" t="s">
        <v>135</v>
      </c>
      <c r="BE150" s="151">
        <f>IF(N150="základná",J150,0)</f>
        <v>0</v>
      </c>
      <c r="BF150" s="151">
        <f>IF(N150="znížená",J150,0)</f>
        <v>0</v>
      </c>
      <c r="BG150" s="151">
        <f>IF(N150="zákl. prenesená",J150,0)</f>
        <v>0</v>
      </c>
      <c r="BH150" s="151">
        <f>IF(N150="zníž. prenesená",J150,0)</f>
        <v>0</v>
      </c>
      <c r="BI150" s="151">
        <f>IF(N150="nulová",J150,0)</f>
        <v>0</v>
      </c>
      <c r="BJ150" s="16" t="s">
        <v>142</v>
      </c>
      <c r="BK150" s="151">
        <f>ROUND(I150*H150,2)</f>
        <v>0</v>
      </c>
      <c r="BL150" s="16" t="s">
        <v>141</v>
      </c>
      <c r="BM150" s="150" t="s">
        <v>177</v>
      </c>
    </row>
    <row r="151" spans="2:65" s="13" customFormat="1">
      <c r="B151" s="159"/>
      <c r="D151" s="153" t="s">
        <v>144</v>
      </c>
      <c r="E151" s="160" t="s">
        <v>1</v>
      </c>
      <c r="F151" s="161" t="s">
        <v>178</v>
      </c>
      <c r="H151" s="162">
        <v>16.677</v>
      </c>
      <c r="I151" s="163"/>
      <c r="L151" s="159"/>
      <c r="M151" s="164"/>
      <c r="T151" s="165"/>
      <c r="AT151" s="160" t="s">
        <v>144</v>
      </c>
      <c r="AU151" s="160" t="s">
        <v>142</v>
      </c>
      <c r="AV151" s="13" t="s">
        <v>142</v>
      </c>
      <c r="AW151" s="13" t="s">
        <v>32</v>
      </c>
      <c r="AX151" s="13" t="s">
        <v>84</v>
      </c>
      <c r="AY151" s="160" t="s">
        <v>135</v>
      </c>
    </row>
    <row r="152" spans="2:65" s="1" customFormat="1" ht="34.9" customHeight="1">
      <c r="B152" s="31"/>
      <c r="C152" s="138" t="s">
        <v>179</v>
      </c>
      <c r="D152" s="138" t="s">
        <v>137</v>
      </c>
      <c r="E152" s="139" t="s">
        <v>180</v>
      </c>
      <c r="F152" s="140" t="s">
        <v>181</v>
      </c>
      <c r="G152" s="141" t="s">
        <v>149</v>
      </c>
      <c r="H152" s="142">
        <v>116.739</v>
      </c>
      <c r="I152" s="143"/>
      <c r="J152" s="144">
        <f>ROUND(I152*H152,2)</f>
        <v>0</v>
      </c>
      <c r="K152" s="145"/>
      <c r="L152" s="31"/>
      <c r="M152" s="146" t="s">
        <v>1</v>
      </c>
      <c r="N152" s="147" t="s">
        <v>42</v>
      </c>
      <c r="P152" s="148">
        <f>O152*H152</f>
        <v>0</v>
      </c>
      <c r="Q152" s="148">
        <v>0</v>
      </c>
      <c r="R152" s="148">
        <f>Q152*H152</f>
        <v>0</v>
      </c>
      <c r="S152" s="148">
        <v>0</v>
      </c>
      <c r="T152" s="149">
        <f>S152*H152</f>
        <v>0</v>
      </c>
      <c r="AR152" s="150" t="s">
        <v>141</v>
      </c>
      <c r="AT152" s="150" t="s">
        <v>137</v>
      </c>
      <c r="AU152" s="150" t="s">
        <v>142</v>
      </c>
      <c r="AY152" s="16" t="s">
        <v>135</v>
      </c>
      <c r="BE152" s="151">
        <f>IF(N152="základná",J152,0)</f>
        <v>0</v>
      </c>
      <c r="BF152" s="151">
        <f>IF(N152="znížená",J152,0)</f>
        <v>0</v>
      </c>
      <c r="BG152" s="151">
        <f>IF(N152="zákl. prenesená",J152,0)</f>
        <v>0</v>
      </c>
      <c r="BH152" s="151">
        <f>IF(N152="zníž. prenesená",J152,0)</f>
        <v>0</v>
      </c>
      <c r="BI152" s="151">
        <f>IF(N152="nulová",J152,0)</f>
        <v>0</v>
      </c>
      <c r="BJ152" s="16" t="s">
        <v>142</v>
      </c>
      <c r="BK152" s="151">
        <f>ROUND(I152*H152,2)</f>
        <v>0</v>
      </c>
      <c r="BL152" s="16" t="s">
        <v>141</v>
      </c>
      <c r="BM152" s="150" t="s">
        <v>182</v>
      </c>
    </row>
    <row r="153" spans="2:65" s="13" customFormat="1">
      <c r="B153" s="159"/>
      <c r="D153" s="153" t="s">
        <v>144</v>
      </c>
      <c r="F153" s="161" t="s">
        <v>183</v>
      </c>
      <c r="H153" s="162">
        <v>116.739</v>
      </c>
      <c r="I153" s="163"/>
      <c r="L153" s="159"/>
      <c r="M153" s="164"/>
      <c r="T153" s="165"/>
      <c r="AT153" s="160" t="s">
        <v>144</v>
      </c>
      <c r="AU153" s="160" t="s">
        <v>142</v>
      </c>
      <c r="AV153" s="13" t="s">
        <v>142</v>
      </c>
      <c r="AW153" s="13" t="s">
        <v>4</v>
      </c>
      <c r="AX153" s="13" t="s">
        <v>84</v>
      </c>
      <c r="AY153" s="160" t="s">
        <v>135</v>
      </c>
    </row>
    <row r="154" spans="2:65" s="1" customFormat="1" ht="22.15" customHeight="1">
      <c r="B154" s="31"/>
      <c r="C154" s="138" t="s">
        <v>184</v>
      </c>
      <c r="D154" s="138" t="s">
        <v>137</v>
      </c>
      <c r="E154" s="139" t="s">
        <v>185</v>
      </c>
      <c r="F154" s="140" t="s">
        <v>186</v>
      </c>
      <c r="G154" s="141" t="s">
        <v>149</v>
      </c>
      <c r="H154" s="142">
        <v>16.677</v>
      </c>
      <c r="I154" s="143"/>
      <c r="J154" s="144">
        <f>ROUND(I154*H154,2)</f>
        <v>0</v>
      </c>
      <c r="K154" s="145"/>
      <c r="L154" s="31"/>
      <c r="M154" s="146" t="s">
        <v>1</v>
      </c>
      <c r="N154" s="147" t="s">
        <v>42</v>
      </c>
      <c r="P154" s="148">
        <f>O154*H154</f>
        <v>0</v>
      </c>
      <c r="Q154" s="148">
        <v>0</v>
      </c>
      <c r="R154" s="148">
        <f>Q154*H154</f>
        <v>0</v>
      </c>
      <c r="S154" s="148">
        <v>0</v>
      </c>
      <c r="T154" s="149">
        <f>S154*H154</f>
        <v>0</v>
      </c>
      <c r="AR154" s="150" t="s">
        <v>141</v>
      </c>
      <c r="AT154" s="150" t="s">
        <v>137</v>
      </c>
      <c r="AU154" s="150" t="s">
        <v>142</v>
      </c>
      <c r="AY154" s="16" t="s">
        <v>135</v>
      </c>
      <c r="BE154" s="151">
        <f>IF(N154="základná",J154,0)</f>
        <v>0</v>
      </c>
      <c r="BF154" s="151">
        <f>IF(N154="znížená",J154,0)</f>
        <v>0</v>
      </c>
      <c r="BG154" s="151">
        <f>IF(N154="zákl. prenesená",J154,0)</f>
        <v>0</v>
      </c>
      <c r="BH154" s="151">
        <f>IF(N154="zníž. prenesená",J154,0)</f>
        <v>0</v>
      </c>
      <c r="BI154" s="151">
        <f>IF(N154="nulová",J154,0)</f>
        <v>0</v>
      </c>
      <c r="BJ154" s="16" t="s">
        <v>142</v>
      </c>
      <c r="BK154" s="151">
        <f>ROUND(I154*H154,2)</f>
        <v>0</v>
      </c>
      <c r="BL154" s="16" t="s">
        <v>141</v>
      </c>
      <c r="BM154" s="150" t="s">
        <v>187</v>
      </c>
    </row>
    <row r="155" spans="2:65" s="1" customFormat="1" ht="14.45" customHeight="1">
      <c r="B155" s="31"/>
      <c r="C155" s="138" t="s">
        <v>188</v>
      </c>
      <c r="D155" s="138" t="s">
        <v>137</v>
      </c>
      <c r="E155" s="139" t="s">
        <v>189</v>
      </c>
      <c r="F155" s="140" t="s">
        <v>190</v>
      </c>
      <c r="G155" s="141" t="s">
        <v>149</v>
      </c>
      <c r="H155" s="142">
        <v>16.677</v>
      </c>
      <c r="I155" s="143"/>
      <c r="J155" s="144">
        <f>ROUND(I155*H155,2)</f>
        <v>0</v>
      </c>
      <c r="K155" s="145"/>
      <c r="L155" s="31"/>
      <c r="M155" s="146" t="s">
        <v>1</v>
      </c>
      <c r="N155" s="147" t="s">
        <v>42</v>
      </c>
      <c r="P155" s="148">
        <f>O155*H155</f>
        <v>0</v>
      </c>
      <c r="Q155" s="148">
        <v>0</v>
      </c>
      <c r="R155" s="148">
        <f>Q155*H155</f>
        <v>0</v>
      </c>
      <c r="S155" s="148">
        <v>0</v>
      </c>
      <c r="T155" s="149">
        <f>S155*H155</f>
        <v>0</v>
      </c>
      <c r="AR155" s="150" t="s">
        <v>141</v>
      </c>
      <c r="AT155" s="150" t="s">
        <v>137</v>
      </c>
      <c r="AU155" s="150" t="s">
        <v>142</v>
      </c>
      <c r="AY155" s="16" t="s">
        <v>135</v>
      </c>
      <c r="BE155" s="151">
        <f>IF(N155="základná",J155,0)</f>
        <v>0</v>
      </c>
      <c r="BF155" s="151">
        <f>IF(N155="znížená",J155,0)</f>
        <v>0</v>
      </c>
      <c r="BG155" s="151">
        <f>IF(N155="zákl. prenesená",J155,0)</f>
        <v>0</v>
      </c>
      <c r="BH155" s="151">
        <f>IF(N155="zníž. prenesená",J155,0)</f>
        <v>0</v>
      </c>
      <c r="BI155" s="151">
        <f>IF(N155="nulová",J155,0)</f>
        <v>0</v>
      </c>
      <c r="BJ155" s="16" t="s">
        <v>142</v>
      </c>
      <c r="BK155" s="151">
        <f>ROUND(I155*H155,2)</f>
        <v>0</v>
      </c>
      <c r="BL155" s="16" t="s">
        <v>141</v>
      </c>
      <c r="BM155" s="150" t="s">
        <v>191</v>
      </c>
    </row>
    <row r="156" spans="2:65" s="1" customFormat="1" ht="22.15" customHeight="1">
      <c r="B156" s="31"/>
      <c r="C156" s="138" t="s">
        <v>192</v>
      </c>
      <c r="D156" s="138" t="s">
        <v>137</v>
      </c>
      <c r="E156" s="139" t="s">
        <v>193</v>
      </c>
      <c r="F156" s="140" t="s">
        <v>194</v>
      </c>
      <c r="G156" s="141" t="s">
        <v>195</v>
      </c>
      <c r="H156" s="142">
        <v>18.228999999999999</v>
      </c>
      <c r="I156" s="143"/>
      <c r="J156" s="144">
        <f>ROUND(I156*H156,2)</f>
        <v>0</v>
      </c>
      <c r="K156" s="145"/>
      <c r="L156" s="31"/>
      <c r="M156" s="146" t="s">
        <v>1</v>
      </c>
      <c r="N156" s="147" t="s">
        <v>42</v>
      </c>
      <c r="P156" s="148">
        <f>O156*H156</f>
        <v>0</v>
      </c>
      <c r="Q156" s="148">
        <v>0</v>
      </c>
      <c r="R156" s="148">
        <f>Q156*H156</f>
        <v>0</v>
      </c>
      <c r="S156" s="148">
        <v>0</v>
      </c>
      <c r="T156" s="149">
        <f>S156*H156</f>
        <v>0</v>
      </c>
      <c r="AR156" s="150" t="s">
        <v>141</v>
      </c>
      <c r="AT156" s="150" t="s">
        <v>137</v>
      </c>
      <c r="AU156" s="150" t="s">
        <v>142</v>
      </c>
      <c r="AY156" s="16" t="s">
        <v>135</v>
      </c>
      <c r="BE156" s="151">
        <f>IF(N156="základná",J156,0)</f>
        <v>0</v>
      </c>
      <c r="BF156" s="151">
        <f>IF(N156="znížená",J156,0)</f>
        <v>0</v>
      </c>
      <c r="BG156" s="151">
        <f>IF(N156="zákl. prenesená",J156,0)</f>
        <v>0</v>
      </c>
      <c r="BH156" s="151">
        <f>IF(N156="zníž. prenesená",J156,0)</f>
        <v>0</v>
      </c>
      <c r="BI156" s="151">
        <f>IF(N156="nulová",J156,0)</f>
        <v>0</v>
      </c>
      <c r="BJ156" s="16" t="s">
        <v>142</v>
      </c>
      <c r="BK156" s="151">
        <f>ROUND(I156*H156,2)</f>
        <v>0</v>
      </c>
      <c r="BL156" s="16" t="s">
        <v>141</v>
      </c>
      <c r="BM156" s="150" t="s">
        <v>196</v>
      </c>
    </row>
    <row r="157" spans="2:65" s="13" customFormat="1">
      <c r="B157" s="159"/>
      <c r="D157" s="153" t="s">
        <v>144</v>
      </c>
      <c r="E157" s="160" t="s">
        <v>1</v>
      </c>
      <c r="F157" s="161" t="s">
        <v>197</v>
      </c>
      <c r="H157" s="162">
        <v>18.228999999999999</v>
      </c>
      <c r="I157" s="163"/>
      <c r="L157" s="159"/>
      <c r="M157" s="164"/>
      <c r="T157" s="165"/>
      <c r="AT157" s="160" t="s">
        <v>144</v>
      </c>
      <c r="AU157" s="160" t="s">
        <v>142</v>
      </c>
      <c r="AV157" s="13" t="s">
        <v>142</v>
      </c>
      <c r="AW157" s="13" t="s">
        <v>32</v>
      </c>
      <c r="AX157" s="13" t="s">
        <v>84</v>
      </c>
      <c r="AY157" s="160" t="s">
        <v>135</v>
      </c>
    </row>
    <row r="158" spans="2:65" s="1" customFormat="1" ht="22.15" customHeight="1">
      <c r="B158" s="31"/>
      <c r="C158" s="138" t="s">
        <v>198</v>
      </c>
      <c r="D158" s="138" t="s">
        <v>137</v>
      </c>
      <c r="E158" s="139" t="s">
        <v>199</v>
      </c>
      <c r="F158" s="140" t="s">
        <v>200</v>
      </c>
      <c r="G158" s="141" t="s">
        <v>149</v>
      </c>
      <c r="H158" s="142">
        <v>2</v>
      </c>
      <c r="I158" s="143"/>
      <c r="J158" s="144">
        <f>ROUND(I158*H158,2)</f>
        <v>0</v>
      </c>
      <c r="K158" s="145"/>
      <c r="L158" s="31"/>
      <c r="M158" s="146" t="s">
        <v>1</v>
      </c>
      <c r="N158" s="147" t="s">
        <v>42</v>
      </c>
      <c r="P158" s="148">
        <f>O158*H158</f>
        <v>0</v>
      </c>
      <c r="Q158" s="148">
        <v>0</v>
      </c>
      <c r="R158" s="148">
        <f>Q158*H158</f>
        <v>0</v>
      </c>
      <c r="S158" s="148">
        <v>0</v>
      </c>
      <c r="T158" s="149">
        <f>S158*H158</f>
        <v>0</v>
      </c>
      <c r="AR158" s="150" t="s">
        <v>141</v>
      </c>
      <c r="AT158" s="150" t="s">
        <v>137</v>
      </c>
      <c r="AU158" s="150" t="s">
        <v>142</v>
      </c>
      <c r="AY158" s="16" t="s">
        <v>135</v>
      </c>
      <c r="BE158" s="151">
        <f>IF(N158="základná",J158,0)</f>
        <v>0</v>
      </c>
      <c r="BF158" s="151">
        <f>IF(N158="znížená",J158,0)</f>
        <v>0</v>
      </c>
      <c r="BG158" s="151">
        <f>IF(N158="zákl. prenesená",J158,0)</f>
        <v>0</v>
      </c>
      <c r="BH158" s="151">
        <f>IF(N158="zníž. prenesená",J158,0)</f>
        <v>0</v>
      </c>
      <c r="BI158" s="151">
        <f>IF(N158="nulová",J158,0)</f>
        <v>0</v>
      </c>
      <c r="BJ158" s="16" t="s">
        <v>142</v>
      </c>
      <c r="BK158" s="151">
        <f>ROUND(I158*H158,2)</f>
        <v>0</v>
      </c>
      <c r="BL158" s="16" t="s">
        <v>141</v>
      </c>
      <c r="BM158" s="150" t="s">
        <v>201</v>
      </c>
    </row>
    <row r="159" spans="2:65" s="12" customFormat="1">
      <c r="B159" s="152"/>
      <c r="D159" s="153" t="s">
        <v>144</v>
      </c>
      <c r="E159" s="154" t="s">
        <v>1</v>
      </c>
      <c r="F159" s="155" t="s">
        <v>168</v>
      </c>
      <c r="H159" s="154" t="s">
        <v>1</v>
      </c>
      <c r="I159" s="156"/>
      <c r="L159" s="152"/>
      <c r="M159" s="157"/>
      <c r="T159" s="158"/>
      <c r="AT159" s="154" t="s">
        <v>144</v>
      </c>
      <c r="AU159" s="154" t="s">
        <v>142</v>
      </c>
      <c r="AV159" s="12" t="s">
        <v>84</v>
      </c>
      <c r="AW159" s="12" t="s">
        <v>32</v>
      </c>
      <c r="AX159" s="12" t="s">
        <v>76</v>
      </c>
      <c r="AY159" s="154" t="s">
        <v>135</v>
      </c>
    </row>
    <row r="160" spans="2:65" s="13" customFormat="1">
      <c r="B160" s="159"/>
      <c r="D160" s="153" t="s">
        <v>144</v>
      </c>
      <c r="E160" s="160" t="s">
        <v>1</v>
      </c>
      <c r="F160" s="161" t="s">
        <v>169</v>
      </c>
      <c r="H160" s="162">
        <v>2</v>
      </c>
      <c r="I160" s="163"/>
      <c r="L160" s="159"/>
      <c r="M160" s="164"/>
      <c r="T160" s="165"/>
      <c r="AT160" s="160" t="s">
        <v>144</v>
      </c>
      <c r="AU160" s="160" t="s">
        <v>142</v>
      </c>
      <c r="AV160" s="13" t="s">
        <v>142</v>
      </c>
      <c r="AW160" s="13" t="s">
        <v>32</v>
      </c>
      <c r="AX160" s="13" t="s">
        <v>84</v>
      </c>
      <c r="AY160" s="160" t="s">
        <v>135</v>
      </c>
    </row>
    <row r="161" spans="2:65" s="1" customFormat="1" ht="14.45" customHeight="1">
      <c r="B161" s="31"/>
      <c r="C161" s="173" t="s">
        <v>202</v>
      </c>
      <c r="D161" s="173" t="s">
        <v>203</v>
      </c>
      <c r="E161" s="174" t="s">
        <v>204</v>
      </c>
      <c r="F161" s="175" t="s">
        <v>205</v>
      </c>
      <c r="G161" s="176" t="s">
        <v>195</v>
      </c>
      <c r="H161" s="177">
        <v>3.78</v>
      </c>
      <c r="I161" s="178"/>
      <c r="J161" s="179">
        <f>ROUND(I161*H161,2)</f>
        <v>0</v>
      </c>
      <c r="K161" s="180"/>
      <c r="L161" s="181"/>
      <c r="M161" s="182" t="s">
        <v>1</v>
      </c>
      <c r="N161" s="183" t="s">
        <v>42</v>
      </c>
      <c r="P161" s="148">
        <f>O161*H161</f>
        <v>0</v>
      </c>
      <c r="Q161" s="148">
        <v>1</v>
      </c>
      <c r="R161" s="148">
        <f>Q161*H161</f>
        <v>3.78</v>
      </c>
      <c r="S161" s="148">
        <v>0</v>
      </c>
      <c r="T161" s="149">
        <f>S161*H161</f>
        <v>0</v>
      </c>
      <c r="AR161" s="150" t="s">
        <v>179</v>
      </c>
      <c r="AT161" s="150" t="s">
        <v>203</v>
      </c>
      <c r="AU161" s="150" t="s">
        <v>142</v>
      </c>
      <c r="AY161" s="16" t="s">
        <v>135</v>
      </c>
      <c r="BE161" s="151">
        <f>IF(N161="základná",J161,0)</f>
        <v>0</v>
      </c>
      <c r="BF161" s="151">
        <f>IF(N161="znížená",J161,0)</f>
        <v>0</v>
      </c>
      <c r="BG161" s="151">
        <f>IF(N161="zákl. prenesená",J161,0)</f>
        <v>0</v>
      </c>
      <c r="BH161" s="151">
        <f>IF(N161="zníž. prenesená",J161,0)</f>
        <v>0</v>
      </c>
      <c r="BI161" s="151">
        <f>IF(N161="nulová",J161,0)</f>
        <v>0</v>
      </c>
      <c r="BJ161" s="16" t="s">
        <v>142</v>
      </c>
      <c r="BK161" s="151">
        <f>ROUND(I161*H161,2)</f>
        <v>0</v>
      </c>
      <c r="BL161" s="16" t="s">
        <v>141</v>
      </c>
      <c r="BM161" s="150" t="s">
        <v>206</v>
      </c>
    </row>
    <row r="162" spans="2:65" s="13" customFormat="1">
      <c r="B162" s="159"/>
      <c r="D162" s="153" t="s">
        <v>144</v>
      </c>
      <c r="F162" s="161" t="s">
        <v>207</v>
      </c>
      <c r="H162" s="162">
        <v>3.78</v>
      </c>
      <c r="I162" s="163"/>
      <c r="L162" s="159"/>
      <c r="M162" s="164"/>
      <c r="T162" s="165"/>
      <c r="AT162" s="160" t="s">
        <v>144</v>
      </c>
      <c r="AU162" s="160" t="s">
        <v>142</v>
      </c>
      <c r="AV162" s="13" t="s">
        <v>142</v>
      </c>
      <c r="AW162" s="13" t="s">
        <v>4</v>
      </c>
      <c r="AX162" s="13" t="s">
        <v>84</v>
      </c>
      <c r="AY162" s="160" t="s">
        <v>135</v>
      </c>
    </row>
    <row r="163" spans="2:65" s="11" customFormat="1" ht="22.9" customHeight="1">
      <c r="B163" s="126"/>
      <c r="D163" s="127" t="s">
        <v>75</v>
      </c>
      <c r="E163" s="136" t="s">
        <v>142</v>
      </c>
      <c r="F163" s="136" t="s">
        <v>208</v>
      </c>
      <c r="I163" s="129"/>
      <c r="J163" s="137">
        <f>BK163</f>
        <v>0</v>
      </c>
      <c r="L163" s="126"/>
      <c r="M163" s="131"/>
      <c r="P163" s="132">
        <f>SUM(P164:P190)</f>
        <v>0</v>
      </c>
      <c r="R163" s="132">
        <f>SUM(R164:R190)</f>
        <v>23.493277290000002</v>
      </c>
      <c r="T163" s="133">
        <f>SUM(T164:T190)</f>
        <v>0</v>
      </c>
      <c r="AR163" s="127" t="s">
        <v>84</v>
      </c>
      <c r="AT163" s="134" t="s">
        <v>75</v>
      </c>
      <c r="AU163" s="134" t="s">
        <v>84</v>
      </c>
      <c r="AY163" s="127" t="s">
        <v>135</v>
      </c>
      <c r="BK163" s="135">
        <f>SUM(BK164:BK190)</f>
        <v>0</v>
      </c>
    </row>
    <row r="164" spans="2:65" s="1" customFormat="1" ht="30" customHeight="1">
      <c r="B164" s="31"/>
      <c r="C164" s="138" t="s">
        <v>209</v>
      </c>
      <c r="D164" s="138" t="s">
        <v>137</v>
      </c>
      <c r="E164" s="139" t="s">
        <v>210</v>
      </c>
      <c r="F164" s="140" t="s">
        <v>211</v>
      </c>
      <c r="G164" s="141" t="s">
        <v>140</v>
      </c>
      <c r="H164" s="142">
        <v>14.375999999999999</v>
      </c>
      <c r="I164" s="143"/>
      <c r="J164" s="144">
        <f>ROUND(I164*H164,2)</f>
        <v>0</v>
      </c>
      <c r="K164" s="145"/>
      <c r="L164" s="31"/>
      <c r="M164" s="146" t="s">
        <v>1</v>
      </c>
      <c r="N164" s="147" t="s">
        <v>42</v>
      </c>
      <c r="P164" s="148">
        <f>O164*H164</f>
        <v>0</v>
      </c>
      <c r="Q164" s="148">
        <v>1.8000000000000001E-4</v>
      </c>
      <c r="R164" s="148">
        <f>Q164*H164</f>
        <v>2.5876800000000002E-3</v>
      </c>
      <c r="S164" s="148">
        <v>0</v>
      </c>
      <c r="T164" s="149">
        <f>S164*H164</f>
        <v>0</v>
      </c>
      <c r="AR164" s="150" t="s">
        <v>141</v>
      </c>
      <c r="AT164" s="150" t="s">
        <v>137</v>
      </c>
      <c r="AU164" s="150" t="s">
        <v>142</v>
      </c>
      <c r="AY164" s="16" t="s">
        <v>135</v>
      </c>
      <c r="BE164" s="151">
        <f>IF(N164="základná",J164,0)</f>
        <v>0</v>
      </c>
      <c r="BF164" s="151">
        <f>IF(N164="znížená",J164,0)</f>
        <v>0</v>
      </c>
      <c r="BG164" s="151">
        <f>IF(N164="zákl. prenesená",J164,0)</f>
        <v>0</v>
      </c>
      <c r="BH164" s="151">
        <f>IF(N164="zníž. prenesená",J164,0)</f>
        <v>0</v>
      </c>
      <c r="BI164" s="151">
        <f>IF(N164="nulová",J164,0)</f>
        <v>0</v>
      </c>
      <c r="BJ164" s="16" t="s">
        <v>142</v>
      </c>
      <c r="BK164" s="151">
        <f>ROUND(I164*H164,2)</f>
        <v>0</v>
      </c>
      <c r="BL164" s="16" t="s">
        <v>141</v>
      </c>
      <c r="BM164" s="150" t="s">
        <v>212</v>
      </c>
    </row>
    <row r="165" spans="2:65" s="12" customFormat="1">
      <c r="B165" s="152"/>
      <c r="D165" s="153" t="s">
        <v>144</v>
      </c>
      <c r="E165" s="154" t="s">
        <v>1</v>
      </c>
      <c r="F165" s="155" t="s">
        <v>213</v>
      </c>
      <c r="H165" s="154" t="s">
        <v>1</v>
      </c>
      <c r="I165" s="156"/>
      <c r="L165" s="152"/>
      <c r="M165" s="157"/>
      <c r="T165" s="158"/>
      <c r="AT165" s="154" t="s">
        <v>144</v>
      </c>
      <c r="AU165" s="154" t="s">
        <v>142</v>
      </c>
      <c r="AV165" s="12" t="s">
        <v>84</v>
      </c>
      <c r="AW165" s="12" t="s">
        <v>32</v>
      </c>
      <c r="AX165" s="12" t="s">
        <v>76</v>
      </c>
      <c r="AY165" s="154" t="s">
        <v>135</v>
      </c>
    </row>
    <row r="166" spans="2:65" s="13" customFormat="1">
      <c r="B166" s="159"/>
      <c r="D166" s="153" t="s">
        <v>144</v>
      </c>
      <c r="E166" s="160" t="s">
        <v>1</v>
      </c>
      <c r="F166" s="161" t="s">
        <v>214</v>
      </c>
      <c r="H166" s="162">
        <v>5.3760000000000003</v>
      </c>
      <c r="I166" s="163"/>
      <c r="L166" s="159"/>
      <c r="M166" s="164"/>
      <c r="T166" s="165"/>
      <c r="AT166" s="160" t="s">
        <v>144</v>
      </c>
      <c r="AU166" s="160" t="s">
        <v>142</v>
      </c>
      <c r="AV166" s="13" t="s">
        <v>142</v>
      </c>
      <c r="AW166" s="13" t="s">
        <v>32</v>
      </c>
      <c r="AX166" s="13" t="s">
        <v>76</v>
      </c>
      <c r="AY166" s="160" t="s">
        <v>135</v>
      </c>
    </row>
    <row r="167" spans="2:65" s="12" customFormat="1">
      <c r="B167" s="152"/>
      <c r="D167" s="153" t="s">
        <v>144</v>
      </c>
      <c r="E167" s="154" t="s">
        <v>1</v>
      </c>
      <c r="F167" s="155" t="s">
        <v>168</v>
      </c>
      <c r="H167" s="154" t="s">
        <v>1</v>
      </c>
      <c r="I167" s="156"/>
      <c r="L167" s="152"/>
      <c r="M167" s="157"/>
      <c r="T167" s="158"/>
      <c r="AT167" s="154" t="s">
        <v>144</v>
      </c>
      <c r="AU167" s="154" t="s">
        <v>142</v>
      </c>
      <c r="AV167" s="12" t="s">
        <v>84</v>
      </c>
      <c r="AW167" s="12" t="s">
        <v>32</v>
      </c>
      <c r="AX167" s="12" t="s">
        <v>76</v>
      </c>
      <c r="AY167" s="154" t="s">
        <v>135</v>
      </c>
    </row>
    <row r="168" spans="2:65" s="13" customFormat="1">
      <c r="B168" s="159"/>
      <c r="D168" s="153" t="s">
        <v>144</v>
      </c>
      <c r="E168" s="160" t="s">
        <v>1</v>
      </c>
      <c r="F168" s="161" t="s">
        <v>215</v>
      </c>
      <c r="H168" s="162">
        <v>1</v>
      </c>
      <c r="I168" s="163"/>
      <c r="L168" s="159"/>
      <c r="M168" s="164"/>
      <c r="T168" s="165"/>
      <c r="AT168" s="160" t="s">
        <v>144</v>
      </c>
      <c r="AU168" s="160" t="s">
        <v>142</v>
      </c>
      <c r="AV168" s="13" t="s">
        <v>142</v>
      </c>
      <c r="AW168" s="13" t="s">
        <v>32</v>
      </c>
      <c r="AX168" s="13" t="s">
        <v>76</v>
      </c>
      <c r="AY168" s="160" t="s">
        <v>135</v>
      </c>
    </row>
    <row r="169" spans="2:65" s="13" customFormat="1">
      <c r="B169" s="159"/>
      <c r="D169" s="153" t="s">
        <v>144</v>
      </c>
      <c r="E169" s="160" t="s">
        <v>1</v>
      </c>
      <c r="F169" s="161" t="s">
        <v>216</v>
      </c>
      <c r="H169" s="162">
        <v>8</v>
      </c>
      <c r="I169" s="163"/>
      <c r="L169" s="159"/>
      <c r="M169" s="164"/>
      <c r="T169" s="165"/>
      <c r="AT169" s="160" t="s">
        <v>144</v>
      </c>
      <c r="AU169" s="160" t="s">
        <v>142</v>
      </c>
      <c r="AV169" s="13" t="s">
        <v>142</v>
      </c>
      <c r="AW169" s="13" t="s">
        <v>32</v>
      </c>
      <c r="AX169" s="13" t="s">
        <v>76</v>
      </c>
      <c r="AY169" s="160" t="s">
        <v>135</v>
      </c>
    </row>
    <row r="170" spans="2:65" s="14" customFormat="1">
      <c r="B170" s="166"/>
      <c r="D170" s="153" t="s">
        <v>144</v>
      </c>
      <c r="E170" s="167" t="s">
        <v>1</v>
      </c>
      <c r="F170" s="168" t="s">
        <v>160</v>
      </c>
      <c r="H170" s="169">
        <v>14.376000000000001</v>
      </c>
      <c r="I170" s="170"/>
      <c r="L170" s="166"/>
      <c r="M170" s="171"/>
      <c r="T170" s="172"/>
      <c r="AT170" s="167" t="s">
        <v>144</v>
      </c>
      <c r="AU170" s="167" t="s">
        <v>142</v>
      </c>
      <c r="AV170" s="14" t="s">
        <v>141</v>
      </c>
      <c r="AW170" s="14" t="s">
        <v>32</v>
      </c>
      <c r="AX170" s="14" t="s">
        <v>84</v>
      </c>
      <c r="AY170" s="167" t="s">
        <v>135</v>
      </c>
    </row>
    <row r="171" spans="2:65" s="1" customFormat="1" ht="14.45" customHeight="1">
      <c r="B171" s="31"/>
      <c r="C171" s="173" t="s">
        <v>217</v>
      </c>
      <c r="D171" s="173" t="s">
        <v>203</v>
      </c>
      <c r="E171" s="174" t="s">
        <v>218</v>
      </c>
      <c r="F171" s="175" t="s">
        <v>219</v>
      </c>
      <c r="G171" s="176" t="s">
        <v>140</v>
      </c>
      <c r="H171" s="177">
        <v>14.664</v>
      </c>
      <c r="I171" s="178"/>
      <c r="J171" s="179">
        <f>ROUND(I171*H171,2)</f>
        <v>0</v>
      </c>
      <c r="K171" s="180"/>
      <c r="L171" s="181"/>
      <c r="M171" s="182" t="s">
        <v>1</v>
      </c>
      <c r="N171" s="183" t="s">
        <v>42</v>
      </c>
      <c r="P171" s="148">
        <f>O171*H171</f>
        <v>0</v>
      </c>
      <c r="Q171" s="148">
        <v>2.0000000000000001E-4</v>
      </c>
      <c r="R171" s="148">
        <f>Q171*H171</f>
        <v>2.9328000000000002E-3</v>
      </c>
      <c r="S171" s="148">
        <v>0</v>
      </c>
      <c r="T171" s="149">
        <f>S171*H171</f>
        <v>0</v>
      </c>
      <c r="AR171" s="150" t="s">
        <v>179</v>
      </c>
      <c r="AT171" s="150" t="s">
        <v>203</v>
      </c>
      <c r="AU171" s="150" t="s">
        <v>142</v>
      </c>
      <c r="AY171" s="16" t="s">
        <v>135</v>
      </c>
      <c r="BE171" s="151">
        <f>IF(N171="základná",J171,0)</f>
        <v>0</v>
      </c>
      <c r="BF171" s="151">
        <f>IF(N171="znížená",J171,0)</f>
        <v>0</v>
      </c>
      <c r="BG171" s="151">
        <f>IF(N171="zákl. prenesená",J171,0)</f>
        <v>0</v>
      </c>
      <c r="BH171" s="151">
        <f>IF(N171="zníž. prenesená",J171,0)</f>
        <v>0</v>
      </c>
      <c r="BI171" s="151">
        <f>IF(N171="nulová",J171,0)</f>
        <v>0</v>
      </c>
      <c r="BJ171" s="16" t="s">
        <v>142</v>
      </c>
      <c r="BK171" s="151">
        <f>ROUND(I171*H171,2)</f>
        <v>0</v>
      </c>
      <c r="BL171" s="16" t="s">
        <v>141</v>
      </c>
      <c r="BM171" s="150" t="s">
        <v>220</v>
      </c>
    </row>
    <row r="172" spans="2:65" s="13" customFormat="1">
      <c r="B172" s="159"/>
      <c r="D172" s="153" t="s">
        <v>144</v>
      </c>
      <c r="F172" s="161" t="s">
        <v>221</v>
      </c>
      <c r="H172" s="162">
        <v>14.664</v>
      </c>
      <c r="I172" s="163"/>
      <c r="L172" s="159"/>
      <c r="M172" s="164"/>
      <c r="T172" s="165"/>
      <c r="AT172" s="160" t="s">
        <v>144</v>
      </c>
      <c r="AU172" s="160" t="s">
        <v>142</v>
      </c>
      <c r="AV172" s="13" t="s">
        <v>142</v>
      </c>
      <c r="AW172" s="13" t="s">
        <v>4</v>
      </c>
      <c r="AX172" s="13" t="s">
        <v>84</v>
      </c>
      <c r="AY172" s="160" t="s">
        <v>135</v>
      </c>
    </row>
    <row r="173" spans="2:65" s="1" customFormat="1" ht="22.15" customHeight="1">
      <c r="B173" s="31"/>
      <c r="C173" s="138" t="s">
        <v>222</v>
      </c>
      <c r="D173" s="138" t="s">
        <v>137</v>
      </c>
      <c r="E173" s="139" t="s">
        <v>223</v>
      </c>
      <c r="F173" s="140" t="s">
        <v>224</v>
      </c>
      <c r="G173" s="141" t="s">
        <v>225</v>
      </c>
      <c r="H173" s="142">
        <v>17.12</v>
      </c>
      <c r="I173" s="143"/>
      <c r="J173" s="144">
        <f>ROUND(I173*H173,2)</f>
        <v>0</v>
      </c>
      <c r="K173" s="145"/>
      <c r="L173" s="31"/>
      <c r="M173" s="146" t="s">
        <v>1</v>
      </c>
      <c r="N173" s="147" t="s">
        <v>42</v>
      </c>
      <c r="P173" s="148">
        <f>O173*H173</f>
        <v>0</v>
      </c>
      <c r="Q173" s="148">
        <v>9.92E-3</v>
      </c>
      <c r="R173" s="148">
        <f>Q173*H173</f>
        <v>0.16983040000000002</v>
      </c>
      <c r="S173" s="148">
        <v>0</v>
      </c>
      <c r="T173" s="149">
        <f>S173*H173</f>
        <v>0</v>
      </c>
      <c r="AR173" s="150" t="s">
        <v>141</v>
      </c>
      <c r="AT173" s="150" t="s">
        <v>137</v>
      </c>
      <c r="AU173" s="150" t="s">
        <v>142</v>
      </c>
      <c r="AY173" s="16" t="s">
        <v>135</v>
      </c>
      <c r="BE173" s="151">
        <f>IF(N173="základná",J173,0)</f>
        <v>0</v>
      </c>
      <c r="BF173" s="151">
        <f>IF(N173="znížená",J173,0)</f>
        <v>0</v>
      </c>
      <c r="BG173" s="151">
        <f>IF(N173="zákl. prenesená",J173,0)</f>
        <v>0</v>
      </c>
      <c r="BH173" s="151">
        <f>IF(N173="zníž. prenesená",J173,0)</f>
        <v>0</v>
      </c>
      <c r="BI173" s="151">
        <f>IF(N173="nulová",J173,0)</f>
        <v>0</v>
      </c>
      <c r="BJ173" s="16" t="s">
        <v>142</v>
      </c>
      <c r="BK173" s="151">
        <f>ROUND(I173*H173,2)</f>
        <v>0</v>
      </c>
      <c r="BL173" s="16" t="s">
        <v>141</v>
      </c>
      <c r="BM173" s="150" t="s">
        <v>226</v>
      </c>
    </row>
    <row r="174" spans="2:65" s="13" customFormat="1">
      <c r="B174" s="159"/>
      <c r="D174" s="153" t="s">
        <v>144</v>
      </c>
      <c r="E174" s="160" t="s">
        <v>1</v>
      </c>
      <c r="F174" s="161" t="s">
        <v>227</v>
      </c>
      <c r="H174" s="162">
        <v>17.12</v>
      </c>
      <c r="I174" s="163"/>
      <c r="L174" s="159"/>
      <c r="M174" s="164"/>
      <c r="T174" s="165"/>
      <c r="AT174" s="160" t="s">
        <v>144</v>
      </c>
      <c r="AU174" s="160" t="s">
        <v>142</v>
      </c>
      <c r="AV174" s="13" t="s">
        <v>142</v>
      </c>
      <c r="AW174" s="13" t="s">
        <v>32</v>
      </c>
      <c r="AX174" s="13" t="s">
        <v>84</v>
      </c>
      <c r="AY174" s="160" t="s">
        <v>135</v>
      </c>
    </row>
    <row r="175" spans="2:65" s="1" customFormat="1" ht="22.15" customHeight="1">
      <c r="B175" s="31"/>
      <c r="C175" s="138" t="s">
        <v>228</v>
      </c>
      <c r="D175" s="138" t="s">
        <v>137</v>
      </c>
      <c r="E175" s="139" t="s">
        <v>229</v>
      </c>
      <c r="F175" s="140" t="s">
        <v>230</v>
      </c>
      <c r="G175" s="141" t="s">
        <v>149</v>
      </c>
      <c r="H175" s="142">
        <v>5.7370000000000001</v>
      </c>
      <c r="I175" s="143"/>
      <c r="J175" s="144">
        <f>ROUND(I175*H175,2)</f>
        <v>0</v>
      </c>
      <c r="K175" s="145"/>
      <c r="L175" s="31"/>
      <c r="M175" s="146" t="s">
        <v>1</v>
      </c>
      <c r="N175" s="147" t="s">
        <v>42</v>
      </c>
      <c r="P175" s="148">
        <f>O175*H175</f>
        <v>0</v>
      </c>
      <c r="Q175" s="148">
        <v>2.0699999999999998</v>
      </c>
      <c r="R175" s="148">
        <f>Q175*H175</f>
        <v>11.875589999999999</v>
      </c>
      <c r="S175" s="148">
        <v>0</v>
      </c>
      <c r="T175" s="149">
        <f>S175*H175</f>
        <v>0</v>
      </c>
      <c r="AR175" s="150" t="s">
        <v>141</v>
      </c>
      <c r="AT175" s="150" t="s">
        <v>137</v>
      </c>
      <c r="AU175" s="150" t="s">
        <v>142</v>
      </c>
      <c r="AY175" s="16" t="s">
        <v>135</v>
      </c>
      <c r="BE175" s="151">
        <f>IF(N175="základná",J175,0)</f>
        <v>0</v>
      </c>
      <c r="BF175" s="151">
        <f>IF(N175="znížená",J175,0)</f>
        <v>0</v>
      </c>
      <c r="BG175" s="151">
        <f>IF(N175="zákl. prenesená",J175,0)</f>
        <v>0</v>
      </c>
      <c r="BH175" s="151">
        <f>IF(N175="zníž. prenesená",J175,0)</f>
        <v>0</v>
      </c>
      <c r="BI175" s="151">
        <f>IF(N175="nulová",J175,0)</f>
        <v>0</v>
      </c>
      <c r="BJ175" s="16" t="s">
        <v>142</v>
      </c>
      <c r="BK175" s="151">
        <f>ROUND(I175*H175,2)</f>
        <v>0</v>
      </c>
      <c r="BL175" s="16" t="s">
        <v>141</v>
      </c>
      <c r="BM175" s="150" t="s">
        <v>231</v>
      </c>
    </row>
    <row r="176" spans="2:65" s="12" customFormat="1">
      <c r="B176" s="152"/>
      <c r="D176" s="153" t="s">
        <v>144</v>
      </c>
      <c r="E176" s="154" t="s">
        <v>1</v>
      </c>
      <c r="F176" s="155" t="s">
        <v>232</v>
      </c>
      <c r="H176" s="154" t="s">
        <v>1</v>
      </c>
      <c r="I176" s="156"/>
      <c r="L176" s="152"/>
      <c r="M176" s="157"/>
      <c r="T176" s="158"/>
      <c r="AT176" s="154" t="s">
        <v>144</v>
      </c>
      <c r="AU176" s="154" t="s">
        <v>142</v>
      </c>
      <c r="AV176" s="12" t="s">
        <v>84</v>
      </c>
      <c r="AW176" s="12" t="s">
        <v>32</v>
      </c>
      <c r="AX176" s="12" t="s">
        <v>76</v>
      </c>
      <c r="AY176" s="154" t="s">
        <v>135</v>
      </c>
    </row>
    <row r="177" spans="2:65" s="13" customFormat="1">
      <c r="B177" s="159"/>
      <c r="D177" s="153" t="s">
        <v>144</v>
      </c>
      <c r="E177" s="160" t="s">
        <v>1</v>
      </c>
      <c r="F177" s="161" t="s">
        <v>233</v>
      </c>
      <c r="H177" s="162">
        <v>5.7370000000000001</v>
      </c>
      <c r="I177" s="163"/>
      <c r="L177" s="159"/>
      <c r="M177" s="164"/>
      <c r="T177" s="165"/>
      <c r="AT177" s="160" t="s">
        <v>144</v>
      </c>
      <c r="AU177" s="160" t="s">
        <v>142</v>
      </c>
      <c r="AV177" s="13" t="s">
        <v>142</v>
      </c>
      <c r="AW177" s="13" t="s">
        <v>32</v>
      </c>
      <c r="AX177" s="13" t="s">
        <v>84</v>
      </c>
      <c r="AY177" s="160" t="s">
        <v>135</v>
      </c>
    </row>
    <row r="178" spans="2:65" s="1" customFormat="1" ht="22.15" customHeight="1">
      <c r="B178" s="31"/>
      <c r="C178" s="138" t="s">
        <v>234</v>
      </c>
      <c r="D178" s="138" t="s">
        <v>137</v>
      </c>
      <c r="E178" s="139" t="s">
        <v>235</v>
      </c>
      <c r="F178" s="140" t="s">
        <v>236</v>
      </c>
      <c r="G178" s="141" t="s">
        <v>149</v>
      </c>
      <c r="H178" s="142">
        <v>4.665</v>
      </c>
      <c r="I178" s="143"/>
      <c r="J178" s="144">
        <f>ROUND(I178*H178,2)</f>
        <v>0</v>
      </c>
      <c r="K178" s="145"/>
      <c r="L178" s="31"/>
      <c r="M178" s="146" t="s">
        <v>1</v>
      </c>
      <c r="N178" s="147" t="s">
        <v>42</v>
      </c>
      <c r="P178" s="148">
        <f>O178*H178</f>
        <v>0</v>
      </c>
      <c r="Q178" s="148">
        <v>2.3453400000000002</v>
      </c>
      <c r="R178" s="148">
        <f>Q178*H178</f>
        <v>10.941011100000001</v>
      </c>
      <c r="S178" s="148">
        <v>0</v>
      </c>
      <c r="T178" s="149">
        <f>S178*H178</f>
        <v>0</v>
      </c>
      <c r="AR178" s="150" t="s">
        <v>141</v>
      </c>
      <c r="AT178" s="150" t="s">
        <v>137</v>
      </c>
      <c r="AU178" s="150" t="s">
        <v>142</v>
      </c>
      <c r="AY178" s="16" t="s">
        <v>135</v>
      </c>
      <c r="BE178" s="151">
        <f>IF(N178="základná",J178,0)</f>
        <v>0</v>
      </c>
      <c r="BF178" s="151">
        <f>IF(N178="znížená",J178,0)</f>
        <v>0</v>
      </c>
      <c r="BG178" s="151">
        <f>IF(N178="zákl. prenesená",J178,0)</f>
        <v>0</v>
      </c>
      <c r="BH178" s="151">
        <f>IF(N178="zníž. prenesená",J178,0)</f>
        <v>0</v>
      </c>
      <c r="BI178" s="151">
        <f>IF(N178="nulová",J178,0)</f>
        <v>0</v>
      </c>
      <c r="BJ178" s="16" t="s">
        <v>142</v>
      </c>
      <c r="BK178" s="151">
        <f>ROUND(I178*H178,2)</f>
        <v>0</v>
      </c>
      <c r="BL178" s="16" t="s">
        <v>141</v>
      </c>
      <c r="BM178" s="150" t="s">
        <v>237</v>
      </c>
    </row>
    <row r="179" spans="2:65" s="13" customFormat="1">
      <c r="B179" s="159"/>
      <c r="D179" s="153" t="s">
        <v>144</v>
      </c>
      <c r="E179" s="160" t="s">
        <v>1</v>
      </c>
      <c r="F179" s="161" t="s">
        <v>238</v>
      </c>
      <c r="H179" s="162">
        <v>4.665</v>
      </c>
      <c r="I179" s="163"/>
      <c r="L179" s="159"/>
      <c r="M179" s="164"/>
      <c r="T179" s="165"/>
      <c r="AT179" s="160" t="s">
        <v>144</v>
      </c>
      <c r="AU179" s="160" t="s">
        <v>142</v>
      </c>
      <c r="AV179" s="13" t="s">
        <v>142</v>
      </c>
      <c r="AW179" s="13" t="s">
        <v>32</v>
      </c>
      <c r="AX179" s="13" t="s">
        <v>84</v>
      </c>
      <c r="AY179" s="160" t="s">
        <v>135</v>
      </c>
    </row>
    <row r="180" spans="2:65" s="1" customFormat="1" ht="19.899999999999999" customHeight="1">
      <c r="B180" s="31"/>
      <c r="C180" s="138" t="s">
        <v>239</v>
      </c>
      <c r="D180" s="138" t="s">
        <v>137</v>
      </c>
      <c r="E180" s="139" t="s">
        <v>240</v>
      </c>
      <c r="F180" s="140" t="s">
        <v>241</v>
      </c>
      <c r="G180" s="141" t="s">
        <v>140</v>
      </c>
      <c r="H180" s="142">
        <v>8.4</v>
      </c>
      <c r="I180" s="143"/>
      <c r="J180" s="144">
        <f>ROUND(I180*H180,2)</f>
        <v>0</v>
      </c>
      <c r="K180" s="145"/>
      <c r="L180" s="31"/>
      <c r="M180" s="146" t="s">
        <v>1</v>
      </c>
      <c r="N180" s="147" t="s">
        <v>42</v>
      </c>
      <c r="P180" s="148">
        <f>O180*H180</f>
        <v>0</v>
      </c>
      <c r="Q180" s="148">
        <v>4.0699999999999998E-3</v>
      </c>
      <c r="R180" s="148">
        <f>Q180*H180</f>
        <v>3.4188000000000003E-2</v>
      </c>
      <c r="S180" s="148">
        <v>0</v>
      </c>
      <c r="T180" s="149">
        <f>S180*H180</f>
        <v>0</v>
      </c>
      <c r="AR180" s="150" t="s">
        <v>141</v>
      </c>
      <c r="AT180" s="150" t="s">
        <v>137</v>
      </c>
      <c r="AU180" s="150" t="s">
        <v>142</v>
      </c>
      <c r="AY180" s="16" t="s">
        <v>135</v>
      </c>
      <c r="BE180" s="151">
        <f>IF(N180="základná",J180,0)</f>
        <v>0</v>
      </c>
      <c r="BF180" s="151">
        <f>IF(N180="znížená",J180,0)</f>
        <v>0</v>
      </c>
      <c r="BG180" s="151">
        <f>IF(N180="zákl. prenesená",J180,0)</f>
        <v>0</v>
      </c>
      <c r="BH180" s="151">
        <f>IF(N180="zníž. prenesená",J180,0)</f>
        <v>0</v>
      </c>
      <c r="BI180" s="151">
        <f>IF(N180="nulová",J180,0)</f>
        <v>0</v>
      </c>
      <c r="BJ180" s="16" t="s">
        <v>142</v>
      </c>
      <c r="BK180" s="151">
        <f>ROUND(I180*H180,2)</f>
        <v>0</v>
      </c>
      <c r="BL180" s="16" t="s">
        <v>141</v>
      </c>
      <c r="BM180" s="150" t="s">
        <v>242</v>
      </c>
    </row>
    <row r="181" spans="2:65" s="13" customFormat="1">
      <c r="B181" s="159"/>
      <c r="D181" s="153" t="s">
        <v>144</v>
      </c>
      <c r="E181" s="160" t="s">
        <v>1</v>
      </c>
      <c r="F181" s="161" t="s">
        <v>243</v>
      </c>
      <c r="H181" s="162">
        <v>8.4</v>
      </c>
      <c r="I181" s="163"/>
      <c r="L181" s="159"/>
      <c r="M181" s="164"/>
      <c r="T181" s="165"/>
      <c r="AT181" s="160" t="s">
        <v>144</v>
      </c>
      <c r="AU181" s="160" t="s">
        <v>142</v>
      </c>
      <c r="AV181" s="13" t="s">
        <v>142</v>
      </c>
      <c r="AW181" s="13" t="s">
        <v>32</v>
      </c>
      <c r="AX181" s="13" t="s">
        <v>84</v>
      </c>
      <c r="AY181" s="160" t="s">
        <v>135</v>
      </c>
    </row>
    <row r="182" spans="2:65" s="1" customFormat="1" ht="19.899999999999999" customHeight="1">
      <c r="B182" s="31"/>
      <c r="C182" s="138" t="s">
        <v>7</v>
      </c>
      <c r="D182" s="138" t="s">
        <v>137</v>
      </c>
      <c r="E182" s="139" t="s">
        <v>244</v>
      </c>
      <c r="F182" s="140" t="s">
        <v>245</v>
      </c>
      <c r="G182" s="141" t="s">
        <v>140</v>
      </c>
      <c r="H182" s="142">
        <v>8.4</v>
      </c>
      <c r="I182" s="143"/>
      <c r="J182" s="144">
        <f>ROUND(I182*H182,2)</f>
        <v>0</v>
      </c>
      <c r="K182" s="145"/>
      <c r="L182" s="31"/>
      <c r="M182" s="146" t="s">
        <v>1</v>
      </c>
      <c r="N182" s="147" t="s">
        <v>42</v>
      </c>
      <c r="P182" s="148">
        <f>O182*H182</f>
        <v>0</v>
      </c>
      <c r="Q182" s="148">
        <v>0</v>
      </c>
      <c r="R182" s="148">
        <f>Q182*H182</f>
        <v>0</v>
      </c>
      <c r="S182" s="148">
        <v>0</v>
      </c>
      <c r="T182" s="149">
        <f>S182*H182</f>
        <v>0</v>
      </c>
      <c r="AR182" s="150" t="s">
        <v>141</v>
      </c>
      <c r="AT182" s="150" t="s">
        <v>137</v>
      </c>
      <c r="AU182" s="150" t="s">
        <v>142</v>
      </c>
      <c r="AY182" s="16" t="s">
        <v>135</v>
      </c>
      <c r="BE182" s="151">
        <f>IF(N182="základná",J182,0)</f>
        <v>0</v>
      </c>
      <c r="BF182" s="151">
        <f>IF(N182="znížená",J182,0)</f>
        <v>0</v>
      </c>
      <c r="BG182" s="151">
        <f>IF(N182="zákl. prenesená",J182,0)</f>
        <v>0</v>
      </c>
      <c r="BH182" s="151">
        <f>IF(N182="zníž. prenesená",J182,0)</f>
        <v>0</v>
      </c>
      <c r="BI182" s="151">
        <f>IF(N182="nulová",J182,0)</f>
        <v>0</v>
      </c>
      <c r="BJ182" s="16" t="s">
        <v>142</v>
      </c>
      <c r="BK182" s="151">
        <f>ROUND(I182*H182,2)</f>
        <v>0</v>
      </c>
      <c r="BL182" s="16" t="s">
        <v>141</v>
      </c>
      <c r="BM182" s="150" t="s">
        <v>246</v>
      </c>
    </row>
    <row r="183" spans="2:65" s="1" customFormat="1" ht="14.45" customHeight="1">
      <c r="B183" s="31"/>
      <c r="C183" s="138" t="s">
        <v>247</v>
      </c>
      <c r="D183" s="138" t="s">
        <v>137</v>
      </c>
      <c r="E183" s="139" t="s">
        <v>248</v>
      </c>
      <c r="F183" s="140" t="s">
        <v>249</v>
      </c>
      <c r="G183" s="141" t="s">
        <v>195</v>
      </c>
      <c r="H183" s="142">
        <v>0.107</v>
      </c>
      <c r="I183" s="143"/>
      <c r="J183" s="144">
        <f>ROUND(I183*H183,2)</f>
        <v>0</v>
      </c>
      <c r="K183" s="145"/>
      <c r="L183" s="31"/>
      <c r="M183" s="146" t="s">
        <v>1</v>
      </c>
      <c r="N183" s="147" t="s">
        <v>42</v>
      </c>
      <c r="P183" s="148">
        <f>O183*H183</f>
        <v>0</v>
      </c>
      <c r="Q183" s="148">
        <v>1.01895</v>
      </c>
      <c r="R183" s="148">
        <f>Q183*H183</f>
        <v>0.10902765</v>
      </c>
      <c r="S183" s="148">
        <v>0</v>
      </c>
      <c r="T183" s="149">
        <f>S183*H183</f>
        <v>0</v>
      </c>
      <c r="AR183" s="150" t="s">
        <v>141</v>
      </c>
      <c r="AT183" s="150" t="s">
        <v>137</v>
      </c>
      <c r="AU183" s="150" t="s">
        <v>142</v>
      </c>
      <c r="AY183" s="16" t="s">
        <v>135</v>
      </c>
      <c r="BE183" s="151">
        <f>IF(N183="základná",J183,0)</f>
        <v>0</v>
      </c>
      <c r="BF183" s="151">
        <f>IF(N183="znížená",J183,0)</f>
        <v>0</v>
      </c>
      <c r="BG183" s="151">
        <f>IF(N183="zákl. prenesená",J183,0)</f>
        <v>0</v>
      </c>
      <c r="BH183" s="151">
        <f>IF(N183="zníž. prenesená",J183,0)</f>
        <v>0</v>
      </c>
      <c r="BI183" s="151">
        <f>IF(N183="nulová",J183,0)</f>
        <v>0</v>
      </c>
      <c r="BJ183" s="16" t="s">
        <v>142</v>
      </c>
      <c r="BK183" s="151">
        <f>ROUND(I183*H183,2)</f>
        <v>0</v>
      </c>
      <c r="BL183" s="16" t="s">
        <v>141</v>
      </c>
      <c r="BM183" s="150" t="s">
        <v>250</v>
      </c>
    </row>
    <row r="184" spans="2:65" s="13" customFormat="1">
      <c r="B184" s="159"/>
      <c r="D184" s="153" t="s">
        <v>144</v>
      </c>
      <c r="E184" s="160" t="s">
        <v>1</v>
      </c>
      <c r="F184" s="161" t="s">
        <v>251</v>
      </c>
      <c r="H184" s="162">
        <v>0.107</v>
      </c>
      <c r="I184" s="163"/>
      <c r="L184" s="159"/>
      <c r="M184" s="164"/>
      <c r="T184" s="165"/>
      <c r="AT184" s="160" t="s">
        <v>144</v>
      </c>
      <c r="AU184" s="160" t="s">
        <v>142</v>
      </c>
      <c r="AV184" s="13" t="s">
        <v>142</v>
      </c>
      <c r="AW184" s="13" t="s">
        <v>32</v>
      </c>
      <c r="AX184" s="13" t="s">
        <v>84</v>
      </c>
      <c r="AY184" s="160" t="s">
        <v>135</v>
      </c>
    </row>
    <row r="185" spans="2:65" s="1" customFormat="1" ht="14.45" customHeight="1">
      <c r="B185" s="31"/>
      <c r="C185" s="138" t="s">
        <v>252</v>
      </c>
      <c r="D185" s="138" t="s">
        <v>137</v>
      </c>
      <c r="E185" s="139" t="s">
        <v>253</v>
      </c>
      <c r="F185" s="140" t="s">
        <v>254</v>
      </c>
      <c r="G185" s="141" t="s">
        <v>195</v>
      </c>
      <c r="H185" s="142">
        <v>0.29599999999999999</v>
      </c>
      <c r="I185" s="143"/>
      <c r="J185" s="144">
        <f>ROUND(I185*H185,2)</f>
        <v>0</v>
      </c>
      <c r="K185" s="145"/>
      <c r="L185" s="31"/>
      <c r="M185" s="146" t="s">
        <v>1</v>
      </c>
      <c r="N185" s="147" t="s">
        <v>42</v>
      </c>
      <c r="P185" s="148">
        <f>O185*H185</f>
        <v>0</v>
      </c>
      <c r="Q185" s="148">
        <v>1.20296</v>
      </c>
      <c r="R185" s="148">
        <f>Q185*H185</f>
        <v>0.35607615999999997</v>
      </c>
      <c r="S185" s="148">
        <v>0</v>
      </c>
      <c r="T185" s="149">
        <f>S185*H185</f>
        <v>0</v>
      </c>
      <c r="AR185" s="150" t="s">
        <v>141</v>
      </c>
      <c r="AT185" s="150" t="s">
        <v>137</v>
      </c>
      <c r="AU185" s="150" t="s">
        <v>142</v>
      </c>
      <c r="AY185" s="16" t="s">
        <v>135</v>
      </c>
      <c r="BE185" s="151">
        <f>IF(N185="základná",J185,0)</f>
        <v>0</v>
      </c>
      <c r="BF185" s="151">
        <f>IF(N185="znížená",J185,0)</f>
        <v>0</v>
      </c>
      <c r="BG185" s="151">
        <f>IF(N185="zákl. prenesená",J185,0)</f>
        <v>0</v>
      </c>
      <c r="BH185" s="151">
        <f>IF(N185="zníž. prenesená",J185,0)</f>
        <v>0</v>
      </c>
      <c r="BI185" s="151">
        <f>IF(N185="nulová",J185,0)</f>
        <v>0</v>
      </c>
      <c r="BJ185" s="16" t="s">
        <v>142</v>
      </c>
      <c r="BK185" s="151">
        <f>ROUND(I185*H185,2)</f>
        <v>0</v>
      </c>
      <c r="BL185" s="16" t="s">
        <v>141</v>
      </c>
      <c r="BM185" s="150" t="s">
        <v>255</v>
      </c>
    </row>
    <row r="186" spans="2:65" s="1" customFormat="1" ht="22.15" customHeight="1">
      <c r="B186" s="31"/>
      <c r="C186" s="138" t="s">
        <v>256</v>
      </c>
      <c r="D186" s="138" t="s">
        <v>137</v>
      </c>
      <c r="E186" s="139" t="s">
        <v>257</v>
      </c>
      <c r="F186" s="140" t="s">
        <v>258</v>
      </c>
      <c r="G186" s="141" t="s">
        <v>140</v>
      </c>
      <c r="H186" s="142">
        <v>8.69</v>
      </c>
      <c r="I186" s="143"/>
      <c r="J186" s="144">
        <f>ROUND(I186*H186,2)</f>
        <v>0</v>
      </c>
      <c r="K186" s="145"/>
      <c r="L186" s="31"/>
      <c r="M186" s="146" t="s">
        <v>1</v>
      </c>
      <c r="N186" s="147" t="s">
        <v>42</v>
      </c>
      <c r="P186" s="148">
        <f>O186*H186</f>
        <v>0</v>
      </c>
      <c r="Q186" s="148">
        <v>3.0000000000000001E-5</v>
      </c>
      <c r="R186" s="148">
        <f>Q186*H186</f>
        <v>2.6069999999999999E-4</v>
      </c>
      <c r="S186" s="148">
        <v>0</v>
      </c>
      <c r="T186" s="149">
        <f>S186*H186</f>
        <v>0</v>
      </c>
      <c r="AR186" s="150" t="s">
        <v>141</v>
      </c>
      <c r="AT186" s="150" t="s">
        <v>137</v>
      </c>
      <c r="AU186" s="150" t="s">
        <v>142</v>
      </c>
      <c r="AY186" s="16" t="s">
        <v>135</v>
      </c>
      <c r="BE186" s="151">
        <f>IF(N186="základná",J186,0)</f>
        <v>0</v>
      </c>
      <c r="BF186" s="151">
        <f>IF(N186="znížená",J186,0)</f>
        <v>0</v>
      </c>
      <c r="BG186" s="151">
        <f>IF(N186="zákl. prenesená",J186,0)</f>
        <v>0</v>
      </c>
      <c r="BH186" s="151">
        <f>IF(N186="zníž. prenesená",J186,0)</f>
        <v>0</v>
      </c>
      <c r="BI186" s="151">
        <f>IF(N186="nulová",J186,0)</f>
        <v>0</v>
      </c>
      <c r="BJ186" s="16" t="s">
        <v>142</v>
      </c>
      <c r="BK186" s="151">
        <f>ROUND(I186*H186,2)</f>
        <v>0</v>
      </c>
      <c r="BL186" s="16" t="s">
        <v>141</v>
      </c>
      <c r="BM186" s="150" t="s">
        <v>259</v>
      </c>
    </row>
    <row r="187" spans="2:65" s="12" customFormat="1">
      <c r="B187" s="152"/>
      <c r="D187" s="153" t="s">
        <v>144</v>
      </c>
      <c r="E187" s="154" t="s">
        <v>1</v>
      </c>
      <c r="F187" s="155" t="s">
        <v>260</v>
      </c>
      <c r="H187" s="154" t="s">
        <v>1</v>
      </c>
      <c r="I187" s="156"/>
      <c r="L187" s="152"/>
      <c r="M187" s="157"/>
      <c r="T187" s="158"/>
      <c r="AT187" s="154" t="s">
        <v>144</v>
      </c>
      <c r="AU187" s="154" t="s">
        <v>142</v>
      </c>
      <c r="AV187" s="12" t="s">
        <v>84</v>
      </c>
      <c r="AW187" s="12" t="s">
        <v>32</v>
      </c>
      <c r="AX187" s="12" t="s">
        <v>76</v>
      </c>
      <c r="AY187" s="154" t="s">
        <v>135</v>
      </c>
    </row>
    <row r="188" spans="2:65" s="13" customFormat="1">
      <c r="B188" s="159"/>
      <c r="D188" s="153" t="s">
        <v>144</v>
      </c>
      <c r="E188" s="160" t="s">
        <v>1</v>
      </c>
      <c r="F188" s="161" t="s">
        <v>261</v>
      </c>
      <c r="H188" s="162">
        <v>8.69</v>
      </c>
      <c r="I188" s="163"/>
      <c r="L188" s="159"/>
      <c r="M188" s="164"/>
      <c r="T188" s="165"/>
      <c r="AT188" s="160" t="s">
        <v>144</v>
      </c>
      <c r="AU188" s="160" t="s">
        <v>142</v>
      </c>
      <c r="AV188" s="13" t="s">
        <v>142</v>
      </c>
      <c r="AW188" s="13" t="s">
        <v>32</v>
      </c>
      <c r="AX188" s="13" t="s">
        <v>84</v>
      </c>
      <c r="AY188" s="160" t="s">
        <v>135</v>
      </c>
    </row>
    <row r="189" spans="2:65" s="1" customFormat="1" ht="14.45" customHeight="1">
      <c r="B189" s="31"/>
      <c r="C189" s="173" t="s">
        <v>262</v>
      </c>
      <c r="D189" s="173" t="s">
        <v>203</v>
      </c>
      <c r="E189" s="174" t="s">
        <v>218</v>
      </c>
      <c r="F189" s="175" t="s">
        <v>219</v>
      </c>
      <c r="G189" s="176" t="s">
        <v>140</v>
      </c>
      <c r="H189" s="177">
        <v>8.8640000000000008</v>
      </c>
      <c r="I189" s="178"/>
      <c r="J189" s="179">
        <f>ROUND(I189*H189,2)</f>
        <v>0</v>
      </c>
      <c r="K189" s="180"/>
      <c r="L189" s="181"/>
      <c r="M189" s="182" t="s">
        <v>1</v>
      </c>
      <c r="N189" s="183" t="s">
        <v>42</v>
      </c>
      <c r="P189" s="148">
        <f>O189*H189</f>
        <v>0</v>
      </c>
      <c r="Q189" s="148">
        <v>2.0000000000000001E-4</v>
      </c>
      <c r="R189" s="148">
        <f>Q189*H189</f>
        <v>1.7728000000000002E-3</v>
      </c>
      <c r="S189" s="148">
        <v>0</v>
      </c>
      <c r="T189" s="149">
        <f>S189*H189</f>
        <v>0</v>
      </c>
      <c r="AR189" s="150" t="s">
        <v>179</v>
      </c>
      <c r="AT189" s="150" t="s">
        <v>203</v>
      </c>
      <c r="AU189" s="150" t="s">
        <v>142</v>
      </c>
      <c r="AY189" s="16" t="s">
        <v>135</v>
      </c>
      <c r="BE189" s="151">
        <f>IF(N189="základná",J189,0)</f>
        <v>0</v>
      </c>
      <c r="BF189" s="151">
        <f>IF(N189="znížená",J189,0)</f>
        <v>0</v>
      </c>
      <c r="BG189" s="151">
        <f>IF(N189="zákl. prenesená",J189,0)</f>
        <v>0</v>
      </c>
      <c r="BH189" s="151">
        <f>IF(N189="zníž. prenesená",J189,0)</f>
        <v>0</v>
      </c>
      <c r="BI189" s="151">
        <f>IF(N189="nulová",J189,0)</f>
        <v>0</v>
      </c>
      <c r="BJ189" s="16" t="s">
        <v>142</v>
      </c>
      <c r="BK189" s="151">
        <f>ROUND(I189*H189,2)</f>
        <v>0</v>
      </c>
      <c r="BL189" s="16" t="s">
        <v>141</v>
      </c>
      <c r="BM189" s="150" t="s">
        <v>263</v>
      </c>
    </row>
    <row r="190" spans="2:65" s="13" customFormat="1">
      <c r="B190" s="159"/>
      <c r="D190" s="153" t="s">
        <v>144</v>
      </c>
      <c r="F190" s="161" t="s">
        <v>264</v>
      </c>
      <c r="H190" s="162">
        <v>8.8640000000000008</v>
      </c>
      <c r="I190" s="163"/>
      <c r="L190" s="159"/>
      <c r="M190" s="164"/>
      <c r="T190" s="165"/>
      <c r="AT190" s="160" t="s">
        <v>144</v>
      </c>
      <c r="AU190" s="160" t="s">
        <v>142</v>
      </c>
      <c r="AV190" s="13" t="s">
        <v>142</v>
      </c>
      <c r="AW190" s="13" t="s">
        <v>4</v>
      </c>
      <c r="AX190" s="13" t="s">
        <v>84</v>
      </c>
      <c r="AY190" s="160" t="s">
        <v>135</v>
      </c>
    </row>
    <row r="191" spans="2:65" s="11" customFormat="1" ht="22.9" customHeight="1">
      <c r="B191" s="126"/>
      <c r="D191" s="127" t="s">
        <v>75</v>
      </c>
      <c r="E191" s="136" t="s">
        <v>164</v>
      </c>
      <c r="F191" s="136" t="s">
        <v>265</v>
      </c>
      <c r="I191" s="129"/>
      <c r="J191" s="137">
        <f>BK191</f>
        <v>0</v>
      </c>
      <c r="L191" s="126"/>
      <c r="M191" s="131"/>
      <c r="P191" s="132">
        <f>SUM(P192:P205)</f>
        <v>0</v>
      </c>
      <c r="R191" s="132">
        <f>SUM(R192:R205)</f>
        <v>12.341794</v>
      </c>
      <c r="T191" s="133">
        <f>SUM(T192:T205)</f>
        <v>0</v>
      </c>
      <c r="AR191" s="127" t="s">
        <v>84</v>
      </c>
      <c r="AT191" s="134" t="s">
        <v>75</v>
      </c>
      <c r="AU191" s="134" t="s">
        <v>84</v>
      </c>
      <c r="AY191" s="127" t="s">
        <v>135</v>
      </c>
      <c r="BK191" s="135">
        <f>SUM(BK192:BK205)</f>
        <v>0</v>
      </c>
    </row>
    <row r="192" spans="2:65" s="1" customFormat="1" ht="30" customHeight="1">
      <c r="B192" s="31"/>
      <c r="C192" s="138" t="s">
        <v>266</v>
      </c>
      <c r="D192" s="138" t="s">
        <v>137</v>
      </c>
      <c r="E192" s="139" t="s">
        <v>267</v>
      </c>
      <c r="F192" s="140" t="s">
        <v>268</v>
      </c>
      <c r="G192" s="141" t="s">
        <v>140</v>
      </c>
      <c r="H192" s="142">
        <v>8.69</v>
      </c>
      <c r="I192" s="143"/>
      <c r="J192" s="144">
        <f>ROUND(I192*H192,2)</f>
        <v>0</v>
      </c>
      <c r="K192" s="145"/>
      <c r="L192" s="31"/>
      <c r="M192" s="146" t="s">
        <v>1</v>
      </c>
      <c r="N192" s="147" t="s">
        <v>42</v>
      </c>
      <c r="P192" s="148">
        <f>O192*H192</f>
        <v>0</v>
      </c>
      <c r="Q192" s="148">
        <v>0.23899999999999999</v>
      </c>
      <c r="R192" s="148">
        <f>Q192*H192</f>
        <v>2.0769099999999998</v>
      </c>
      <c r="S192" s="148">
        <v>0</v>
      </c>
      <c r="T192" s="149">
        <f>S192*H192</f>
        <v>0</v>
      </c>
      <c r="AR192" s="150" t="s">
        <v>141</v>
      </c>
      <c r="AT192" s="150" t="s">
        <v>137</v>
      </c>
      <c r="AU192" s="150" t="s">
        <v>142</v>
      </c>
      <c r="AY192" s="16" t="s">
        <v>135</v>
      </c>
      <c r="BE192" s="151">
        <f>IF(N192="základná",J192,0)</f>
        <v>0</v>
      </c>
      <c r="BF192" s="151">
        <f>IF(N192="znížená",J192,0)</f>
        <v>0</v>
      </c>
      <c r="BG192" s="151">
        <f>IF(N192="zákl. prenesená",J192,0)</f>
        <v>0</v>
      </c>
      <c r="BH192" s="151">
        <f>IF(N192="zníž. prenesená",J192,0)</f>
        <v>0</v>
      </c>
      <c r="BI192" s="151">
        <f>IF(N192="nulová",J192,0)</f>
        <v>0</v>
      </c>
      <c r="BJ192" s="16" t="s">
        <v>142</v>
      </c>
      <c r="BK192" s="151">
        <f>ROUND(I192*H192,2)</f>
        <v>0</v>
      </c>
      <c r="BL192" s="16" t="s">
        <v>141</v>
      </c>
      <c r="BM192" s="150" t="s">
        <v>269</v>
      </c>
    </row>
    <row r="193" spans="2:65" s="12" customFormat="1">
      <c r="B193" s="152"/>
      <c r="D193" s="153" t="s">
        <v>144</v>
      </c>
      <c r="E193" s="154" t="s">
        <v>1</v>
      </c>
      <c r="F193" s="155" t="s">
        <v>260</v>
      </c>
      <c r="H193" s="154" t="s">
        <v>1</v>
      </c>
      <c r="I193" s="156"/>
      <c r="L193" s="152"/>
      <c r="M193" s="157"/>
      <c r="T193" s="158"/>
      <c r="AT193" s="154" t="s">
        <v>144</v>
      </c>
      <c r="AU193" s="154" t="s">
        <v>142</v>
      </c>
      <c r="AV193" s="12" t="s">
        <v>84</v>
      </c>
      <c r="AW193" s="12" t="s">
        <v>32</v>
      </c>
      <c r="AX193" s="12" t="s">
        <v>76</v>
      </c>
      <c r="AY193" s="154" t="s">
        <v>135</v>
      </c>
    </row>
    <row r="194" spans="2:65" s="13" customFormat="1">
      <c r="B194" s="159"/>
      <c r="D194" s="153" t="s">
        <v>144</v>
      </c>
      <c r="E194" s="160" t="s">
        <v>1</v>
      </c>
      <c r="F194" s="161" t="s">
        <v>261</v>
      </c>
      <c r="H194" s="162">
        <v>8.69</v>
      </c>
      <c r="I194" s="163"/>
      <c r="L194" s="159"/>
      <c r="M194" s="164"/>
      <c r="T194" s="165"/>
      <c r="AT194" s="160" t="s">
        <v>144</v>
      </c>
      <c r="AU194" s="160" t="s">
        <v>142</v>
      </c>
      <c r="AV194" s="13" t="s">
        <v>142</v>
      </c>
      <c r="AW194" s="13" t="s">
        <v>32</v>
      </c>
      <c r="AX194" s="13" t="s">
        <v>84</v>
      </c>
      <c r="AY194" s="160" t="s">
        <v>135</v>
      </c>
    </row>
    <row r="195" spans="2:65" s="1" customFormat="1" ht="30" customHeight="1">
      <c r="B195" s="31"/>
      <c r="C195" s="138" t="s">
        <v>270</v>
      </c>
      <c r="D195" s="138" t="s">
        <v>137</v>
      </c>
      <c r="E195" s="139" t="s">
        <v>271</v>
      </c>
      <c r="F195" s="140" t="s">
        <v>272</v>
      </c>
      <c r="G195" s="141" t="s">
        <v>140</v>
      </c>
      <c r="H195" s="142">
        <v>8.69</v>
      </c>
      <c r="I195" s="143"/>
      <c r="J195" s="144">
        <f>ROUND(I195*H195,2)</f>
        <v>0</v>
      </c>
      <c r="K195" s="145"/>
      <c r="L195" s="31"/>
      <c r="M195" s="146" t="s">
        <v>1</v>
      </c>
      <c r="N195" s="147" t="s">
        <v>42</v>
      </c>
      <c r="P195" s="148">
        <f>O195*H195</f>
        <v>0</v>
      </c>
      <c r="Q195" s="148">
        <v>0.29160000000000003</v>
      </c>
      <c r="R195" s="148">
        <f>Q195*H195</f>
        <v>2.5340039999999999</v>
      </c>
      <c r="S195" s="148">
        <v>0</v>
      </c>
      <c r="T195" s="149">
        <f>S195*H195</f>
        <v>0</v>
      </c>
      <c r="AR195" s="150" t="s">
        <v>141</v>
      </c>
      <c r="AT195" s="150" t="s">
        <v>137</v>
      </c>
      <c r="AU195" s="150" t="s">
        <v>142</v>
      </c>
      <c r="AY195" s="16" t="s">
        <v>135</v>
      </c>
      <c r="BE195" s="151">
        <f>IF(N195="základná",J195,0)</f>
        <v>0</v>
      </c>
      <c r="BF195" s="151">
        <f>IF(N195="znížená",J195,0)</f>
        <v>0</v>
      </c>
      <c r="BG195" s="151">
        <f>IF(N195="zákl. prenesená",J195,0)</f>
        <v>0</v>
      </c>
      <c r="BH195" s="151">
        <f>IF(N195="zníž. prenesená",J195,0)</f>
        <v>0</v>
      </c>
      <c r="BI195" s="151">
        <f>IF(N195="nulová",J195,0)</f>
        <v>0</v>
      </c>
      <c r="BJ195" s="16" t="s">
        <v>142</v>
      </c>
      <c r="BK195" s="151">
        <f>ROUND(I195*H195,2)</f>
        <v>0</v>
      </c>
      <c r="BL195" s="16" t="s">
        <v>141</v>
      </c>
      <c r="BM195" s="150" t="s">
        <v>273</v>
      </c>
    </row>
    <row r="196" spans="2:65" s="12" customFormat="1">
      <c r="B196" s="152"/>
      <c r="D196" s="153" t="s">
        <v>144</v>
      </c>
      <c r="E196" s="154" t="s">
        <v>1</v>
      </c>
      <c r="F196" s="155" t="s">
        <v>260</v>
      </c>
      <c r="H196" s="154" t="s">
        <v>1</v>
      </c>
      <c r="I196" s="156"/>
      <c r="L196" s="152"/>
      <c r="M196" s="157"/>
      <c r="T196" s="158"/>
      <c r="AT196" s="154" t="s">
        <v>144</v>
      </c>
      <c r="AU196" s="154" t="s">
        <v>142</v>
      </c>
      <c r="AV196" s="12" t="s">
        <v>84</v>
      </c>
      <c r="AW196" s="12" t="s">
        <v>32</v>
      </c>
      <c r="AX196" s="12" t="s">
        <v>76</v>
      </c>
      <c r="AY196" s="154" t="s">
        <v>135</v>
      </c>
    </row>
    <row r="197" spans="2:65" s="13" customFormat="1">
      <c r="B197" s="159"/>
      <c r="D197" s="153" t="s">
        <v>144</v>
      </c>
      <c r="E197" s="160" t="s">
        <v>1</v>
      </c>
      <c r="F197" s="161" t="s">
        <v>261</v>
      </c>
      <c r="H197" s="162">
        <v>8.69</v>
      </c>
      <c r="I197" s="163"/>
      <c r="L197" s="159"/>
      <c r="M197" s="164"/>
      <c r="T197" s="165"/>
      <c r="AT197" s="160" t="s">
        <v>144</v>
      </c>
      <c r="AU197" s="160" t="s">
        <v>142</v>
      </c>
      <c r="AV197" s="13" t="s">
        <v>142</v>
      </c>
      <c r="AW197" s="13" t="s">
        <v>32</v>
      </c>
      <c r="AX197" s="13" t="s">
        <v>84</v>
      </c>
      <c r="AY197" s="160" t="s">
        <v>135</v>
      </c>
    </row>
    <row r="198" spans="2:65" s="1" customFormat="1" ht="30" customHeight="1">
      <c r="B198" s="31"/>
      <c r="C198" s="138" t="s">
        <v>274</v>
      </c>
      <c r="D198" s="138" t="s">
        <v>137</v>
      </c>
      <c r="E198" s="139" t="s">
        <v>275</v>
      </c>
      <c r="F198" s="140" t="s">
        <v>276</v>
      </c>
      <c r="G198" s="141" t="s">
        <v>140</v>
      </c>
      <c r="H198" s="142">
        <v>8.69</v>
      </c>
      <c r="I198" s="143"/>
      <c r="J198" s="144">
        <f>ROUND(I198*H198,2)</f>
        <v>0</v>
      </c>
      <c r="K198" s="145"/>
      <c r="L198" s="31"/>
      <c r="M198" s="146" t="s">
        <v>1</v>
      </c>
      <c r="N198" s="147" t="s">
        <v>42</v>
      </c>
      <c r="P198" s="148">
        <f>O198*H198</f>
        <v>0</v>
      </c>
      <c r="Q198" s="148">
        <v>8.4000000000000005E-2</v>
      </c>
      <c r="R198" s="148">
        <f>Q198*H198</f>
        <v>0.72996000000000005</v>
      </c>
      <c r="S198" s="148">
        <v>0</v>
      </c>
      <c r="T198" s="149">
        <f>S198*H198</f>
        <v>0</v>
      </c>
      <c r="AR198" s="150" t="s">
        <v>141</v>
      </c>
      <c r="AT198" s="150" t="s">
        <v>137</v>
      </c>
      <c r="AU198" s="150" t="s">
        <v>142</v>
      </c>
      <c r="AY198" s="16" t="s">
        <v>135</v>
      </c>
      <c r="BE198" s="151">
        <f>IF(N198="základná",J198,0)</f>
        <v>0</v>
      </c>
      <c r="BF198" s="151">
        <f>IF(N198="znížená",J198,0)</f>
        <v>0</v>
      </c>
      <c r="BG198" s="151">
        <f>IF(N198="zákl. prenesená",J198,0)</f>
        <v>0</v>
      </c>
      <c r="BH198" s="151">
        <f>IF(N198="zníž. prenesená",J198,0)</f>
        <v>0</v>
      </c>
      <c r="BI198" s="151">
        <f>IF(N198="nulová",J198,0)</f>
        <v>0</v>
      </c>
      <c r="BJ198" s="16" t="s">
        <v>142</v>
      </c>
      <c r="BK198" s="151">
        <f>ROUND(I198*H198,2)</f>
        <v>0</v>
      </c>
      <c r="BL198" s="16" t="s">
        <v>141</v>
      </c>
      <c r="BM198" s="150" t="s">
        <v>277</v>
      </c>
    </row>
    <row r="199" spans="2:65" s="1" customFormat="1" ht="14.45" customHeight="1">
      <c r="B199" s="31"/>
      <c r="C199" s="173" t="s">
        <v>278</v>
      </c>
      <c r="D199" s="173" t="s">
        <v>203</v>
      </c>
      <c r="E199" s="174" t="s">
        <v>279</v>
      </c>
      <c r="F199" s="175" t="s">
        <v>280</v>
      </c>
      <c r="G199" s="176" t="s">
        <v>140</v>
      </c>
      <c r="H199" s="177">
        <v>8.7769999999999992</v>
      </c>
      <c r="I199" s="178"/>
      <c r="J199" s="179">
        <f>ROUND(I199*H199,2)</f>
        <v>0</v>
      </c>
      <c r="K199" s="180"/>
      <c r="L199" s="181"/>
      <c r="M199" s="182" t="s">
        <v>1</v>
      </c>
      <c r="N199" s="183" t="s">
        <v>42</v>
      </c>
      <c r="P199" s="148">
        <f>O199*H199</f>
        <v>0</v>
      </c>
      <c r="Q199" s="148">
        <v>0.12</v>
      </c>
      <c r="R199" s="148">
        <f>Q199*H199</f>
        <v>1.05324</v>
      </c>
      <c r="S199" s="148">
        <v>0</v>
      </c>
      <c r="T199" s="149">
        <f>S199*H199</f>
        <v>0</v>
      </c>
      <c r="AR199" s="150" t="s">
        <v>179</v>
      </c>
      <c r="AT199" s="150" t="s">
        <v>203</v>
      </c>
      <c r="AU199" s="150" t="s">
        <v>142</v>
      </c>
      <c r="AY199" s="16" t="s">
        <v>135</v>
      </c>
      <c r="BE199" s="151">
        <f>IF(N199="základná",J199,0)</f>
        <v>0</v>
      </c>
      <c r="BF199" s="151">
        <f>IF(N199="znížená",J199,0)</f>
        <v>0</v>
      </c>
      <c r="BG199" s="151">
        <f>IF(N199="zákl. prenesená",J199,0)</f>
        <v>0</v>
      </c>
      <c r="BH199" s="151">
        <f>IF(N199="zníž. prenesená",J199,0)</f>
        <v>0</v>
      </c>
      <c r="BI199" s="151">
        <f>IF(N199="nulová",J199,0)</f>
        <v>0</v>
      </c>
      <c r="BJ199" s="16" t="s">
        <v>142</v>
      </c>
      <c r="BK199" s="151">
        <f>ROUND(I199*H199,2)</f>
        <v>0</v>
      </c>
      <c r="BL199" s="16" t="s">
        <v>141</v>
      </c>
      <c r="BM199" s="150" t="s">
        <v>281</v>
      </c>
    </row>
    <row r="200" spans="2:65" s="13" customFormat="1">
      <c r="B200" s="159"/>
      <c r="D200" s="153" t="s">
        <v>144</v>
      </c>
      <c r="F200" s="161" t="s">
        <v>282</v>
      </c>
      <c r="H200" s="162">
        <v>8.7769999999999992</v>
      </c>
      <c r="I200" s="163"/>
      <c r="L200" s="159"/>
      <c r="M200" s="164"/>
      <c r="T200" s="165"/>
      <c r="AT200" s="160" t="s">
        <v>144</v>
      </c>
      <c r="AU200" s="160" t="s">
        <v>142</v>
      </c>
      <c r="AV200" s="13" t="s">
        <v>142</v>
      </c>
      <c r="AW200" s="13" t="s">
        <v>4</v>
      </c>
      <c r="AX200" s="13" t="s">
        <v>84</v>
      </c>
      <c r="AY200" s="160" t="s">
        <v>135</v>
      </c>
    </row>
    <row r="201" spans="2:65" s="1" customFormat="1" ht="30" customHeight="1">
      <c r="B201" s="31"/>
      <c r="C201" s="138" t="s">
        <v>283</v>
      </c>
      <c r="D201" s="138" t="s">
        <v>137</v>
      </c>
      <c r="E201" s="139" t="s">
        <v>284</v>
      </c>
      <c r="F201" s="140" t="s">
        <v>285</v>
      </c>
      <c r="G201" s="141" t="s">
        <v>140</v>
      </c>
      <c r="H201" s="142">
        <v>24.06</v>
      </c>
      <c r="I201" s="143"/>
      <c r="J201" s="144">
        <f>ROUND(I201*H201,2)</f>
        <v>0</v>
      </c>
      <c r="K201" s="145"/>
      <c r="L201" s="31"/>
      <c r="M201" s="146" t="s">
        <v>1</v>
      </c>
      <c r="N201" s="147" t="s">
        <v>42</v>
      </c>
      <c r="P201" s="148">
        <f>O201*H201</f>
        <v>0</v>
      </c>
      <c r="Q201" s="148">
        <v>0.126</v>
      </c>
      <c r="R201" s="148">
        <f>Q201*H201</f>
        <v>3.0315599999999998</v>
      </c>
      <c r="S201" s="148">
        <v>0</v>
      </c>
      <c r="T201" s="149">
        <f>S201*H201</f>
        <v>0</v>
      </c>
      <c r="AR201" s="150" t="s">
        <v>141</v>
      </c>
      <c r="AT201" s="150" t="s">
        <v>137</v>
      </c>
      <c r="AU201" s="150" t="s">
        <v>142</v>
      </c>
      <c r="AY201" s="16" t="s">
        <v>135</v>
      </c>
      <c r="BE201" s="151">
        <f>IF(N201="základná",J201,0)</f>
        <v>0</v>
      </c>
      <c r="BF201" s="151">
        <f>IF(N201="znížená",J201,0)</f>
        <v>0</v>
      </c>
      <c r="BG201" s="151">
        <f>IF(N201="zákl. prenesená",J201,0)</f>
        <v>0</v>
      </c>
      <c r="BH201" s="151">
        <f>IF(N201="zníž. prenesená",J201,0)</f>
        <v>0</v>
      </c>
      <c r="BI201" s="151">
        <f>IF(N201="nulová",J201,0)</f>
        <v>0</v>
      </c>
      <c r="BJ201" s="16" t="s">
        <v>142</v>
      </c>
      <c r="BK201" s="151">
        <f>ROUND(I201*H201,2)</f>
        <v>0</v>
      </c>
      <c r="BL201" s="16" t="s">
        <v>141</v>
      </c>
      <c r="BM201" s="150" t="s">
        <v>286</v>
      </c>
    </row>
    <row r="202" spans="2:65" s="12" customFormat="1">
      <c r="B202" s="152"/>
      <c r="D202" s="153" t="s">
        <v>144</v>
      </c>
      <c r="E202" s="154" t="s">
        <v>1</v>
      </c>
      <c r="F202" s="155" t="s">
        <v>287</v>
      </c>
      <c r="H202" s="154" t="s">
        <v>1</v>
      </c>
      <c r="I202" s="156"/>
      <c r="L202" s="152"/>
      <c r="M202" s="157"/>
      <c r="T202" s="158"/>
      <c r="AT202" s="154" t="s">
        <v>144</v>
      </c>
      <c r="AU202" s="154" t="s">
        <v>142</v>
      </c>
      <c r="AV202" s="12" t="s">
        <v>84</v>
      </c>
      <c r="AW202" s="12" t="s">
        <v>32</v>
      </c>
      <c r="AX202" s="12" t="s">
        <v>76</v>
      </c>
      <c r="AY202" s="154" t="s">
        <v>135</v>
      </c>
    </row>
    <row r="203" spans="2:65" s="13" customFormat="1">
      <c r="B203" s="159"/>
      <c r="D203" s="153" t="s">
        <v>144</v>
      </c>
      <c r="E203" s="160" t="s">
        <v>1</v>
      </c>
      <c r="F203" s="161" t="s">
        <v>288</v>
      </c>
      <c r="H203" s="162">
        <v>24.06</v>
      </c>
      <c r="I203" s="163"/>
      <c r="L203" s="159"/>
      <c r="M203" s="164"/>
      <c r="T203" s="165"/>
      <c r="AT203" s="160" t="s">
        <v>144</v>
      </c>
      <c r="AU203" s="160" t="s">
        <v>142</v>
      </c>
      <c r="AV203" s="13" t="s">
        <v>142</v>
      </c>
      <c r="AW203" s="13" t="s">
        <v>32</v>
      </c>
      <c r="AX203" s="13" t="s">
        <v>84</v>
      </c>
      <c r="AY203" s="160" t="s">
        <v>135</v>
      </c>
    </row>
    <row r="204" spans="2:65" s="1" customFormat="1" ht="14.45" customHeight="1">
      <c r="B204" s="31"/>
      <c r="C204" s="173" t="s">
        <v>289</v>
      </c>
      <c r="D204" s="173" t="s">
        <v>203</v>
      </c>
      <c r="E204" s="174" t="s">
        <v>279</v>
      </c>
      <c r="F204" s="175" t="s">
        <v>280</v>
      </c>
      <c r="G204" s="176" t="s">
        <v>140</v>
      </c>
      <c r="H204" s="177">
        <v>24.300999999999998</v>
      </c>
      <c r="I204" s="178"/>
      <c r="J204" s="179">
        <f>ROUND(I204*H204,2)</f>
        <v>0</v>
      </c>
      <c r="K204" s="180"/>
      <c r="L204" s="181"/>
      <c r="M204" s="182" t="s">
        <v>1</v>
      </c>
      <c r="N204" s="183" t="s">
        <v>42</v>
      </c>
      <c r="P204" s="148">
        <f>O204*H204</f>
        <v>0</v>
      </c>
      <c r="Q204" s="148">
        <v>0.12</v>
      </c>
      <c r="R204" s="148">
        <f>Q204*H204</f>
        <v>2.9161199999999998</v>
      </c>
      <c r="S204" s="148">
        <v>0</v>
      </c>
      <c r="T204" s="149">
        <f>S204*H204</f>
        <v>0</v>
      </c>
      <c r="AR204" s="150" t="s">
        <v>179</v>
      </c>
      <c r="AT204" s="150" t="s">
        <v>203</v>
      </c>
      <c r="AU204" s="150" t="s">
        <v>142</v>
      </c>
      <c r="AY204" s="16" t="s">
        <v>135</v>
      </c>
      <c r="BE204" s="151">
        <f>IF(N204="základná",J204,0)</f>
        <v>0</v>
      </c>
      <c r="BF204" s="151">
        <f>IF(N204="znížená",J204,0)</f>
        <v>0</v>
      </c>
      <c r="BG204" s="151">
        <f>IF(N204="zákl. prenesená",J204,0)</f>
        <v>0</v>
      </c>
      <c r="BH204" s="151">
        <f>IF(N204="zníž. prenesená",J204,0)</f>
        <v>0</v>
      </c>
      <c r="BI204" s="151">
        <f>IF(N204="nulová",J204,0)</f>
        <v>0</v>
      </c>
      <c r="BJ204" s="16" t="s">
        <v>142</v>
      </c>
      <c r="BK204" s="151">
        <f>ROUND(I204*H204,2)</f>
        <v>0</v>
      </c>
      <c r="BL204" s="16" t="s">
        <v>141</v>
      </c>
      <c r="BM204" s="150" t="s">
        <v>290</v>
      </c>
    </row>
    <row r="205" spans="2:65" s="13" customFormat="1">
      <c r="B205" s="159"/>
      <c r="D205" s="153" t="s">
        <v>144</v>
      </c>
      <c r="F205" s="161" t="s">
        <v>291</v>
      </c>
      <c r="H205" s="162">
        <v>24.300999999999998</v>
      </c>
      <c r="I205" s="163"/>
      <c r="L205" s="159"/>
      <c r="M205" s="164"/>
      <c r="T205" s="165"/>
      <c r="AT205" s="160" t="s">
        <v>144</v>
      </c>
      <c r="AU205" s="160" t="s">
        <v>142</v>
      </c>
      <c r="AV205" s="13" t="s">
        <v>142</v>
      </c>
      <c r="AW205" s="13" t="s">
        <v>4</v>
      </c>
      <c r="AX205" s="13" t="s">
        <v>84</v>
      </c>
      <c r="AY205" s="160" t="s">
        <v>135</v>
      </c>
    </row>
    <row r="206" spans="2:65" s="11" customFormat="1" ht="22.9" customHeight="1">
      <c r="B206" s="126"/>
      <c r="D206" s="127" t="s">
        <v>75</v>
      </c>
      <c r="E206" s="136" t="s">
        <v>184</v>
      </c>
      <c r="F206" s="136" t="s">
        <v>292</v>
      </c>
      <c r="I206" s="129"/>
      <c r="J206" s="137">
        <f>BK206</f>
        <v>0</v>
      </c>
      <c r="L206" s="126"/>
      <c r="M206" s="131"/>
      <c r="P206" s="132">
        <f>SUM(P207:P216)</f>
        <v>0</v>
      </c>
      <c r="R206" s="132">
        <f>SUM(R207:R216)</f>
        <v>4.1585161000000008</v>
      </c>
      <c r="T206" s="133">
        <f>SUM(T207:T216)</f>
        <v>0</v>
      </c>
      <c r="AR206" s="127" t="s">
        <v>84</v>
      </c>
      <c r="AT206" s="134" t="s">
        <v>75</v>
      </c>
      <c r="AU206" s="134" t="s">
        <v>84</v>
      </c>
      <c r="AY206" s="127" t="s">
        <v>135</v>
      </c>
      <c r="BK206" s="135">
        <f>SUM(BK207:BK216)</f>
        <v>0</v>
      </c>
    </row>
    <row r="207" spans="2:65" s="1" customFormat="1" ht="30" customHeight="1">
      <c r="B207" s="31"/>
      <c r="C207" s="138" t="s">
        <v>293</v>
      </c>
      <c r="D207" s="138" t="s">
        <v>137</v>
      </c>
      <c r="E207" s="139" t="s">
        <v>294</v>
      </c>
      <c r="F207" s="140" t="s">
        <v>295</v>
      </c>
      <c r="G207" s="141" t="s">
        <v>225</v>
      </c>
      <c r="H207" s="142">
        <v>16.14</v>
      </c>
      <c r="I207" s="143"/>
      <c r="J207" s="144">
        <f>ROUND(I207*H207,2)</f>
        <v>0</v>
      </c>
      <c r="K207" s="145"/>
      <c r="L207" s="31"/>
      <c r="M207" s="146" t="s">
        <v>1</v>
      </c>
      <c r="N207" s="147" t="s">
        <v>42</v>
      </c>
      <c r="P207" s="148">
        <f>O207*H207</f>
        <v>0</v>
      </c>
      <c r="Q207" s="148">
        <v>9.7930000000000003E-2</v>
      </c>
      <c r="R207" s="148">
        <f>Q207*H207</f>
        <v>1.5805902000000001</v>
      </c>
      <c r="S207" s="148">
        <v>0</v>
      </c>
      <c r="T207" s="149">
        <f>S207*H207</f>
        <v>0</v>
      </c>
      <c r="AR207" s="150" t="s">
        <v>141</v>
      </c>
      <c r="AT207" s="150" t="s">
        <v>137</v>
      </c>
      <c r="AU207" s="150" t="s">
        <v>142</v>
      </c>
      <c r="AY207" s="16" t="s">
        <v>135</v>
      </c>
      <c r="BE207" s="151">
        <f>IF(N207="základná",J207,0)</f>
        <v>0</v>
      </c>
      <c r="BF207" s="151">
        <f>IF(N207="znížená",J207,0)</f>
        <v>0</v>
      </c>
      <c r="BG207" s="151">
        <f>IF(N207="zákl. prenesená",J207,0)</f>
        <v>0</v>
      </c>
      <c r="BH207" s="151">
        <f>IF(N207="zníž. prenesená",J207,0)</f>
        <v>0</v>
      </c>
      <c r="BI207" s="151">
        <f>IF(N207="nulová",J207,0)</f>
        <v>0</v>
      </c>
      <c r="BJ207" s="16" t="s">
        <v>142</v>
      </c>
      <c r="BK207" s="151">
        <f>ROUND(I207*H207,2)</f>
        <v>0</v>
      </c>
      <c r="BL207" s="16" t="s">
        <v>141</v>
      </c>
      <c r="BM207" s="150" t="s">
        <v>296</v>
      </c>
    </row>
    <row r="208" spans="2:65" s="1" customFormat="1" ht="14.45" customHeight="1">
      <c r="B208" s="31"/>
      <c r="C208" s="173" t="s">
        <v>297</v>
      </c>
      <c r="D208" s="173" t="s">
        <v>203</v>
      </c>
      <c r="E208" s="174" t="s">
        <v>298</v>
      </c>
      <c r="F208" s="175" t="s">
        <v>299</v>
      </c>
      <c r="G208" s="176" t="s">
        <v>300</v>
      </c>
      <c r="H208" s="177">
        <v>16.300999999999998</v>
      </c>
      <c r="I208" s="178"/>
      <c r="J208" s="179">
        <f>ROUND(I208*H208,2)</f>
        <v>0</v>
      </c>
      <c r="K208" s="180"/>
      <c r="L208" s="181"/>
      <c r="M208" s="182" t="s">
        <v>1</v>
      </c>
      <c r="N208" s="183" t="s">
        <v>42</v>
      </c>
      <c r="P208" s="148">
        <f>O208*H208</f>
        <v>0</v>
      </c>
      <c r="Q208" s="148">
        <v>2.3E-2</v>
      </c>
      <c r="R208" s="148">
        <f>Q208*H208</f>
        <v>0.37492299999999995</v>
      </c>
      <c r="S208" s="148">
        <v>0</v>
      </c>
      <c r="T208" s="149">
        <f>S208*H208</f>
        <v>0</v>
      </c>
      <c r="AR208" s="150" t="s">
        <v>179</v>
      </c>
      <c r="AT208" s="150" t="s">
        <v>203</v>
      </c>
      <c r="AU208" s="150" t="s">
        <v>142</v>
      </c>
      <c r="AY208" s="16" t="s">
        <v>135</v>
      </c>
      <c r="BE208" s="151">
        <f>IF(N208="základná",J208,0)</f>
        <v>0</v>
      </c>
      <c r="BF208" s="151">
        <f>IF(N208="znížená",J208,0)</f>
        <v>0</v>
      </c>
      <c r="BG208" s="151">
        <f>IF(N208="zákl. prenesená",J208,0)</f>
        <v>0</v>
      </c>
      <c r="BH208" s="151">
        <f>IF(N208="zníž. prenesená",J208,0)</f>
        <v>0</v>
      </c>
      <c r="BI208" s="151">
        <f>IF(N208="nulová",J208,0)</f>
        <v>0</v>
      </c>
      <c r="BJ208" s="16" t="s">
        <v>142</v>
      </c>
      <c r="BK208" s="151">
        <f>ROUND(I208*H208,2)</f>
        <v>0</v>
      </c>
      <c r="BL208" s="16" t="s">
        <v>141</v>
      </c>
      <c r="BM208" s="150" t="s">
        <v>301</v>
      </c>
    </row>
    <row r="209" spans="2:65" s="13" customFormat="1">
      <c r="B209" s="159"/>
      <c r="D209" s="153" t="s">
        <v>144</v>
      </c>
      <c r="F209" s="161" t="s">
        <v>302</v>
      </c>
      <c r="H209" s="162">
        <v>16.300999999999998</v>
      </c>
      <c r="I209" s="163"/>
      <c r="L209" s="159"/>
      <c r="M209" s="164"/>
      <c r="T209" s="165"/>
      <c r="AT209" s="160" t="s">
        <v>144</v>
      </c>
      <c r="AU209" s="160" t="s">
        <v>142</v>
      </c>
      <c r="AV209" s="13" t="s">
        <v>142</v>
      </c>
      <c r="AW209" s="13" t="s">
        <v>4</v>
      </c>
      <c r="AX209" s="13" t="s">
        <v>84</v>
      </c>
      <c r="AY209" s="160" t="s">
        <v>135</v>
      </c>
    </row>
    <row r="210" spans="2:65" s="1" customFormat="1" ht="22.15" customHeight="1">
      <c r="B210" s="31"/>
      <c r="C210" s="138" t="s">
        <v>303</v>
      </c>
      <c r="D210" s="138" t="s">
        <v>137</v>
      </c>
      <c r="E210" s="139" t="s">
        <v>304</v>
      </c>
      <c r="F210" s="140" t="s">
        <v>305</v>
      </c>
      <c r="G210" s="141" t="s">
        <v>149</v>
      </c>
      <c r="H210" s="142">
        <v>0.81</v>
      </c>
      <c r="I210" s="143"/>
      <c r="J210" s="144">
        <f>ROUND(I210*H210,2)</f>
        <v>0</v>
      </c>
      <c r="K210" s="145"/>
      <c r="L210" s="31"/>
      <c r="M210" s="146" t="s">
        <v>1</v>
      </c>
      <c r="N210" s="147" t="s">
        <v>42</v>
      </c>
      <c r="P210" s="148">
        <f>O210*H210</f>
        <v>0</v>
      </c>
      <c r="Q210" s="148">
        <v>2.2010900000000002</v>
      </c>
      <c r="R210" s="148">
        <f>Q210*H210</f>
        <v>1.7828829000000004</v>
      </c>
      <c r="S210" s="148">
        <v>0</v>
      </c>
      <c r="T210" s="149">
        <f>S210*H210</f>
        <v>0</v>
      </c>
      <c r="AR210" s="150" t="s">
        <v>141</v>
      </c>
      <c r="AT210" s="150" t="s">
        <v>137</v>
      </c>
      <c r="AU210" s="150" t="s">
        <v>142</v>
      </c>
      <c r="AY210" s="16" t="s">
        <v>135</v>
      </c>
      <c r="BE210" s="151">
        <f>IF(N210="základná",J210,0)</f>
        <v>0</v>
      </c>
      <c r="BF210" s="151">
        <f>IF(N210="znížená",J210,0)</f>
        <v>0</v>
      </c>
      <c r="BG210" s="151">
        <f>IF(N210="zákl. prenesená",J210,0)</f>
        <v>0</v>
      </c>
      <c r="BH210" s="151">
        <f>IF(N210="zníž. prenesená",J210,0)</f>
        <v>0</v>
      </c>
      <c r="BI210" s="151">
        <f>IF(N210="nulová",J210,0)</f>
        <v>0</v>
      </c>
      <c r="BJ210" s="16" t="s">
        <v>142</v>
      </c>
      <c r="BK210" s="151">
        <f>ROUND(I210*H210,2)</f>
        <v>0</v>
      </c>
      <c r="BL210" s="16" t="s">
        <v>141</v>
      </c>
      <c r="BM210" s="150" t="s">
        <v>306</v>
      </c>
    </row>
    <row r="211" spans="2:65" s="1" customFormat="1" ht="22.15" customHeight="1">
      <c r="B211" s="31"/>
      <c r="C211" s="138" t="s">
        <v>307</v>
      </c>
      <c r="D211" s="138" t="s">
        <v>137</v>
      </c>
      <c r="E211" s="139" t="s">
        <v>308</v>
      </c>
      <c r="F211" s="140" t="s">
        <v>309</v>
      </c>
      <c r="G211" s="141" t="s">
        <v>300</v>
      </c>
      <c r="H211" s="142">
        <v>36</v>
      </c>
      <c r="I211" s="143"/>
      <c r="J211" s="144">
        <f>ROUND(I211*H211,2)</f>
        <v>0</v>
      </c>
      <c r="K211" s="145"/>
      <c r="L211" s="31"/>
      <c r="M211" s="146" t="s">
        <v>1</v>
      </c>
      <c r="N211" s="147" t="s">
        <v>42</v>
      </c>
      <c r="P211" s="148">
        <f>O211*H211</f>
        <v>0</v>
      </c>
      <c r="Q211" s="148">
        <v>6.7000000000000002E-4</v>
      </c>
      <c r="R211" s="148">
        <f>Q211*H211</f>
        <v>2.4120000000000003E-2</v>
      </c>
      <c r="S211" s="148">
        <v>0</v>
      </c>
      <c r="T211" s="149">
        <f>S211*H211</f>
        <v>0</v>
      </c>
      <c r="AR211" s="150" t="s">
        <v>141</v>
      </c>
      <c r="AT211" s="150" t="s">
        <v>137</v>
      </c>
      <c r="AU211" s="150" t="s">
        <v>142</v>
      </c>
      <c r="AY211" s="16" t="s">
        <v>135</v>
      </c>
      <c r="BE211" s="151">
        <f>IF(N211="základná",J211,0)</f>
        <v>0</v>
      </c>
      <c r="BF211" s="151">
        <f>IF(N211="znížená",J211,0)</f>
        <v>0</v>
      </c>
      <c r="BG211" s="151">
        <f>IF(N211="zákl. prenesená",J211,0)</f>
        <v>0</v>
      </c>
      <c r="BH211" s="151">
        <f>IF(N211="zníž. prenesená",J211,0)</f>
        <v>0</v>
      </c>
      <c r="BI211" s="151">
        <f>IF(N211="nulová",J211,0)</f>
        <v>0</v>
      </c>
      <c r="BJ211" s="16" t="s">
        <v>142</v>
      </c>
      <c r="BK211" s="151">
        <f>ROUND(I211*H211,2)</f>
        <v>0</v>
      </c>
      <c r="BL211" s="16" t="s">
        <v>141</v>
      </c>
      <c r="BM211" s="150" t="s">
        <v>310</v>
      </c>
    </row>
    <row r="212" spans="2:65" s="1" customFormat="1" ht="22.15" customHeight="1">
      <c r="B212" s="31"/>
      <c r="C212" s="173" t="s">
        <v>311</v>
      </c>
      <c r="D212" s="173" t="s">
        <v>203</v>
      </c>
      <c r="E212" s="174" t="s">
        <v>312</v>
      </c>
      <c r="F212" s="175" t="s">
        <v>313</v>
      </c>
      <c r="G212" s="176" t="s">
        <v>300</v>
      </c>
      <c r="H212" s="177">
        <v>36</v>
      </c>
      <c r="I212" s="178"/>
      <c r="J212" s="179">
        <f>ROUND(I212*H212,2)</f>
        <v>0</v>
      </c>
      <c r="K212" s="180"/>
      <c r="L212" s="181"/>
      <c r="M212" s="182" t="s">
        <v>1</v>
      </c>
      <c r="N212" s="183" t="s">
        <v>42</v>
      </c>
      <c r="P212" s="148">
        <f>O212*H212</f>
        <v>0</v>
      </c>
      <c r="Q212" s="148">
        <v>1.0999999999999999E-2</v>
      </c>
      <c r="R212" s="148">
        <f>Q212*H212</f>
        <v>0.39599999999999996</v>
      </c>
      <c r="S212" s="148">
        <v>0</v>
      </c>
      <c r="T212" s="149">
        <f>S212*H212</f>
        <v>0</v>
      </c>
      <c r="AR212" s="150" t="s">
        <v>179</v>
      </c>
      <c r="AT212" s="150" t="s">
        <v>203</v>
      </c>
      <c r="AU212" s="150" t="s">
        <v>142</v>
      </c>
      <c r="AY212" s="16" t="s">
        <v>135</v>
      </c>
      <c r="BE212" s="151">
        <f>IF(N212="základná",J212,0)</f>
        <v>0</v>
      </c>
      <c r="BF212" s="151">
        <f>IF(N212="znížená",J212,0)</f>
        <v>0</v>
      </c>
      <c r="BG212" s="151">
        <f>IF(N212="zákl. prenesená",J212,0)</f>
        <v>0</v>
      </c>
      <c r="BH212" s="151">
        <f>IF(N212="zníž. prenesená",J212,0)</f>
        <v>0</v>
      </c>
      <c r="BI212" s="151">
        <f>IF(N212="nulová",J212,0)</f>
        <v>0</v>
      </c>
      <c r="BJ212" s="16" t="s">
        <v>142</v>
      </c>
      <c r="BK212" s="151">
        <f>ROUND(I212*H212,2)</f>
        <v>0</v>
      </c>
      <c r="BL212" s="16" t="s">
        <v>141</v>
      </c>
      <c r="BM212" s="150" t="s">
        <v>314</v>
      </c>
    </row>
    <row r="213" spans="2:65" s="1" customFormat="1" ht="19.899999999999999" customHeight="1">
      <c r="B213" s="31"/>
      <c r="C213" s="138" t="s">
        <v>315</v>
      </c>
      <c r="D213" s="138" t="s">
        <v>137</v>
      </c>
      <c r="E213" s="139" t="s">
        <v>316</v>
      </c>
      <c r="F213" s="140" t="s">
        <v>317</v>
      </c>
      <c r="G213" s="141" t="s">
        <v>195</v>
      </c>
      <c r="H213" s="142">
        <v>10</v>
      </c>
      <c r="I213" s="143"/>
      <c r="J213" s="144">
        <f>ROUND(I213*H213,2)</f>
        <v>0</v>
      </c>
      <c r="K213" s="145"/>
      <c r="L213" s="31"/>
      <c r="M213" s="146" t="s">
        <v>1</v>
      </c>
      <c r="N213" s="147" t="s">
        <v>42</v>
      </c>
      <c r="P213" s="148">
        <f>O213*H213</f>
        <v>0</v>
      </c>
      <c r="Q213" s="148">
        <v>0</v>
      </c>
      <c r="R213" s="148">
        <f>Q213*H213</f>
        <v>0</v>
      </c>
      <c r="S213" s="148">
        <v>0</v>
      </c>
      <c r="T213" s="149">
        <f>S213*H213</f>
        <v>0</v>
      </c>
      <c r="AR213" s="150" t="s">
        <v>141</v>
      </c>
      <c r="AT213" s="150" t="s">
        <v>137</v>
      </c>
      <c r="AU213" s="150" t="s">
        <v>142</v>
      </c>
      <c r="AY213" s="16" t="s">
        <v>135</v>
      </c>
      <c r="BE213" s="151">
        <f>IF(N213="základná",J213,0)</f>
        <v>0</v>
      </c>
      <c r="BF213" s="151">
        <f>IF(N213="znížená",J213,0)</f>
        <v>0</v>
      </c>
      <c r="BG213" s="151">
        <f>IF(N213="zákl. prenesená",J213,0)</f>
        <v>0</v>
      </c>
      <c r="BH213" s="151">
        <f>IF(N213="zníž. prenesená",J213,0)</f>
        <v>0</v>
      </c>
      <c r="BI213" s="151">
        <f>IF(N213="nulová",J213,0)</f>
        <v>0</v>
      </c>
      <c r="BJ213" s="16" t="s">
        <v>142</v>
      </c>
      <c r="BK213" s="151">
        <f>ROUND(I213*H213,2)</f>
        <v>0</v>
      </c>
      <c r="BL213" s="16" t="s">
        <v>141</v>
      </c>
      <c r="BM213" s="150" t="s">
        <v>318</v>
      </c>
    </row>
    <row r="214" spans="2:65" s="1" customFormat="1" ht="22.15" customHeight="1">
      <c r="B214" s="31"/>
      <c r="C214" s="138" t="s">
        <v>319</v>
      </c>
      <c r="D214" s="138" t="s">
        <v>137</v>
      </c>
      <c r="E214" s="139" t="s">
        <v>320</v>
      </c>
      <c r="F214" s="140" t="s">
        <v>321</v>
      </c>
      <c r="G214" s="141" t="s">
        <v>195</v>
      </c>
      <c r="H214" s="142">
        <v>100</v>
      </c>
      <c r="I214" s="143"/>
      <c r="J214" s="144">
        <f>ROUND(I214*H214,2)</f>
        <v>0</v>
      </c>
      <c r="K214" s="145"/>
      <c r="L214" s="31"/>
      <c r="M214" s="146" t="s">
        <v>1</v>
      </c>
      <c r="N214" s="147" t="s">
        <v>42</v>
      </c>
      <c r="P214" s="148">
        <f>O214*H214</f>
        <v>0</v>
      </c>
      <c r="Q214" s="148">
        <v>0</v>
      </c>
      <c r="R214" s="148">
        <f>Q214*H214</f>
        <v>0</v>
      </c>
      <c r="S214" s="148">
        <v>0</v>
      </c>
      <c r="T214" s="149">
        <f>S214*H214</f>
        <v>0</v>
      </c>
      <c r="AR214" s="150" t="s">
        <v>141</v>
      </c>
      <c r="AT214" s="150" t="s">
        <v>137</v>
      </c>
      <c r="AU214" s="150" t="s">
        <v>142</v>
      </c>
      <c r="AY214" s="16" t="s">
        <v>135</v>
      </c>
      <c r="BE214" s="151">
        <f>IF(N214="základná",J214,0)</f>
        <v>0</v>
      </c>
      <c r="BF214" s="151">
        <f>IF(N214="znížená",J214,0)</f>
        <v>0</v>
      </c>
      <c r="BG214" s="151">
        <f>IF(N214="zákl. prenesená",J214,0)</f>
        <v>0</v>
      </c>
      <c r="BH214" s="151">
        <f>IF(N214="zníž. prenesená",J214,0)</f>
        <v>0</v>
      </c>
      <c r="BI214" s="151">
        <f>IF(N214="nulová",J214,0)</f>
        <v>0</v>
      </c>
      <c r="BJ214" s="16" t="s">
        <v>142</v>
      </c>
      <c r="BK214" s="151">
        <f>ROUND(I214*H214,2)</f>
        <v>0</v>
      </c>
      <c r="BL214" s="16" t="s">
        <v>141</v>
      </c>
      <c r="BM214" s="150" t="s">
        <v>322</v>
      </c>
    </row>
    <row r="215" spans="2:65" s="13" customFormat="1">
      <c r="B215" s="159"/>
      <c r="D215" s="153" t="s">
        <v>144</v>
      </c>
      <c r="F215" s="161" t="s">
        <v>323</v>
      </c>
      <c r="H215" s="162">
        <v>100</v>
      </c>
      <c r="I215" s="163"/>
      <c r="L215" s="159"/>
      <c r="M215" s="164"/>
      <c r="T215" s="165"/>
      <c r="AT215" s="160" t="s">
        <v>144</v>
      </c>
      <c r="AU215" s="160" t="s">
        <v>142</v>
      </c>
      <c r="AV215" s="13" t="s">
        <v>142</v>
      </c>
      <c r="AW215" s="13" t="s">
        <v>4</v>
      </c>
      <c r="AX215" s="13" t="s">
        <v>84</v>
      </c>
      <c r="AY215" s="160" t="s">
        <v>135</v>
      </c>
    </row>
    <row r="216" spans="2:65" s="1" customFormat="1" ht="22.15" customHeight="1">
      <c r="B216" s="31"/>
      <c r="C216" s="138" t="s">
        <v>324</v>
      </c>
      <c r="D216" s="138" t="s">
        <v>137</v>
      </c>
      <c r="E216" s="139" t="s">
        <v>325</v>
      </c>
      <c r="F216" s="140" t="s">
        <v>326</v>
      </c>
      <c r="G216" s="141" t="s">
        <v>195</v>
      </c>
      <c r="H216" s="142">
        <v>10</v>
      </c>
      <c r="I216" s="143"/>
      <c r="J216" s="144">
        <f>ROUND(I216*H216,2)</f>
        <v>0</v>
      </c>
      <c r="K216" s="145"/>
      <c r="L216" s="31"/>
      <c r="M216" s="146" t="s">
        <v>1</v>
      </c>
      <c r="N216" s="147" t="s">
        <v>42</v>
      </c>
      <c r="P216" s="148">
        <f>O216*H216</f>
        <v>0</v>
      </c>
      <c r="Q216" s="148">
        <v>0</v>
      </c>
      <c r="R216" s="148">
        <f>Q216*H216</f>
        <v>0</v>
      </c>
      <c r="S216" s="148">
        <v>0</v>
      </c>
      <c r="T216" s="149">
        <f>S216*H216</f>
        <v>0</v>
      </c>
      <c r="AR216" s="150" t="s">
        <v>141</v>
      </c>
      <c r="AT216" s="150" t="s">
        <v>137</v>
      </c>
      <c r="AU216" s="150" t="s">
        <v>142</v>
      </c>
      <c r="AY216" s="16" t="s">
        <v>135</v>
      </c>
      <c r="BE216" s="151">
        <f>IF(N216="základná",J216,0)</f>
        <v>0</v>
      </c>
      <c r="BF216" s="151">
        <f>IF(N216="znížená",J216,0)</f>
        <v>0</v>
      </c>
      <c r="BG216" s="151">
        <f>IF(N216="zákl. prenesená",J216,0)</f>
        <v>0</v>
      </c>
      <c r="BH216" s="151">
        <f>IF(N216="zníž. prenesená",J216,0)</f>
        <v>0</v>
      </c>
      <c r="BI216" s="151">
        <f>IF(N216="nulová",J216,0)</f>
        <v>0</v>
      </c>
      <c r="BJ216" s="16" t="s">
        <v>142</v>
      </c>
      <c r="BK216" s="151">
        <f>ROUND(I216*H216,2)</f>
        <v>0</v>
      </c>
      <c r="BL216" s="16" t="s">
        <v>141</v>
      </c>
      <c r="BM216" s="150" t="s">
        <v>327</v>
      </c>
    </row>
    <row r="217" spans="2:65" s="11" customFormat="1" ht="22.9" customHeight="1">
      <c r="B217" s="126"/>
      <c r="D217" s="127" t="s">
        <v>75</v>
      </c>
      <c r="E217" s="136" t="s">
        <v>328</v>
      </c>
      <c r="F217" s="136" t="s">
        <v>329</v>
      </c>
      <c r="I217" s="129"/>
      <c r="J217" s="137">
        <f>BK217</f>
        <v>0</v>
      </c>
      <c r="L217" s="126"/>
      <c r="M217" s="131"/>
      <c r="P217" s="132">
        <f>P218</f>
        <v>0</v>
      </c>
      <c r="R217" s="132">
        <f>R218</f>
        <v>0</v>
      </c>
      <c r="T217" s="133">
        <f>T218</f>
        <v>0</v>
      </c>
      <c r="AR217" s="127" t="s">
        <v>84</v>
      </c>
      <c r="AT217" s="134" t="s">
        <v>75</v>
      </c>
      <c r="AU217" s="134" t="s">
        <v>84</v>
      </c>
      <c r="AY217" s="127" t="s">
        <v>135</v>
      </c>
      <c r="BK217" s="135">
        <f>BK218</f>
        <v>0</v>
      </c>
    </row>
    <row r="218" spans="2:65" s="1" customFormat="1" ht="22.15" customHeight="1">
      <c r="B218" s="31"/>
      <c r="C218" s="138" t="s">
        <v>330</v>
      </c>
      <c r="D218" s="138" t="s">
        <v>137</v>
      </c>
      <c r="E218" s="139" t="s">
        <v>331</v>
      </c>
      <c r="F218" s="140" t="s">
        <v>332</v>
      </c>
      <c r="G218" s="141" t="s">
        <v>195</v>
      </c>
      <c r="H218" s="142">
        <v>43.774000000000001</v>
      </c>
      <c r="I218" s="143"/>
      <c r="J218" s="144">
        <f>ROUND(I218*H218,2)</f>
        <v>0</v>
      </c>
      <c r="K218" s="145"/>
      <c r="L218" s="31"/>
      <c r="M218" s="146" t="s">
        <v>1</v>
      </c>
      <c r="N218" s="147" t="s">
        <v>42</v>
      </c>
      <c r="P218" s="148">
        <f>O218*H218</f>
        <v>0</v>
      </c>
      <c r="Q218" s="148">
        <v>0</v>
      </c>
      <c r="R218" s="148">
        <f>Q218*H218</f>
        <v>0</v>
      </c>
      <c r="S218" s="148">
        <v>0</v>
      </c>
      <c r="T218" s="149">
        <f>S218*H218</f>
        <v>0</v>
      </c>
      <c r="AR218" s="150" t="s">
        <v>141</v>
      </c>
      <c r="AT218" s="150" t="s">
        <v>137</v>
      </c>
      <c r="AU218" s="150" t="s">
        <v>142</v>
      </c>
      <c r="AY218" s="16" t="s">
        <v>135</v>
      </c>
      <c r="BE218" s="151">
        <f>IF(N218="základná",J218,0)</f>
        <v>0</v>
      </c>
      <c r="BF218" s="151">
        <f>IF(N218="znížená",J218,0)</f>
        <v>0</v>
      </c>
      <c r="BG218" s="151">
        <f>IF(N218="zákl. prenesená",J218,0)</f>
        <v>0</v>
      </c>
      <c r="BH218" s="151">
        <f>IF(N218="zníž. prenesená",J218,0)</f>
        <v>0</v>
      </c>
      <c r="BI218" s="151">
        <f>IF(N218="nulová",J218,0)</f>
        <v>0</v>
      </c>
      <c r="BJ218" s="16" t="s">
        <v>142</v>
      </c>
      <c r="BK218" s="151">
        <f>ROUND(I218*H218,2)</f>
        <v>0</v>
      </c>
      <c r="BL218" s="16" t="s">
        <v>141</v>
      </c>
      <c r="BM218" s="150" t="s">
        <v>333</v>
      </c>
    </row>
    <row r="219" spans="2:65" s="11" customFormat="1" ht="25.9" customHeight="1">
      <c r="B219" s="126"/>
      <c r="D219" s="127" t="s">
        <v>75</v>
      </c>
      <c r="E219" s="128" t="s">
        <v>334</v>
      </c>
      <c r="F219" s="128" t="s">
        <v>335</v>
      </c>
      <c r="I219" s="129"/>
      <c r="J219" s="130">
        <f>BK219</f>
        <v>0</v>
      </c>
      <c r="L219" s="126"/>
      <c r="M219" s="131"/>
      <c r="P219" s="132">
        <f>P220+P229+P235+P241+P250</f>
        <v>0</v>
      </c>
      <c r="R219" s="132">
        <f>R220+R229+R235+R241+R250</f>
        <v>3.7780439000000001</v>
      </c>
      <c r="T219" s="133">
        <f>T220+T229+T235+T241+T250</f>
        <v>0</v>
      </c>
      <c r="AR219" s="127" t="s">
        <v>142</v>
      </c>
      <c r="AT219" s="134" t="s">
        <v>75</v>
      </c>
      <c r="AU219" s="134" t="s">
        <v>76</v>
      </c>
      <c r="AY219" s="127" t="s">
        <v>135</v>
      </c>
      <c r="BK219" s="135">
        <f>BK220+BK229+BK235+BK241+BK250</f>
        <v>0</v>
      </c>
    </row>
    <row r="220" spans="2:65" s="11" customFormat="1" ht="22.9" customHeight="1">
      <c r="B220" s="126"/>
      <c r="D220" s="127" t="s">
        <v>75</v>
      </c>
      <c r="E220" s="136" t="s">
        <v>336</v>
      </c>
      <c r="F220" s="136" t="s">
        <v>337</v>
      </c>
      <c r="I220" s="129"/>
      <c r="J220" s="137">
        <f>BK220</f>
        <v>0</v>
      </c>
      <c r="L220" s="126"/>
      <c r="M220" s="131"/>
      <c r="P220" s="132">
        <f>SUM(P221:P228)</f>
        <v>0</v>
      </c>
      <c r="R220" s="132">
        <f>SUM(R221:R228)</f>
        <v>0.51787520000000009</v>
      </c>
      <c r="T220" s="133">
        <f>SUM(T221:T228)</f>
        <v>0</v>
      </c>
      <c r="AR220" s="127" t="s">
        <v>142</v>
      </c>
      <c r="AT220" s="134" t="s">
        <v>75</v>
      </c>
      <c r="AU220" s="134" t="s">
        <v>84</v>
      </c>
      <c r="AY220" s="127" t="s">
        <v>135</v>
      </c>
      <c r="BK220" s="135">
        <f>SUM(BK221:BK228)</f>
        <v>0</v>
      </c>
    </row>
    <row r="221" spans="2:65" s="1" customFormat="1" ht="30" customHeight="1">
      <c r="B221" s="31"/>
      <c r="C221" s="138" t="s">
        <v>338</v>
      </c>
      <c r="D221" s="138" t="s">
        <v>137</v>
      </c>
      <c r="E221" s="139" t="s">
        <v>339</v>
      </c>
      <c r="F221" s="140" t="s">
        <v>340</v>
      </c>
      <c r="G221" s="141" t="s">
        <v>140</v>
      </c>
      <c r="H221" s="142">
        <v>21.55</v>
      </c>
      <c r="I221" s="143"/>
      <c r="J221" s="144">
        <f>ROUND(I221*H221,2)</f>
        <v>0</v>
      </c>
      <c r="K221" s="145"/>
      <c r="L221" s="31"/>
      <c r="M221" s="146" t="s">
        <v>1</v>
      </c>
      <c r="N221" s="147" t="s">
        <v>42</v>
      </c>
      <c r="P221" s="148">
        <f>O221*H221</f>
        <v>0</v>
      </c>
      <c r="Q221" s="148">
        <v>0</v>
      </c>
      <c r="R221" s="148">
        <f>Q221*H221</f>
        <v>0</v>
      </c>
      <c r="S221" s="148">
        <v>0</v>
      </c>
      <c r="T221" s="149">
        <f>S221*H221</f>
        <v>0</v>
      </c>
      <c r="AR221" s="150" t="s">
        <v>222</v>
      </c>
      <c r="AT221" s="150" t="s">
        <v>137</v>
      </c>
      <c r="AU221" s="150" t="s">
        <v>142</v>
      </c>
      <c r="AY221" s="16" t="s">
        <v>135</v>
      </c>
      <c r="BE221" s="151">
        <f>IF(N221="základná",J221,0)</f>
        <v>0</v>
      </c>
      <c r="BF221" s="151">
        <f>IF(N221="znížená",J221,0)</f>
        <v>0</v>
      </c>
      <c r="BG221" s="151">
        <f>IF(N221="zákl. prenesená",J221,0)</f>
        <v>0</v>
      </c>
      <c r="BH221" s="151">
        <f>IF(N221="zníž. prenesená",J221,0)</f>
        <v>0</v>
      </c>
      <c r="BI221" s="151">
        <f>IF(N221="nulová",J221,0)</f>
        <v>0</v>
      </c>
      <c r="BJ221" s="16" t="s">
        <v>142</v>
      </c>
      <c r="BK221" s="151">
        <f>ROUND(I221*H221,2)</f>
        <v>0</v>
      </c>
      <c r="BL221" s="16" t="s">
        <v>222</v>
      </c>
      <c r="BM221" s="150" t="s">
        <v>341</v>
      </c>
    </row>
    <row r="222" spans="2:65" s="1" customFormat="1" ht="14.45" customHeight="1">
      <c r="B222" s="31"/>
      <c r="C222" s="173" t="s">
        <v>342</v>
      </c>
      <c r="D222" s="173" t="s">
        <v>203</v>
      </c>
      <c r="E222" s="174" t="s">
        <v>343</v>
      </c>
      <c r="F222" s="175" t="s">
        <v>344</v>
      </c>
      <c r="G222" s="176" t="s">
        <v>300</v>
      </c>
      <c r="H222" s="177">
        <v>0.86199999999999999</v>
      </c>
      <c r="I222" s="178"/>
      <c r="J222" s="179">
        <f>ROUND(I222*H222,2)</f>
        <v>0</v>
      </c>
      <c r="K222" s="180"/>
      <c r="L222" s="181"/>
      <c r="M222" s="182" t="s">
        <v>1</v>
      </c>
      <c r="N222" s="183" t="s">
        <v>42</v>
      </c>
      <c r="P222" s="148">
        <f>O222*H222</f>
        <v>0</v>
      </c>
      <c r="Q222" s="148">
        <v>7.5000000000000002E-4</v>
      </c>
      <c r="R222" s="148">
        <f>Q222*H222</f>
        <v>6.4650000000000005E-4</v>
      </c>
      <c r="S222" s="148">
        <v>0</v>
      </c>
      <c r="T222" s="149">
        <f>S222*H222</f>
        <v>0</v>
      </c>
      <c r="AR222" s="150" t="s">
        <v>297</v>
      </c>
      <c r="AT222" s="150" t="s">
        <v>203</v>
      </c>
      <c r="AU222" s="150" t="s">
        <v>142</v>
      </c>
      <c r="AY222" s="16" t="s">
        <v>135</v>
      </c>
      <c r="BE222" s="151">
        <f>IF(N222="základná",J222,0)</f>
        <v>0</v>
      </c>
      <c r="BF222" s="151">
        <f>IF(N222="znížená",J222,0)</f>
        <v>0</v>
      </c>
      <c r="BG222" s="151">
        <f>IF(N222="zákl. prenesená",J222,0)</f>
        <v>0</v>
      </c>
      <c r="BH222" s="151">
        <f>IF(N222="zníž. prenesená",J222,0)</f>
        <v>0</v>
      </c>
      <c r="BI222" s="151">
        <f>IF(N222="nulová",J222,0)</f>
        <v>0</v>
      </c>
      <c r="BJ222" s="16" t="s">
        <v>142</v>
      </c>
      <c r="BK222" s="151">
        <f>ROUND(I222*H222,2)</f>
        <v>0</v>
      </c>
      <c r="BL222" s="16" t="s">
        <v>222</v>
      </c>
      <c r="BM222" s="150" t="s">
        <v>345</v>
      </c>
    </row>
    <row r="223" spans="2:65" s="1" customFormat="1" ht="19.899999999999999" customHeight="1">
      <c r="B223" s="31"/>
      <c r="C223" s="173" t="s">
        <v>346</v>
      </c>
      <c r="D223" s="173" t="s">
        <v>203</v>
      </c>
      <c r="E223" s="174" t="s">
        <v>347</v>
      </c>
      <c r="F223" s="175" t="s">
        <v>348</v>
      </c>
      <c r="G223" s="176" t="s">
        <v>349</v>
      </c>
      <c r="H223" s="177">
        <v>0.17199999999999999</v>
      </c>
      <c r="I223" s="178"/>
      <c r="J223" s="179">
        <f>ROUND(I223*H223,2)</f>
        <v>0</v>
      </c>
      <c r="K223" s="180"/>
      <c r="L223" s="181"/>
      <c r="M223" s="182" t="s">
        <v>1</v>
      </c>
      <c r="N223" s="183" t="s">
        <v>42</v>
      </c>
      <c r="P223" s="148">
        <f>O223*H223</f>
        <v>0</v>
      </c>
      <c r="Q223" s="148">
        <v>1E-3</v>
      </c>
      <c r="R223" s="148">
        <f>Q223*H223</f>
        <v>1.7199999999999998E-4</v>
      </c>
      <c r="S223" s="148">
        <v>0</v>
      </c>
      <c r="T223" s="149">
        <f>S223*H223</f>
        <v>0</v>
      </c>
      <c r="AR223" s="150" t="s">
        <v>297</v>
      </c>
      <c r="AT223" s="150" t="s">
        <v>203</v>
      </c>
      <c r="AU223" s="150" t="s">
        <v>142</v>
      </c>
      <c r="AY223" s="16" t="s">
        <v>135</v>
      </c>
      <c r="BE223" s="151">
        <f>IF(N223="základná",J223,0)</f>
        <v>0</v>
      </c>
      <c r="BF223" s="151">
        <f>IF(N223="znížená",J223,0)</f>
        <v>0</v>
      </c>
      <c r="BG223" s="151">
        <f>IF(N223="zákl. prenesená",J223,0)</f>
        <v>0</v>
      </c>
      <c r="BH223" s="151">
        <f>IF(N223="zníž. prenesená",J223,0)</f>
        <v>0</v>
      </c>
      <c r="BI223" s="151">
        <f>IF(N223="nulová",J223,0)</f>
        <v>0</v>
      </c>
      <c r="BJ223" s="16" t="s">
        <v>142</v>
      </c>
      <c r="BK223" s="151">
        <f>ROUND(I223*H223,2)</f>
        <v>0</v>
      </c>
      <c r="BL223" s="16" t="s">
        <v>222</v>
      </c>
      <c r="BM223" s="150" t="s">
        <v>350</v>
      </c>
    </row>
    <row r="224" spans="2:65" s="1" customFormat="1" ht="14.45" customHeight="1">
      <c r="B224" s="31"/>
      <c r="C224" s="173" t="s">
        <v>351</v>
      </c>
      <c r="D224" s="173" t="s">
        <v>203</v>
      </c>
      <c r="E224" s="174" t="s">
        <v>352</v>
      </c>
      <c r="F224" s="175" t="s">
        <v>353</v>
      </c>
      <c r="G224" s="176" t="s">
        <v>300</v>
      </c>
      <c r="H224" s="177">
        <v>15.012</v>
      </c>
      <c r="I224" s="178"/>
      <c r="J224" s="179">
        <f>ROUND(I224*H224,2)</f>
        <v>0</v>
      </c>
      <c r="K224" s="180"/>
      <c r="L224" s="181"/>
      <c r="M224" s="182" t="s">
        <v>1</v>
      </c>
      <c r="N224" s="183" t="s">
        <v>42</v>
      </c>
      <c r="P224" s="148">
        <f>O224*H224</f>
        <v>0</v>
      </c>
      <c r="Q224" s="148">
        <v>5.0000000000000001E-4</v>
      </c>
      <c r="R224" s="148">
        <f>Q224*H224</f>
        <v>7.5060000000000005E-3</v>
      </c>
      <c r="S224" s="148">
        <v>0</v>
      </c>
      <c r="T224" s="149">
        <f>S224*H224</f>
        <v>0</v>
      </c>
      <c r="AR224" s="150" t="s">
        <v>297</v>
      </c>
      <c r="AT224" s="150" t="s">
        <v>203</v>
      </c>
      <c r="AU224" s="150" t="s">
        <v>142</v>
      </c>
      <c r="AY224" s="16" t="s">
        <v>135</v>
      </c>
      <c r="BE224" s="151">
        <f>IF(N224="základná",J224,0)</f>
        <v>0</v>
      </c>
      <c r="BF224" s="151">
        <f>IF(N224="znížená",J224,0)</f>
        <v>0</v>
      </c>
      <c r="BG224" s="151">
        <f>IF(N224="zákl. prenesená",J224,0)</f>
        <v>0</v>
      </c>
      <c r="BH224" s="151">
        <f>IF(N224="zníž. prenesená",J224,0)</f>
        <v>0</v>
      </c>
      <c r="BI224" s="151">
        <f>IF(N224="nulová",J224,0)</f>
        <v>0</v>
      </c>
      <c r="BJ224" s="16" t="s">
        <v>142</v>
      </c>
      <c r="BK224" s="151">
        <f>ROUND(I224*H224,2)</f>
        <v>0</v>
      </c>
      <c r="BL224" s="16" t="s">
        <v>222</v>
      </c>
      <c r="BM224" s="150" t="s">
        <v>354</v>
      </c>
    </row>
    <row r="225" spans="2:65" s="1" customFormat="1" ht="22.15" customHeight="1">
      <c r="B225" s="31"/>
      <c r="C225" s="173" t="s">
        <v>355</v>
      </c>
      <c r="D225" s="173" t="s">
        <v>203</v>
      </c>
      <c r="E225" s="174" t="s">
        <v>356</v>
      </c>
      <c r="F225" s="175" t="s">
        <v>357</v>
      </c>
      <c r="G225" s="176" t="s">
        <v>140</v>
      </c>
      <c r="H225" s="177">
        <v>24.783000000000001</v>
      </c>
      <c r="I225" s="178"/>
      <c r="J225" s="179">
        <f>ROUND(I225*H225,2)</f>
        <v>0</v>
      </c>
      <c r="K225" s="180"/>
      <c r="L225" s="181"/>
      <c r="M225" s="182" t="s">
        <v>1</v>
      </c>
      <c r="N225" s="183" t="s">
        <v>42</v>
      </c>
      <c r="P225" s="148">
        <f>O225*H225</f>
        <v>0</v>
      </c>
      <c r="Q225" s="148">
        <v>1.9E-3</v>
      </c>
      <c r="R225" s="148">
        <f>Q225*H225</f>
        <v>4.7087700000000003E-2</v>
      </c>
      <c r="S225" s="148">
        <v>0</v>
      </c>
      <c r="T225" s="149">
        <f>S225*H225</f>
        <v>0</v>
      </c>
      <c r="AR225" s="150" t="s">
        <v>297</v>
      </c>
      <c r="AT225" s="150" t="s">
        <v>203</v>
      </c>
      <c r="AU225" s="150" t="s">
        <v>142</v>
      </c>
      <c r="AY225" s="16" t="s">
        <v>135</v>
      </c>
      <c r="BE225" s="151">
        <f>IF(N225="základná",J225,0)</f>
        <v>0</v>
      </c>
      <c r="BF225" s="151">
        <f>IF(N225="znížená",J225,0)</f>
        <v>0</v>
      </c>
      <c r="BG225" s="151">
        <f>IF(N225="zákl. prenesená",J225,0)</f>
        <v>0</v>
      </c>
      <c r="BH225" s="151">
        <f>IF(N225="zníž. prenesená",J225,0)</f>
        <v>0</v>
      </c>
      <c r="BI225" s="151">
        <f>IF(N225="nulová",J225,0)</f>
        <v>0</v>
      </c>
      <c r="BJ225" s="16" t="s">
        <v>142</v>
      </c>
      <c r="BK225" s="151">
        <f>ROUND(I225*H225,2)</f>
        <v>0</v>
      </c>
      <c r="BL225" s="16" t="s">
        <v>222</v>
      </c>
      <c r="BM225" s="150" t="s">
        <v>358</v>
      </c>
    </row>
    <row r="226" spans="2:65" s="1" customFormat="1" ht="19.899999999999999" customHeight="1">
      <c r="B226" s="31"/>
      <c r="C226" s="138" t="s">
        <v>359</v>
      </c>
      <c r="D226" s="138" t="s">
        <v>137</v>
      </c>
      <c r="E226" s="139" t="s">
        <v>360</v>
      </c>
      <c r="F226" s="140" t="s">
        <v>361</v>
      </c>
      <c r="G226" s="141" t="s">
        <v>140</v>
      </c>
      <c r="H226" s="142">
        <v>21.55</v>
      </c>
      <c r="I226" s="143"/>
      <c r="J226" s="144">
        <f>ROUND(I226*H226,2)</f>
        <v>0</v>
      </c>
      <c r="K226" s="145"/>
      <c r="L226" s="31"/>
      <c r="M226" s="146" t="s">
        <v>1</v>
      </c>
      <c r="N226" s="147" t="s">
        <v>42</v>
      </c>
      <c r="P226" s="148">
        <f>O226*H226</f>
        <v>0</v>
      </c>
      <c r="Q226" s="148">
        <v>4.6000000000000001E-4</v>
      </c>
      <c r="R226" s="148">
        <f>Q226*H226</f>
        <v>9.9129999999999999E-3</v>
      </c>
      <c r="S226" s="148">
        <v>0</v>
      </c>
      <c r="T226" s="149">
        <f>S226*H226</f>
        <v>0</v>
      </c>
      <c r="AR226" s="150" t="s">
        <v>222</v>
      </c>
      <c r="AT226" s="150" t="s">
        <v>137</v>
      </c>
      <c r="AU226" s="150" t="s">
        <v>142</v>
      </c>
      <c r="AY226" s="16" t="s">
        <v>135</v>
      </c>
      <c r="BE226" s="151">
        <f>IF(N226="základná",J226,0)</f>
        <v>0</v>
      </c>
      <c r="BF226" s="151">
        <f>IF(N226="znížená",J226,0)</f>
        <v>0</v>
      </c>
      <c r="BG226" s="151">
        <f>IF(N226="zákl. prenesená",J226,0)</f>
        <v>0</v>
      </c>
      <c r="BH226" s="151">
        <f>IF(N226="zníž. prenesená",J226,0)</f>
        <v>0</v>
      </c>
      <c r="BI226" s="151">
        <f>IF(N226="nulová",J226,0)</f>
        <v>0</v>
      </c>
      <c r="BJ226" s="16" t="s">
        <v>142</v>
      </c>
      <c r="BK226" s="151">
        <f>ROUND(I226*H226,2)</f>
        <v>0</v>
      </c>
      <c r="BL226" s="16" t="s">
        <v>222</v>
      </c>
      <c r="BM226" s="150" t="s">
        <v>362</v>
      </c>
    </row>
    <row r="227" spans="2:65" s="1" customFormat="1" ht="34.9" customHeight="1">
      <c r="B227" s="31"/>
      <c r="C227" s="173" t="s">
        <v>363</v>
      </c>
      <c r="D227" s="173" t="s">
        <v>203</v>
      </c>
      <c r="E227" s="174" t="s">
        <v>364</v>
      </c>
      <c r="F227" s="175" t="s">
        <v>365</v>
      </c>
      <c r="G227" s="176" t="s">
        <v>140</v>
      </c>
      <c r="H227" s="177">
        <v>21.55</v>
      </c>
      <c r="I227" s="178"/>
      <c r="J227" s="179">
        <f>ROUND(I227*H227,2)</f>
        <v>0</v>
      </c>
      <c r="K227" s="180"/>
      <c r="L227" s="181"/>
      <c r="M227" s="182" t="s">
        <v>1</v>
      </c>
      <c r="N227" s="183" t="s">
        <v>42</v>
      </c>
      <c r="P227" s="148">
        <f>O227*H227</f>
        <v>0</v>
      </c>
      <c r="Q227" s="148">
        <v>2.1000000000000001E-2</v>
      </c>
      <c r="R227" s="148">
        <f>Q227*H227</f>
        <v>0.45255000000000006</v>
      </c>
      <c r="S227" s="148">
        <v>0</v>
      </c>
      <c r="T227" s="149">
        <f>S227*H227</f>
        <v>0</v>
      </c>
      <c r="AR227" s="150" t="s">
        <v>297</v>
      </c>
      <c r="AT227" s="150" t="s">
        <v>203</v>
      </c>
      <c r="AU227" s="150" t="s">
        <v>142</v>
      </c>
      <c r="AY227" s="16" t="s">
        <v>135</v>
      </c>
      <c r="BE227" s="151">
        <f>IF(N227="základná",J227,0)</f>
        <v>0</v>
      </c>
      <c r="BF227" s="151">
        <f>IF(N227="znížená",J227,0)</f>
        <v>0</v>
      </c>
      <c r="BG227" s="151">
        <f>IF(N227="zákl. prenesená",J227,0)</f>
        <v>0</v>
      </c>
      <c r="BH227" s="151">
        <f>IF(N227="zníž. prenesená",J227,0)</f>
        <v>0</v>
      </c>
      <c r="BI227" s="151">
        <f>IF(N227="nulová",J227,0)</f>
        <v>0</v>
      </c>
      <c r="BJ227" s="16" t="s">
        <v>142</v>
      </c>
      <c r="BK227" s="151">
        <f>ROUND(I227*H227,2)</f>
        <v>0</v>
      </c>
      <c r="BL227" s="16" t="s">
        <v>222</v>
      </c>
      <c r="BM227" s="150" t="s">
        <v>366</v>
      </c>
    </row>
    <row r="228" spans="2:65" s="1" customFormat="1" ht="22.15" customHeight="1">
      <c r="B228" s="31"/>
      <c r="C228" s="138" t="s">
        <v>367</v>
      </c>
      <c r="D228" s="138" t="s">
        <v>137</v>
      </c>
      <c r="E228" s="139" t="s">
        <v>368</v>
      </c>
      <c r="F228" s="140" t="s">
        <v>369</v>
      </c>
      <c r="G228" s="141" t="s">
        <v>370</v>
      </c>
      <c r="H228" s="184"/>
      <c r="I228" s="143"/>
      <c r="J228" s="144">
        <f>ROUND(I228*H228,2)</f>
        <v>0</v>
      </c>
      <c r="K228" s="145"/>
      <c r="L228" s="31"/>
      <c r="M228" s="146" t="s">
        <v>1</v>
      </c>
      <c r="N228" s="147" t="s">
        <v>42</v>
      </c>
      <c r="P228" s="148">
        <f>O228*H228</f>
        <v>0</v>
      </c>
      <c r="Q228" s="148">
        <v>0</v>
      </c>
      <c r="R228" s="148">
        <f>Q228*H228</f>
        <v>0</v>
      </c>
      <c r="S228" s="148">
        <v>0</v>
      </c>
      <c r="T228" s="149">
        <f>S228*H228</f>
        <v>0</v>
      </c>
      <c r="AR228" s="150" t="s">
        <v>222</v>
      </c>
      <c r="AT228" s="150" t="s">
        <v>137</v>
      </c>
      <c r="AU228" s="150" t="s">
        <v>142</v>
      </c>
      <c r="AY228" s="16" t="s">
        <v>135</v>
      </c>
      <c r="BE228" s="151">
        <f>IF(N228="základná",J228,0)</f>
        <v>0</v>
      </c>
      <c r="BF228" s="151">
        <f>IF(N228="znížená",J228,0)</f>
        <v>0</v>
      </c>
      <c r="BG228" s="151">
        <f>IF(N228="zákl. prenesená",J228,0)</f>
        <v>0</v>
      </c>
      <c r="BH228" s="151">
        <f>IF(N228="zníž. prenesená",J228,0)</f>
        <v>0</v>
      </c>
      <c r="BI228" s="151">
        <f>IF(N228="nulová",J228,0)</f>
        <v>0</v>
      </c>
      <c r="BJ228" s="16" t="s">
        <v>142</v>
      </c>
      <c r="BK228" s="151">
        <f>ROUND(I228*H228,2)</f>
        <v>0</v>
      </c>
      <c r="BL228" s="16" t="s">
        <v>222</v>
      </c>
      <c r="BM228" s="150" t="s">
        <v>371</v>
      </c>
    </row>
    <row r="229" spans="2:65" s="11" customFormat="1" ht="22.9" customHeight="1">
      <c r="B229" s="126"/>
      <c r="D229" s="127" t="s">
        <v>75</v>
      </c>
      <c r="E229" s="136" t="s">
        <v>372</v>
      </c>
      <c r="F229" s="136" t="s">
        <v>373</v>
      </c>
      <c r="I229" s="129"/>
      <c r="J229" s="137">
        <f>BK229</f>
        <v>0</v>
      </c>
      <c r="L229" s="126"/>
      <c r="M229" s="131"/>
      <c r="P229" s="132">
        <f>SUM(P230:P234)</f>
        <v>0</v>
      </c>
      <c r="R229" s="132">
        <f>SUM(R230:R234)</f>
        <v>0.12516239999999998</v>
      </c>
      <c r="T229" s="133">
        <f>SUM(T230:T234)</f>
        <v>0</v>
      </c>
      <c r="AR229" s="127" t="s">
        <v>142</v>
      </c>
      <c r="AT229" s="134" t="s">
        <v>75</v>
      </c>
      <c r="AU229" s="134" t="s">
        <v>84</v>
      </c>
      <c r="AY229" s="127" t="s">
        <v>135</v>
      </c>
      <c r="BK229" s="135">
        <f>SUM(BK230:BK234)</f>
        <v>0</v>
      </c>
    </row>
    <row r="230" spans="2:65" s="1" customFormat="1" ht="22.15" customHeight="1">
      <c r="B230" s="31"/>
      <c r="C230" s="138" t="s">
        <v>374</v>
      </c>
      <c r="D230" s="138" t="s">
        <v>137</v>
      </c>
      <c r="E230" s="139" t="s">
        <v>375</v>
      </c>
      <c r="F230" s="140" t="s">
        <v>376</v>
      </c>
      <c r="G230" s="141" t="s">
        <v>140</v>
      </c>
      <c r="H230" s="142">
        <v>21.55</v>
      </c>
      <c r="I230" s="143"/>
      <c r="J230" s="144">
        <f>ROUND(I230*H230,2)</f>
        <v>0</v>
      </c>
      <c r="K230" s="145"/>
      <c r="L230" s="31"/>
      <c r="M230" s="146" t="s">
        <v>1</v>
      </c>
      <c r="N230" s="147" t="s">
        <v>42</v>
      </c>
      <c r="P230" s="148">
        <f>O230*H230</f>
        <v>0</v>
      </c>
      <c r="Q230" s="148">
        <v>0</v>
      </c>
      <c r="R230" s="148">
        <f>Q230*H230</f>
        <v>0</v>
      </c>
      <c r="S230" s="148">
        <v>0</v>
      </c>
      <c r="T230" s="149">
        <f>S230*H230</f>
        <v>0</v>
      </c>
      <c r="AR230" s="150" t="s">
        <v>222</v>
      </c>
      <c r="AT230" s="150" t="s">
        <v>137</v>
      </c>
      <c r="AU230" s="150" t="s">
        <v>142</v>
      </c>
      <c r="AY230" s="16" t="s">
        <v>135</v>
      </c>
      <c r="BE230" s="151">
        <f>IF(N230="základná",J230,0)</f>
        <v>0</v>
      </c>
      <c r="BF230" s="151">
        <f>IF(N230="znížená",J230,0)</f>
        <v>0</v>
      </c>
      <c r="BG230" s="151">
        <f>IF(N230="zákl. prenesená",J230,0)</f>
        <v>0</v>
      </c>
      <c r="BH230" s="151">
        <f>IF(N230="zníž. prenesená",J230,0)</f>
        <v>0</v>
      </c>
      <c r="BI230" s="151">
        <f>IF(N230="nulová",J230,0)</f>
        <v>0</v>
      </c>
      <c r="BJ230" s="16" t="s">
        <v>142</v>
      </c>
      <c r="BK230" s="151">
        <f>ROUND(I230*H230,2)</f>
        <v>0</v>
      </c>
      <c r="BL230" s="16" t="s">
        <v>222</v>
      </c>
      <c r="BM230" s="150" t="s">
        <v>377</v>
      </c>
    </row>
    <row r="231" spans="2:65" s="12" customFormat="1">
      <c r="B231" s="152"/>
      <c r="D231" s="153" t="s">
        <v>144</v>
      </c>
      <c r="E231" s="154" t="s">
        <v>1</v>
      </c>
      <c r="F231" s="155" t="s">
        <v>378</v>
      </c>
      <c r="H231" s="154" t="s">
        <v>1</v>
      </c>
      <c r="I231" s="156"/>
      <c r="L231" s="152"/>
      <c r="M231" s="157"/>
      <c r="T231" s="158"/>
      <c r="AT231" s="154" t="s">
        <v>144</v>
      </c>
      <c r="AU231" s="154" t="s">
        <v>142</v>
      </c>
      <c r="AV231" s="12" t="s">
        <v>84</v>
      </c>
      <c r="AW231" s="12" t="s">
        <v>32</v>
      </c>
      <c r="AX231" s="12" t="s">
        <v>76</v>
      </c>
      <c r="AY231" s="154" t="s">
        <v>135</v>
      </c>
    </row>
    <row r="232" spans="2:65" s="13" customFormat="1">
      <c r="B232" s="159"/>
      <c r="D232" s="153" t="s">
        <v>144</v>
      </c>
      <c r="E232" s="160" t="s">
        <v>1</v>
      </c>
      <c r="F232" s="161" t="s">
        <v>379</v>
      </c>
      <c r="H232" s="162">
        <v>21.55</v>
      </c>
      <c r="I232" s="163"/>
      <c r="L232" s="159"/>
      <c r="M232" s="164"/>
      <c r="T232" s="165"/>
      <c r="AT232" s="160" t="s">
        <v>144</v>
      </c>
      <c r="AU232" s="160" t="s">
        <v>142</v>
      </c>
      <c r="AV232" s="13" t="s">
        <v>142</v>
      </c>
      <c r="AW232" s="13" t="s">
        <v>32</v>
      </c>
      <c r="AX232" s="13" t="s">
        <v>84</v>
      </c>
      <c r="AY232" s="160" t="s">
        <v>135</v>
      </c>
    </row>
    <row r="233" spans="2:65" s="1" customFormat="1" ht="14.45" customHeight="1">
      <c r="B233" s="31"/>
      <c r="C233" s="173" t="s">
        <v>380</v>
      </c>
      <c r="D233" s="173" t="s">
        <v>203</v>
      </c>
      <c r="E233" s="174" t="s">
        <v>381</v>
      </c>
      <c r="F233" s="175" t="s">
        <v>382</v>
      </c>
      <c r="G233" s="176" t="s">
        <v>140</v>
      </c>
      <c r="H233" s="177">
        <v>23.704999999999998</v>
      </c>
      <c r="I233" s="178"/>
      <c r="J233" s="179">
        <f>ROUND(I233*H233,2)</f>
        <v>0</v>
      </c>
      <c r="K233" s="180"/>
      <c r="L233" s="181"/>
      <c r="M233" s="182" t="s">
        <v>1</v>
      </c>
      <c r="N233" s="183" t="s">
        <v>42</v>
      </c>
      <c r="P233" s="148">
        <f>O233*H233</f>
        <v>0</v>
      </c>
      <c r="Q233" s="148">
        <v>5.28E-3</v>
      </c>
      <c r="R233" s="148">
        <f>Q233*H233</f>
        <v>0.12516239999999998</v>
      </c>
      <c r="S233" s="148">
        <v>0</v>
      </c>
      <c r="T233" s="149">
        <f>S233*H233</f>
        <v>0</v>
      </c>
      <c r="AR233" s="150" t="s">
        <v>297</v>
      </c>
      <c r="AT233" s="150" t="s">
        <v>203</v>
      </c>
      <c r="AU233" s="150" t="s">
        <v>142</v>
      </c>
      <c r="AY233" s="16" t="s">
        <v>135</v>
      </c>
      <c r="BE233" s="151">
        <f>IF(N233="základná",J233,0)</f>
        <v>0</v>
      </c>
      <c r="BF233" s="151">
        <f>IF(N233="znížená",J233,0)</f>
        <v>0</v>
      </c>
      <c r="BG233" s="151">
        <f>IF(N233="zákl. prenesená",J233,0)</f>
        <v>0</v>
      </c>
      <c r="BH233" s="151">
        <f>IF(N233="zníž. prenesená",J233,0)</f>
        <v>0</v>
      </c>
      <c r="BI233" s="151">
        <f>IF(N233="nulová",J233,0)</f>
        <v>0</v>
      </c>
      <c r="BJ233" s="16" t="s">
        <v>142</v>
      </c>
      <c r="BK233" s="151">
        <f>ROUND(I233*H233,2)</f>
        <v>0</v>
      </c>
      <c r="BL233" s="16" t="s">
        <v>222</v>
      </c>
      <c r="BM233" s="150" t="s">
        <v>383</v>
      </c>
    </row>
    <row r="234" spans="2:65" s="1" customFormat="1" ht="22.15" customHeight="1">
      <c r="B234" s="31"/>
      <c r="C234" s="138" t="s">
        <v>384</v>
      </c>
      <c r="D234" s="138" t="s">
        <v>137</v>
      </c>
      <c r="E234" s="139" t="s">
        <v>385</v>
      </c>
      <c r="F234" s="140" t="s">
        <v>386</v>
      </c>
      <c r="G234" s="141" t="s">
        <v>370</v>
      </c>
      <c r="H234" s="184"/>
      <c r="I234" s="143"/>
      <c r="J234" s="144">
        <f>ROUND(I234*H234,2)</f>
        <v>0</v>
      </c>
      <c r="K234" s="145"/>
      <c r="L234" s="31"/>
      <c r="M234" s="146" t="s">
        <v>1</v>
      </c>
      <c r="N234" s="147" t="s">
        <v>42</v>
      </c>
      <c r="P234" s="148">
        <f>O234*H234</f>
        <v>0</v>
      </c>
      <c r="Q234" s="148">
        <v>0</v>
      </c>
      <c r="R234" s="148">
        <f>Q234*H234</f>
        <v>0</v>
      </c>
      <c r="S234" s="148">
        <v>0</v>
      </c>
      <c r="T234" s="149">
        <f>S234*H234</f>
        <v>0</v>
      </c>
      <c r="AR234" s="150" t="s">
        <v>222</v>
      </c>
      <c r="AT234" s="150" t="s">
        <v>137</v>
      </c>
      <c r="AU234" s="150" t="s">
        <v>142</v>
      </c>
      <c r="AY234" s="16" t="s">
        <v>135</v>
      </c>
      <c r="BE234" s="151">
        <f>IF(N234="základná",J234,0)</f>
        <v>0</v>
      </c>
      <c r="BF234" s="151">
        <f>IF(N234="znížená",J234,0)</f>
        <v>0</v>
      </c>
      <c r="BG234" s="151">
        <f>IF(N234="zákl. prenesená",J234,0)</f>
        <v>0</v>
      </c>
      <c r="BH234" s="151">
        <f>IF(N234="zníž. prenesená",J234,0)</f>
        <v>0</v>
      </c>
      <c r="BI234" s="151">
        <f>IF(N234="nulová",J234,0)</f>
        <v>0</v>
      </c>
      <c r="BJ234" s="16" t="s">
        <v>142</v>
      </c>
      <c r="BK234" s="151">
        <f>ROUND(I234*H234,2)</f>
        <v>0</v>
      </c>
      <c r="BL234" s="16" t="s">
        <v>222</v>
      </c>
      <c r="BM234" s="150" t="s">
        <v>387</v>
      </c>
    </row>
    <row r="235" spans="2:65" s="11" customFormat="1" ht="22.9" customHeight="1">
      <c r="B235" s="126"/>
      <c r="D235" s="127" t="s">
        <v>75</v>
      </c>
      <c r="E235" s="136" t="s">
        <v>388</v>
      </c>
      <c r="F235" s="136" t="s">
        <v>389</v>
      </c>
      <c r="I235" s="129"/>
      <c r="J235" s="137">
        <f>BK235</f>
        <v>0</v>
      </c>
      <c r="L235" s="126"/>
      <c r="M235" s="131"/>
      <c r="P235" s="132">
        <f>SUM(P236:P240)</f>
        <v>0</v>
      </c>
      <c r="R235" s="132">
        <f>SUM(R236:R240)</f>
        <v>0.4256665</v>
      </c>
      <c r="T235" s="133">
        <f>SUM(T236:T240)</f>
        <v>0</v>
      </c>
      <c r="AR235" s="127" t="s">
        <v>142</v>
      </c>
      <c r="AT235" s="134" t="s">
        <v>75</v>
      </c>
      <c r="AU235" s="134" t="s">
        <v>84</v>
      </c>
      <c r="AY235" s="127" t="s">
        <v>135</v>
      </c>
      <c r="BK235" s="135">
        <f>SUM(BK236:BK240)</f>
        <v>0</v>
      </c>
    </row>
    <row r="236" spans="2:65" s="1" customFormat="1" ht="22.15" customHeight="1">
      <c r="B236" s="31"/>
      <c r="C236" s="138" t="s">
        <v>390</v>
      </c>
      <c r="D236" s="138" t="s">
        <v>137</v>
      </c>
      <c r="E236" s="139" t="s">
        <v>391</v>
      </c>
      <c r="F236" s="140" t="s">
        <v>392</v>
      </c>
      <c r="G236" s="141" t="s">
        <v>140</v>
      </c>
      <c r="H236" s="142">
        <v>21.55</v>
      </c>
      <c r="I236" s="143"/>
      <c r="J236" s="144">
        <f>ROUND(I236*H236,2)</f>
        <v>0</v>
      </c>
      <c r="K236" s="145"/>
      <c r="L236" s="31"/>
      <c r="M236" s="146" t="s">
        <v>1</v>
      </c>
      <c r="N236" s="147" t="s">
        <v>42</v>
      </c>
      <c r="P236" s="148">
        <f>O236*H236</f>
        <v>0</v>
      </c>
      <c r="Q236" s="148">
        <v>1.6420000000000001E-2</v>
      </c>
      <c r="R236" s="148">
        <f>Q236*H236</f>
        <v>0.35385100000000003</v>
      </c>
      <c r="S236" s="148">
        <v>0</v>
      </c>
      <c r="T236" s="149">
        <f>S236*H236</f>
        <v>0</v>
      </c>
      <c r="AR236" s="150" t="s">
        <v>222</v>
      </c>
      <c r="AT236" s="150" t="s">
        <v>137</v>
      </c>
      <c r="AU236" s="150" t="s">
        <v>142</v>
      </c>
      <c r="AY236" s="16" t="s">
        <v>135</v>
      </c>
      <c r="BE236" s="151">
        <f>IF(N236="základná",J236,0)</f>
        <v>0</v>
      </c>
      <c r="BF236" s="151">
        <f>IF(N236="znížená",J236,0)</f>
        <v>0</v>
      </c>
      <c r="BG236" s="151">
        <f>IF(N236="zákl. prenesená",J236,0)</f>
        <v>0</v>
      </c>
      <c r="BH236" s="151">
        <f>IF(N236="zníž. prenesená",J236,0)</f>
        <v>0</v>
      </c>
      <c r="BI236" s="151">
        <f>IF(N236="nulová",J236,0)</f>
        <v>0</v>
      </c>
      <c r="BJ236" s="16" t="s">
        <v>142</v>
      </c>
      <c r="BK236" s="151">
        <f>ROUND(I236*H236,2)</f>
        <v>0</v>
      </c>
      <c r="BL236" s="16" t="s">
        <v>222</v>
      </c>
      <c r="BM236" s="150" t="s">
        <v>393</v>
      </c>
    </row>
    <row r="237" spans="2:65" s="1" customFormat="1" ht="22.15" customHeight="1">
      <c r="B237" s="31"/>
      <c r="C237" s="138" t="s">
        <v>394</v>
      </c>
      <c r="D237" s="138" t="s">
        <v>137</v>
      </c>
      <c r="E237" s="139" t="s">
        <v>395</v>
      </c>
      <c r="F237" s="140" t="s">
        <v>396</v>
      </c>
      <c r="G237" s="141" t="s">
        <v>225</v>
      </c>
      <c r="H237" s="142">
        <v>9.35</v>
      </c>
      <c r="I237" s="143"/>
      <c r="J237" s="144">
        <f>ROUND(I237*H237,2)</f>
        <v>0</v>
      </c>
      <c r="K237" s="145"/>
      <c r="L237" s="31"/>
      <c r="M237" s="146" t="s">
        <v>1</v>
      </c>
      <c r="N237" s="147" t="s">
        <v>42</v>
      </c>
      <c r="P237" s="148">
        <f>O237*H237</f>
        <v>0</v>
      </c>
      <c r="Q237" s="148">
        <v>5.8900000000000003E-3</v>
      </c>
      <c r="R237" s="148">
        <f>Q237*H237</f>
        <v>5.5071500000000002E-2</v>
      </c>
      <c r="S237" s="148">
        <v>0</v>
      </c>
      <c r="T237" s="149">
        <f>S237*H237</f>
        <v>0</v>
      </c>
      <c r="AR237" s="150" t="s">
        <v>222</v>
      </c>
      <c r="AT237" s="150" t="s">
        <v>137</v>
      </c>
      <c r="AU237" s="150" t="s">
        <v>142</v>
      </c>
      <c r="AY237" s="16" t="s">
        <v>135</v>
      </c>
      <c r="BE237" s="151">
        <f>IF(N237="základná",J237,0)</f>
        <v>0</v>
      </c>
      <c r="BF237" s="151">
        <f>IF(N237="znížená",J237,0)</f>
        <v>0</v>
      </c>
      <c r="BG237" s="151">
        <f>IF(N237="zákl. prenesená",J237,0)</f>
        <v>0</v>
      </c>
      <c r="BH237" s="151">
        <f>IF(N237="zníž. prenesená",J237,0)</f>
        <v>0</v>
      </c>
      <c r="BI237" s="151">
        <f>IF(N237="nulová",J237,0)</f>
        <v>0</v>
      </c>
      <c r="BJ237" s="16" t="s">
        <v>142</v>
      </c>
      <c r="BK237" s="151">
        <f>ROUND(I237*H237,2)</f>
        <v>0</v>
      </c>
      <c r="BL237" s="16" t="s">
        <v>222</v>
      </c>
      <c r="BM237" s="150" t="s">
        <v>397</v>
      </c>
    </row>
    <row r="238" spans="2:65" s="1" customFormat="1" ht="22.15" customHeight="1">
      <c r="B238" s="31"/>
      <c r="C238" s="138" t="s">
        <v>398</v>
      </c>
      <c r="D238" s="138" t="s">
        <v>137</v>
      </c>
      <c r="E238" s="139" t="s">
        <v>399</v>
      </c>
      <c r="F238" s="140" t="s">
        <v>400</v>
      </c>
      <c r="G238" s="141" t="s">
        <v>225</v>
      </c>
      <c r="H238" s="142">
        <v>5.98</v>
      </c>
      <c r="I238" s="143"/>
      <c r="J238" s="144">
        <f>ROUND(I238*H238,2)</f>
        <v>0</v>
      </c>
      <c r="K238" s="145"/>
      <c r="L238" s="31"/>
      <c r="M238" s="146" t="s">
        <v>1</v>
      </c>
      <c r="N238" s="147" t="s">
        <v>42</v>
      </c>
      <c r="P238" s="148">
        <f>O238*H238</f>
        <v>0</v>
      </c>
      <c r="Q238" s="148">
        <v>2.8E-3</v>
      </c>
      <c r="R238" s="148">
        <f>Q238*H238</f>
        <v>1.6744000000000002E-2</v>
      </c>
      <c r="S238" s="148">
        <v>0</v>
      </c>
      <c r="T238" s="149">
        <f>S238*H238</f>
        <v>0</v>
      </c>
      <c r="AR238" s="150" t="s">
        <v>222</v>
      </c>
      <c r="AT238" s="150" t="s">
        <v>137</v>
      </c>
      <c r="AU238" s="150" t="s">
        <v>142</v>
      </c>
      <c r="AY238" s="16" t="s">
        <v>135</v>
      </c>
      <c r="BE238" s="151">
        <f>IF(N238="základná",J238,0)</f>
        <v>0</v>
      </c>
      <c r="BF238" s="151">
        <f>IF(N238="znížená",J238,0)</f>
        <v>0</v>
      </c>
      <c r="BG238" s="151">
        <f>IF(N238="zákl. prenesená",J238,0)</f>
        <v>0</v>
      </c>
      <c r="BH238" s="151">
        <f>IF(N238="zníž. prenesená",J238,0)</f>
        <v>0</v>
      </c>
      <c r="BI238" s="151">
        <f>IF(N238="nulová",J238,0)</f>
        <v>0</v>
      </c>
      <c r="BJ238" s="16" t="s">
        <v>142</v>
      </c>
      <c r="BK238" s="151">
        <f>ROUND(I238*H238,2)</f>
        <v>0</v>
      </c>
      <c r="BL238" s="16" t="s">
        <v>222</v>
      </c>
      <c r="BM238" s="150" t="s">
        <v>401</v>
      </c>
    </row>
    <row r="239" spans="2:65" s="13" customFormat="1">
      <c r="B239" s="159"/>
      <c r="D239" s="153" t="s">
        <v>144</v>
      </c>
      <c r="E239" s="160" t="s">
        <v>1</v>
      </c>
      <c r="F239" s="161" t="s">
        <v>402</v>
      </c>
      <c r="H239" s="162">
        <v>5.98</v>
      </c>
      <c r="I239" s="163"/>
      <c r="L239" s="159"/>
      <c r="M239" s="164"/>
      <c r="T239" s="165"/>
      <c r="AT239" s="160" t="s">
        <v>144</v>
      </c>
      <c r="AU239" s="160" t="s">
        <v>142</v>
      </c>
      <c r="AV239" s="13" t="s">
        <v>142</v>
      </c>
      <c r="AW239" s="13" t="s">
        <v>32</v>
      </c>
      <c r="AX239" s="13" t="s">
        <v>84</v>
      </c>
      <c r="AY239" s="160" t="s">
        <v>135</v>
      </c>
    </row>
    <row r="240" spans="2:65" s="1" customFormat="1" ht="22.15" customHeight="1">
      <c r="B240" s="31"/>
      <c r="C240" s="138" t="s">
        <v>403</v>
      </c>
      <c r="D240" s="138" t="s">
        <v>137</v>
      </c>
      <c r="E240" s="139" t="s">
        <v>404</v>
      </c>
      <c r="F240" s="140" t="s">
        <v>405</v>
      </c>
      <c r="G240" s="141" t="s">
        <v>370</v>
      </c>
      <c r="H240" s="184"/>
      <c r="I240" s="143"/>
      <c r="J240" s="144">
        <f>ROUND(I240*H240,2)</f>
        <v>0</v>
      </c>
      <c r="K240" s="145"/>
      <c r="L240" s="31"/>
      <c r="M240" s="146" t="s">
        <v>1</v>
      </c>
      <c r="N240" s="147" t="s">
        <v>42</v>
      </c>
      <c r="P240" s="148">
        <f>O240*H240</f>
        <v>0</v>
      </c>
      <c r="Q240" s="148">
        <v>0</v>
      </c>
      <c r="R240" s="148">
        <f>Q240*H240</f>
        <v>0</v>
      </c>
      <c r="S240" s="148">
        <v>0</v>
      </c>
      <c r="T240" s="149">
        <f>S240*H240</f>
        <v>0</v>
      </c>
      <c r="AR240" s="150" t="s">
        <v>222</v>
      </c>
      <c r="AT240" s="150" t="s">
        <v>137</v>
      </c>
      <c r="AU240" s="150" t="s">
        <v>142</v>
      </c>
      <c r="AY240" s="16" t="s">
        <v>135</v>
      </c>
      <c r="BE240" s="151">
        <f>IF(N240="základná",J240,0)</f>
        <v>0</v>
      </c>
      <c r="BF240" s="151">
        <f>IF(N240="znížená",J240,0)</f>
        <v>0</v>
      </c>
      <c r="BG240" s="151">
        <f>IF(N240="zákl. prenesená",J240,0)</f>
        <v>0</v>
      </c>
      <c r="BH240" s="151">
        <f>IF(N240="zníž. prenesená",J240,0)</f>
        <v>0</v>
      </c>
      <c r="BI240" s="151">
        <f>IF(N240="nulová",J240,0)</f>
        <v>0</v>
      </c>
      <c r="BJ240" s="16" t="s">
        <v>142</v>
      </c>
      <c r="BK240" s="151">
        <f>ROUND(I240*H240,2)</f>
        <v>0</v>
      </c>
      <c r="BL240" s="16" t="s">
        <v>222</v>
      </c>
      <c r="BM240" s="150" t="s">
        <v>406</v>
      </c>
    </row>
    <row r="241" spans="2:65" s="11" customFormat="1" ht="22.9" customHeight="1">
      <c r="B241" s="126"/>
      <c r="D241" s="127" t="s">
        <v>75</v>
      </c>
      <c r="E241" s="136" t="s">
        <v>407</v>
      </c>
      <c r="F241" s="136" t="s">
        <v>408</v>
      </c>
      <c r="I241" s="129"/>
      <c r="J241" s="137">
        <f>BK241</f>
        <v>0</v>
      </c>
      <c r="L241" s="126"/>
      <c r="M241" s="131"/>
      <c r="P241" s="132">
        <f>SUM(P242:P249)</f>
        <v>0</v>
      </c>
      <c r="R241" s="132">
        <f>SUM(R242:R249)</f>
        <v>2.7093398</v>
      </c>
      <c r="T241" s="133">
        <f>SUM(T242:T249)</f>
        <v>0</v>
      </c>
      <c r="AR241" s="127" t="s">
        <v>142</v>
      </c>
      <c r="AT241" s="134" t="s">
        <v>75</v>
      </c>
      <c r="AU241" s="134" t="s">
        <v>84</v>
      </c>
      <c r="AY241" s="127" t="s">
        <v>135</v>
      </c>
      <c r="BK241" s="135">
        <f>SUM(BK242:BK249)</f>
        <v>0</v>
      </c>
    </row>
    <row r="242" spans="2:65" s="1" customFormat="1" ht="22.15" customHeight="1">
      <c r="B242" s="31"/>
      <c r="C242" s="138" t="s">
        <v>409</v>
      </c>
      <c r="D242" s="138" t="s">
        <v>137</v>
      </c>
      <c r="E242" s="139" t="s">
        <v>410</v>
      </c>
      <c r="F242" s="140" t="s">
        <v>411</v>
      </c>
      <c r="G242" s="141" t="s">
        <v>140</v>
      </c>
      <c r="H242" s="142">
        <v>53.28</v>
      </c>
      <c r="I242" s="143"/>
      <c r="J242" s="144">
        <f>ROUND(I242*H242,2)</f>
        <v>0</v>
      </c>
      <c r="K242" s="145"/>
      <c r="L242" s="31"/>
      <c r="M242" s="146" t="s">
        <v>1</v>
      </c>
      <c r="N242" s="147" t="s">
        <v>42</v>
      </c>
      <c r="P242" s="148">
        <f>O242*H242</f>
        <v>0</v>
      </c>
      <c r="Q242" s="148">
        <v>1.2999999999999999E-4</v>
      </c>
      <c r="R242" s="148">
        <f>Q242*H242</f>
        <v>6.9263999999999992E-3</v>
      </c>
      <c r="S242" s="148">
        <v>0</v>
      </c>
      <c r="T242" s="149">
        <f>S242*H242</f>
        <v>0</v>
      </c>
      <c r="AR242" s="150" t="s">
        <v>222</v>
      </c>
      <c r="AT242" s="150" t="s">
        <v>137</v>
      </c>
      <c r="AU242" s="150" t="s">
        <v>142</v>
      </c>
      <c r="AY242" s="16" t="s">
        <v>135</v>
      </c>
      <c r="BE242" s="151">
        <f>IF(N242="základná",J242,0)</f>
        <v>0</v>
      </c>
      <c r="BF242" s="151">
        <f>IF(N242="znížená",J242,0)</f>
        <v>0</v>
      </c>
      <c r="BG242" s="151">
        <f>IF(N242="zákl. prenesená",J242,0)</f>
        <v>0</v>
      </c>
      <c r="BH242" s="151">
        <f>IF(N242="zníž. prenesená",J242,0)</f>
        <v>0</v>
      </c>
      <c r="BI242" s="151">
        <f>IF(N242="nulová",J242,0)</f>
        <v>0</v>
      </c>
      <c r="BJ242" s="16" t="s">
        <v>142</v>
      </c>
      <c r="BK242" s="151">
        <f>ROUND(I242*H242,2)</f>
        <v>0</v>
      </c>
      <c r="BL242" s="16" t="s">
        <v>222</v>
      </c>
      <c r="BM242" s="150" t="s">
        <v>412</v>
      </c>
    </row>
    <row r="243" spans="2:65" s="13" customFormat="1">
      <c r="B243" s="159"/>
      <c r="D243" s="153" t="s">
        <v>144</v>
      </c>
      <c r="E243" s="160" t="s">
        <v>1</v>
      </c>
      <c r="F243" s="161" t="s">
        <v>413</v>
      </c>
      <c r="H243" s="162">
        <v>53.28</v>
      </c>
      <c r="I243" s="163"/>
      <c r="L243" s="159"/>
      <c r="M243" s="164"/>
      <c r="T243" s="165"/>
      <c r="AT243" s="160" t="s">
        <v>144</v>
      </c>
      <c r="AU243" s="160" t="s">
        <v>142</v>
      </c>
      <c r="AV243" s="13" t="s">
        <v>142</v>
      </c>
      <c r="AW243" s="13" t="s">
        <v>32</v>
      </c>
      <c r="AX243" s="13" t="s">
        <v>84</v>
      </c>
      <c r="AY243" s="160" t="s">
        <v>135</v>
      </c>
    </row>
    <row r="244" spans="2:65" s="1" customFormat="1" ht="14.45" customHeight="1">
      <c r="B244" s="31"/>
      <c r="C244" s="173" t="s">
        <v>414</v>
      </c>
      <c r="D244" s="173" t="s">
        <v>203</v>
      </c>
      <c r="E244" s="174" t="s">
        <v>415</v>
      </c>
      <c r="F244" s="175" t="s">
        <v>416</v>
      </c>
      <c r="G244" s="176" t="s">
        <v>140</v>
      </c>
      <c r="H244" s="177">
        <v>54.345999999999997</v>
      </c>
      <c r="I244" s="178"/>
      <c r="J244" s="179">
        <f>ROUND(I244*H244,2)</f>
        <v>0</v>
      </c>
      <c r="K244" s="180"/>
      <c r="L244" s="181"/>
      <c r="M244" s="182" t="s">
        <v>1</v>
      </c>
      <c r="N244" s="183" t="s">
        <v>42</v>
      </c>
      <c r="P244" s="148">
        <f>O244*H244</f>
        <v>0</v>
      </c>
      <c r="Q244" s="148">
        <v>3.8999999999999998E-3</v>
      </c>
      <c r="R244" s="148">
        <f>Q244*H244</f>
        <v>0.21194939999999998</v>
      </c>
      <c r="S244" s="148">
        <v>0</v>
      </c>
      <c r="T244" s="149">
        <f>S244*H244</f>
        <v>0</v>
      </c>
      <c r="AR244" s="150" t="s">
        <v>297</v>
      </c>
      <c r="AT244" s="150" t="s">
        <v>203</v>
      </c>
      <c r="AU244" s="150" t="s">
        <v>142</v>
      </c>
      <c r="AY244" s="16" t="s">
        <v>135</v>
      </c>
      <c r="BE244" s="151">
        <f>IF(N244="základná",J244,0)</f>
        <v>0</v>
      </c>
      <c r="BF244" s="151">
        <f>IF(N244="znížená",J244,0)</f>
        <v>0</v>
      </c>
      <c r="BG244" s="151">
        <f>IF(N244="zákl. prenesená",J244,0)</f>
        <v>0</v>
      </c>
      <c r="BH244" s="151">
        <f>IF(N244="zníž. prenesená",J244,0)</f>
        <v>0</v>
      </c>
      <c r="BI244" s="151">
        <f>IF(N244="nulová",J244,0)</f>
        <v>0</v>
      </c>
      <c r="BJ244" s="16" t="s">
        <v>142</v>
      </c>
      <c r="BK244" s="151">
        <f>ROUND(I244*H244,2)</f>
        <v>0</v>
      </c>
      <c r="BL244" s="16" t="s">
        <v>222</v>
      </c>
      <c r="BM244" s="150" t="s">
        <v>417</v>
      </c>
    </row>
    <row r="245" spans="2:65" s="13" customFormat="1">
      <c r="B245" s="159"/>
      <c r="D245" s="153" t="s">
        <v>144</v>
      </c>
      <c r="F245" s="161" t="s">
        <v>418</v>
      </c>
      <c r="H245" s="162">
        <v>54.345999999999997</v>
      </c>
      <c r="I245" s="163"/>
      <c r="L245" s="159"/>
      <c r="M245" s="164"/>
      <c r="T245" s="165"/>
      <c r="AT245" s="160" t="s">
        <v>144</v>
      </c>
      <c r="AU245" s="160" t="s">
        <v>142</v>
      </c>
      <c r="AV245" s="13" t="s">
        <v>142</v>
      </c>
      <c r="AW245" s="13" t="s">
        <v>4</v>
      </c>
      <c r="AX245" s="13" t="s">
        <v>84</v>
      </c>
      <c r="AY245" s="160" t="s">
        <v>135</v>
      </c>
    </row>
    <row r="246" spans="2:65" s="1" customFormat="1" ht="22.15" customHeight="1">
      <c r="B246" s="31"/>
      <c r="C246" s="138" t="s">
        <v>419</v>
      </c>
      <c r="D246" s="138" t="s">
        <v>137</v>
      </c>
      <c r="E246" s="139" t="s">
        <v>420</v>
      </c>
      <c r="F246" s="140" t="s">
        <v>421</v>
      </c>
      <c r="G246" s="141" t="s">
        <v>349</v>
      </c>
      <c r="H246" s="142">
        <v>2305.8000000000002</v>
      </c>
      <c r="I246" s="143"/>
      <c r="J246" s="144">
        <f>ROUND(I246*H246,2)</f>
        <v>0</v>
      </c>
      <c r="K246" s="145"/>
      <c r="L246" s="31"/>
      <c r="M246" s="146" t="s">
        <v>1</v>
      </c>
      <c r="N246" s="147" t="s">
        <v>42</v>
      </c>
      <c r="P246" s="148">
        <f>O246*H246</f>
        <v>0</v>
      </c>
      <c r="Q246" s="148">
        <v>8.0000000000000007E-5</v>
      </c>
      <c r="R246" s="148">
        <f>Q246*H246</f>
        <v>0.18446400000000002</v>
      </c>
      <c r="S246" s="148">
        <v>0</v>
      </c>
      <c r="T246" s="149">
        <f>S246*H246</f>
        <v>0</v>
      </c>
      <c r="AR246" s="150" t="s">
        <v>222</v>
      </c>
      <c r="AT246" s="150" t="s">
        <v>137</v>
      </c>
      <c r="AU246" s="150" t="s">
        <v>142</v>
      </c>
      <c r="AY246" s="16" t="s">
        <v>135</v>
      </c>
      <c r="BE246" s="151">
        <f>IF(N246="základná",J246,0)</f>
        <v>0</v>
      </c>
      <c r="BF246" s="151">
        <f>IF(N246="znížená",J246,0)</f>
        <v>0</v>
      </c>
      <c r="BG246" s="151">
        <f>IF(N246="zákl. prenesená",J246,0)</f>
        <v>0</v>
      </c>
      <c r="BH246" s="151">
        <f>IF(N246="zníž. prenesená",J246,0)</f>
        <v>0</v>
      </c>
      <c r="BI246" s="151">
        <f>IF(N246="nulová",J246,0)</f>
        <v>0</v>
      </c>
      <c r="BJ246" s="16" t="s">
        <v>142</v>
      </c>
      <c r="BK246" s="151">
        <f>ROUND(I246*H246,2)</f>
        <v>0</v>
      </c>
      <c r="BL246" s="16" t="s">
        <v>222</v>
      </c>
      <c r="BM246" s="150" t="s">
        <v>422</v>
      </c>
    </row>
    <row r="247" spans="2:65" s="13" customFormat="1">
      <c r="B247" s="159"/>
      <c r="D247" s="153" t="s">
        <v>144</v>
      </c>
      <c r="E247" s="160" t="s">
        <v>1</v>
      </c>
      <c r="F247" s="161" t="s">
        <v>423</v>
      </c>
      <c r="H247" s="162">
        <v>2305.8000000000002</v>
      </c>
      <c r="I247" s="163"/>
      <c r="L247" s="159"/>
      <c r="M247" s="164"/>
      <c r="T247" s="165"/>
      <c r="AT247" s="160" t="s">
        <v>144</v>
      </c>
      <c r="AU247" s="160" t="s">
        <v>142</v>
      </c>
      <c r="AV247" s="13" t="s">
        <v>142</v>
      </c>
      <c r="AW247" s="13" t="s">
        <v>32</v>
      </c>
      <c r="AX247" s="13" t="s">
        <v>84</v>
      </c>
      <c r="AY247" s="160" t="s">
        <v>135</v>
      </c>
    </row>
    <row r="248" spans="2:65" s="1" customFormat="1" ht="14.45" customHeight="1">
      <c r="B248" s="31"/>
      <c r="C248" s="173" t="s">
        <v>424</v>
      </c>
      <c r="D248" s="173" t="s">
        <v>203</v>
      </c>
      <c r="E248" s="174" t="s">
        <v>425</v>
      </c>
      <c r="F248" s="175" t="s">
        <v>426</v>
      </c>
      <c r="G248" s="176" t="s">
        <v>195</v>
      </c>
      <c r="H248" s="177">
        <v>2.306</v>
      </c>
      <c r="I248" s="178"/>
      <c r="J248" s="179">
        <f>ROUND(I248*H248,2)</f>
        <v>0</v>
      </c>
      <c r="K248" s="180"/>
      <c r="L248" s="181"/>
      <c r="M248" s="182" t="s">
        <v>1</v>
      </c>
      <c r="N248" s="183" t="s">
        <v>42</v>
      </c>
      <c r="P248" s="148">
        <f>O248*H248</f>
        <v>0</v>
      </c>
      <c r="Q248" s="148">
        <v>1</v>
      </c>
      <c r="R248" s="148">
        <f>Q248*H248</f>
        <v>2.306</v>
      </c>
      <c r="S248" s="148">
        <v>0</v>
      </c>
      <c r="T248" s="149">
        <f>S248*H248</f>
        <v>0</v>
      </c>
      <c r="AR248" s="150" t="s">
        <v>297</v>
      </c>
      <c r="AT248" s="150" t="s">
        <v>203</v>
      </c>
      <c r="AU248" s="150" t="s">
        <v>142</v>
      </c>
      <c r="AY248" s="16" t="s">
        <v>135</v>
      </c>
      <c r="BE248" s="151">
        <f>IF(N248="základná",J248,0)</f>
        <v>0</v>
      </c>
      <c r="BF248" s="151">
        <f>IF(N248="znížená",J248,0)</f>
        <v>0</v>
      </c>
      <c r="BG248" s="151">
        <f>IF(N248="zákl. prenesená",J248,0)</f>
        <v>0</v>
      </c>
      <c r="BH248" s="151">
        <f>IF(N248="zníž. prenesená",J248,0)</f>
        <v>0</v>
      </c>
      <c r="BI248" s="151">
        <f>IF(N248="nulová",J248,0)</f>
        <v>0</v>
      </c>
      <c r="BJ248" s="16" t="s">
        <v>142</v>
      </c>
      <c r="BK248" s="151">
        <f>ROUND(I248*H248,2)</f>
        <v>0</v>
      </c>
      <c r="BL248" s="16" t="s">
        <v>222</v>
      </c>
      <c r="BM248" s="150" t="s">
        <v>427</v>
      </c>
    </row>
    <row r="249" spans="2:65" s="1" customFormat="1" ht="22.15" customHeight="1">
      <c r="B249" s="31"/>
      <c r="C249" s="138" t="s">
        <v>428</v>
      </c>
      <c r="D249" s="138" t="s">
        <v>137</v>
      </c>
      <c r="E249" s="139" t="s">
        <v>429</v>
      </c>
      <c r="F249" s="140" t="s">
        <v>430</v>
      </c>
      <c r="G249" s="141" t="s">
        <v>370</v>
      </c>
      <c r="H249" s="184"/>
      <c r="I249" s="143"/>
      <c r="J249" s="144">
        <f>ROUND(I249*H249,2)</f>
        <v>0</v>
      </c>
      <c r="K249" s="145"/>
      <c r="L249" s="31"/>
      <c r="M249" s="146" t="s">
        <v>1</v>
      </c>
      <c r="N249" s="147" t="s">
        <v>42</v>
      </c>
      <c r="P249" s="148">
        <f>O249*H249</f>
        <v>0</v>
      </c>
      <c r="Q249" s="148">
        <v>0</v>
      </c>
      <c r="R249" s="148">
        <f>Q249*H249</f>
        <v>0</v>
      </c>
      <c r="S249" s="148">
        <v>0</v>
      </c>
      <c r="T249" s="149">
        <f>S249*H249</f>
        <v>0</v>
      </c>
      <c r="AR249" s="150" t="s">
        <v>222</v>
      </c>
      <c r="AT249" s="150" t="s">
        <v>137</v>
      </c>
      <c r="AU249" s="150" t="s">
        <v>142</v>
      </c>
      <c r="AY249" s="16" t="s">
        <v>135</v>
      </c>
      <c r="BE249" s="151">
        <f>IF(N249="základná",J249,0)</f>
        <v>0</v>
      </c>
      <c r="BF249" s="151">
        <f>IF(N249="znížená",J249,0)</f>
        <v>0</v>
      </c>
      <c r="BG249" s="151">
        <f>IF(N249="zákl. prenesená",J249,0)</f>
        <v>0</v>
      </c>
      <c r="BH249" s="151">
        <f>IF(N249="zníž. prenesená",J249,0)</f>
        <v>0</v>
      </c>
      <c r="BI249" s="151">
        <f>IF(N249="nulová",J249,0)</f>
        <v>0</v>
      </c>
      <c r="BJ249" s="16" t="s">
        <v>142</v>
      </c>
      <c r="BK249" s="151">
        <f>ROUND(I249*H249,2)</f>
        <v>0</v>
      </c>
      <c r="BL249" s="16" t="s">
        <v>222</v>
      </c>
      <c r="BM249" s="150" t="s">
        <v>431</v>
      </c>
    </row>
    <row r="250" spans="2:65" s="11" customFormat="1" ht="22.9" customHeight="1">
      <c r="B250" s="126"/>
      <c r="D250" s="127" t="s">
        <v>75</v>
      </c>
      <c r="E250" s="136" t="s">
        <v>432</v>
      </c>
      <c r="F250" s="136" t="s">
        <v>433</v>
      </c>
      <c r="I250" s="129"/>
      <c r="J250" s="137">
        <f>BK250</f>
        <v>0</v>
      </c>
      <c r="L250" s="126"/>
      <c r="M250" s="131"/>
      <c r="P250" s="132">
        <f>P251</f>
        <v>0</v>
      </c>
      <c r="R250" s="132">
        <f>R251</f>
        <v>0</v>
      </c>
      <c r="T250" s="133">
        <f>T251</f>
        <v>0</v>
      </c>
      <c r="AR250" s="127" t="s">
        <v>142</v>
      </c>
      <c r="AT250" s="134" t="s">
        <v>75</v>
      </c>
      <c r="AU250" s="134" t="s">
        <v>84</v>
      </c>
      <c r="AY250" s="127" t="s">
        <v>135</v>
      </c>
      <c r="BK250" s="135">
        <f>BK251</f>
        <v>0</v>
      </c>
    </row>
    <row r="251" spans="2:65" s="1" customFormat="1" ht="19.899999999999999" customHeight="1">
      <c r="B251" s="31"/>
      <c r="C251" s="138" t="s">
        <v>434</v>
      </c>
      <c r="D251" s="138" t="s">
        <v>137</v>
      </c>
      <c r="E251" s="139" t="s">
        <v>435</v>
      </c>
      <c r="F251" s="140" t="s">
        <v>436</v>
      </c>
      <c r="G251" s="141" t="s">
        <v>349</v>
      </c>
      <c r="H251" s="142">
        <v>2305.8000000000002</v>
      </c>
      <c r="I251" s="143"/>
      <c r="J251" s="144">
        <f>ROUND(I251*H251,2)</f>
        <v>0</v>
      </c>
      <c r="K251" s="145"/>
      <c r="L251" s="31"/>
      <c r="M251" s="146" t="s">
        <v>1</v>
      </c>
      <c r="N251" s="147" t="s">
        <v>42</v>
      </c>
      <c r="P251" s="148">
        <f>O251*H251</f>
        <v>0</v>
      </c>
      <c r="Q251" s="148">
        <v>0</v>
      </c>
      <c r="R251" s="148">
        <f>Q251*H251</f>
        <v>0</v>
      </c>
      <c r="S251" s="148">
        <v>0</v>
      </c>
      <c r="T251" s="149">
        <f>S251*H251</f>
        <v>0</v>
      </c>
      <c r="AR251" s="150" t="s">
        <v>222</v>
      </c>
      <c r="AT251" s="150" t="s">
        <v>137</v>
      </c>
      <c r="AU251" s="150" t="s">
        <v>142</v>
      </c>
      <c r="AY251" s="16" t="s">
        <v>135</v>
      </c>
      <c r="BE251" s="151">
        <f>IF(N251="základná",J251,0)</f>
        <v>0</v>
      </c>
      <c r="BF251" s="151">
        <f>IF(N251="znížená",J251,0)</f>
        <v>0</v>
      </c>
      <c r="BG251" s="151">
        <f>IF(N251="zákl. prenesená",J251,0)</f>
        <v>0</v>
      </c>
      <c r="BH251" s="151">
        <f>IF(N251="zníž. prenesená",J251,0)</f>
        <v>0</v>
      </c>
      <c r="BI251" s="151">
        <f>IF(N251="nulová",J251,0)</f>
        <v>0</v>
      </c>
      <c r="BJ251" s="16" t="s">
        <v>142</v>
      </c>
      <c r="BK251" s="151">
        <f>ROUND(I251*H251,2)</f>
        <v>0</v>
      </c>
      <c r="BL251" s="16" t="s">
        <v>222</v>
      </c>
      <c r="BM251" s="150" t="s">
        <v>437</v>
      </c>
    </row>
    <row r="252" spans="2:65" s="11" customFormat="1" ht="25.9" customHeight="1">
      <c r="B252" s="126"/>
      <c r="D252" s="127" t="s">
        <v>75</v>
      </c>
      <c r="E252" s="128" t="s">
        <v>203</v>
      </c>
      <c r="F252" s="128" t="s">
        <v>438</v>
      </c>
      <c r="I252" s="129"/>
      <c r="J252" s="130">
        <f>BK252</f>
        <v>0</v>
      </c>
      <c r="L252" s="126"/>
      <c r="M252" s="131"/>
      <c r="P252" s="132">
        <f>P253+P294</f>
        <v>0</v>
      </c>
      <c r="R252" s="132">
        <f>R253+R294</f>
        <v>0.15</v>
      </c>
      <c r="T252" s="133">
        <f>T253+T294</f>
        <v>0</v>
      </c>
      <c r="AR252" s="127" t="s">
        <v>152</v>
      </c>
      <c r="AT252" s="134" t="s">
        <v>75</v>
      </c>
      <c r="AU252" s="134" t="s">
        <v>76</v>
      </c>
      <c r="AY252" s="127" t="s">
        <v>135</v>
      </c>
      <c r="BK252" s="135">
        <f>BK253+BK294</f>
        <v>0</v>
      </c>
    </row>
    <row r="253" spans="2:65" s="11" customFormat="1" ht="22.9" customHeight="1">
      <c r="B253" s="126"/>
      <c r="D253" s="127" t="s">
        <v>75</v>
      </c>
      <c r="E253" s="136" t="s">
        <v>439</v>
      </c>
      <c r="F253" s="136" t="s">
        <v>440</v>
      </c>
      <c r="I253" s="129"/>
      <c r="J253" s="137">
        <f>BK253</f>
        <v>0</v>
      </c>
      <c r="L253" s="126"/>
      <c r="M253" s="131"/>
      <c r="P253" s="132">
        <f>SUM(P254:P293)</f>
        <v>0</v>
      </c>
      <c r="R253" s="132">
        <f>SUM(R254:R293)</f>
        <v>0</v>
      </c>
      <c r="T253" s="133">
        <f>SUM(T254:T293)</f>
        <v>0</v>
      </c>
      <c r="AR253" s="127" t="s">
        <v>152</v>
      </c>
      <c r="AT253" s="134" t="s">
        <v>75</v>
      </c>
      <c r="AU253" s="134" t="s">
        <v>84</v>
      </c>
      <c r="AY253" s="127" t="s">
        <v>135</v>
      </c>
      <c r="BK253" s="135">
        <f>SUM(BK254:BK293)</f>
        <v>0</v>
      </c>
    </row>
    <row r="254" spans="2:65" s="1" customFormat="1" ht="14.45" customHeight="1">
      <c r="B254" s="31"/>
      <c r="C254" s="173" t="s">
        <v>441</v>
      </c>
      <c r="D254" s="173" t="s">
        <v>203</v>
      </c>
      <c r="E254" s="174" t="s">
        <v>442</v>
      </c>
      <c r="F254" s="175" t="s">
        <v>443</v>
      </c>
      <c r="G254" s="176" t="s">
        <v>225</v>
      </c>
      <c r="H254" s="177">
        <v>30</v>
      </c>
      <c r="I254" s="178"/>
      <c r="J254" s="179">
        <f>ROUND(I254*H254,2)</f>
        <v>0</v>
      </c>
      <c r="K254" s="180"/>
      <c r="L254" s="181"/>
      <c r="M254" s="182" t="s">
        <v>1</v>
      </c>
      <c r="N254" s="183" t="s">
        <v>42</v>
      </c>
      <c r="P254" s="148">
        <f>O254*H254</f>
        <v>0</v>
      </c>
      <c r="Q254" s="148">
        <v>0</v>
      </c>
      <c r="R254" s="148">
        <f>Q254*H254</f>
        <v>0</v>
      </c>
      <c r="S254" s="148">
        <v>0</v>
      </c>
      <c r="T254" s="149">
        <f>S254*H254</f>
        <v>0</v>
      </c>
      <c r="AR254" s="150" t="s">
        <v>179</v>
      </c>
      <c r="AT254" s="150" t="s">
        <v>203</v>
      </c>
      <c r="AU254" s="150" t="s">
        <v>142</v>
      </c>
      <c r="AY254" s="16" t="s">
        <v>135</v>
      </c>
      <c r="BE254" s="151">
        <f>IF(N254="základná",J254,0)</f>
        <v>0</v>
      </c>
      <c r="BF254" s="151">
        <f>IF(N254="znížená",J254,0)</f>
        <v>0</v>
      </c>
      <c r="BG254" s="151">
        <f>IF(N254="zákl. prenesená",J254,0)</f>
        <v>0</v>
      </c>
      <c r="BH254" s="151">
        <f>IF(N254="zníž. prenesená",J254,0)</f>
        <v>0</v>
      </c>
      <c r="BI254" s="151">
        <f>IF(N254="nulová",J254,0)</f>
        <v>0</v>
      </c>
      <c r="BJ254" s="16" t="s">
        <v>142</v>
      </c>
      <c r="BK254" s="151">
        <f>ROUND(I254*H254,2)</f>
        <v>0</v>
      </c>
      <c r="BL254" s="16" t="s">
        <v>141</v>
      </c>
      <c r="BM254" s="150" t="s">
        <v>444</v>
      </c>
    </row>
    <row r="255" spans="2:65" s="1" customFormat="1" ht="30" customHeight="1">
      <c r="B255" s="31"/>
      <c r="C255" s="173" t="s">
        <v>445</v>
      </c>
      <c r="D255" s="173" t="s">
        <v>203</v>
      </c>
      <c r="E255" s="174" t="s">
        <v>446</v>
      </c>
      <c r="F255" s="175" t="s">
        <v>447</v>
      </c>
      <c r="G255" s="176" t="s">
        <v>300</v>
      </c>
      <c r="H255" s="177">
        <v>8</v>
      </c>
      <c r="I255" s="178"/>
      <c r="J255" s="179">
        <f>ROUND(I255*H255,2)</f>
        <v>0</v>
      </c>
      <c r="K255" s="180"/>
      <c r="L255" s="181"/>
      <c r="M255" s="182" t="s">
        <v>1</v>
      </c>
      <c r="N255" s="183" t="s">
        <v>42</v>
      </c>
      <c r="P255" s="148">
        <f>O255*H255</f>
        <v>0</v>
      </c>
      <c r="Q255" s="148">
        <v>0</v>
      </c>
      <c r="R255" s="148">
        <f>Q255*H255</f>
        <v>0</v>
      </c>
      <c r="S255" s="148">
        <v>0</v>
      </c>
      <c r="T255" s="149">
        <f>S255*H255</f>
        <v>0</v>
      </c>
      <c r="AR255" s="150" t="s">
        <v>179</v>
      </c>
      <c r="AT255" s="150" t="s">
        <v>203</v>
      </c>
      <c r="AU255" s="150" t="s">
        <v>142</v>
      </c>
      <c r="AY255" s="16" t="s">
        <v>135</v>
      </c>
      <c r="BE255" s="151">
        <f>IF(N255="základná",J255,0)</f>
        <v>0</v>
      </c>
      <c r="BF255" s="151">
        <f>IF(N255="znížená",J255,0)</f>
        <v>0</v>
      </c>
      <c r="BG255" s="151">
        <f>IF(N255="zákl. prenesená",J255,0)</f>
        <v>0</v>
      </c>
      <c r="BH255" s="151">
        <f>IF(N255="zníž. prenesená",J255,0)</f>
        <v>0</v>
      </c>
      <c r="BI255" s="151">
        <f>IF(N255="nulová",J255,0)</f>
        <v>0</v>
      </c>
      <c r="BJ255" s="16" t="s">
        <v>142</v>
      </c>
      <c r="BK255" s="151">
        <f>ROUND(I255*H255,2)</f>
        <v>0</v>
      </c>
      <c r="BL255" s="16" t="s">
        <v>141</v>
      </c>
      <c r="BM255" s="150" t="s">
        <v>448</v>
      </c>
    </row>
    <row r="256" spans="2:65" s="1" customFormat="1" ht="30" customHeight="1">
      <c r="B256" s="31"/>
      <c r="C256" s="138" t="s">
        <v>449</v>
      </c>
      <c r="D256" s="138" t="s">
        <v>137</v>
      </c>
      <c r="E256" s="139" t="s">
        <v>450</v>
      </c>
      <c r="F256" s="140" t="s">
        <v>451</v>
      </c>
      <c r="G256" s="141" t="s">
        <v>225</v>
      </c>
      <c r="H256" s="142">
        <v>30</v>
      </c>
      <c r="I256" s="143"/>
      <c r="J256" s="144">
        <f>ROUND(I256*H256,2)</f>
        <v>0</v>
      </c>
      <c r="K256" s="145"/>
      <c r="L256" s="31"/>
      <c r="M256" s="146" t="s">
        <v>1</v>
      </c>
      <c r="N256" s="147" t="s">
        <v>42</v>
      </c>
      <c r="P256" s="148">
        <f>O256*H256</f>
        <v>0</v>
      </c>
      <c r="Q256" s="148">
        <v>0</v>
      </c>
      <c r="R256" s="148">
        <f>Q256*H256</f>
        <v>0</v>
      </c>
      <c r="S256" s="148">
        <v>0</v>
      </c>
      <c r="T256" s="149">
        <f>S256*H256</f>
        <v>0</v>
      </c>
      <c r="AR256" s="150" t="s">
        <v>141</v>
      </c>
      <c r="AT256" s="150" t="s">
        <v>137</v>
      </c>
      <c r="AU256" s="150" t="s">
        <v>142</v>
      </c>
      <c r="AY256" s="16" t="s">
        <v>135</v>
      </c>
      <c r="BE256" s="151">
        <f>IF(N256="základná",J256,0)</f>
        <v>0</v>
      </c>
      <c r="BF256" s="151">
        <f>IF(N256="znížená",J256,0)</f>
        <v>0</v>
      </c>
      <c r="BG256" s="151">
        <f>IF(N256="zákl. prenesená",J256,0)</f>
        <v>0</v>
      </c>
      <c r="BH256" s="151">
        <f>IF(N256="zníž. prenesená",J256,0)</f>
        <v>0</v>
      </c>
      <c r="BI256" s="151">
        <f>IF(N256="nulová",J256,0)</f>
        <v>0</v>
      </c>
      <c r="BJ256" s="16" t="s">
        <v>142</v>
      </c>
      <c r="BK256" s="151">
        <f>ROUND(I256*H256,2)</f>
        <v>0</v>
      </c>
      <c r="BL256" s="16" t="s">
        <v>141</v>
      </c>
      <c r="BM256" s="150" t="s">
        <v>452</v>
      </c>
    </row>
    <row r="257" spans="2:65" s="1" customFormat="1" ht="14.45" customHeight="1">
      <c r="B257" s="31"/>
      <c r="C257" s="173" t="s">
        <v>453</v>
      </c>
      <c r="D257" s="173" t="s">
        <v>203</v>
      </c>
      <c r="E257" s="174" t="s">
        <v>454</v>
      </c>
      <c r="F257" s="175" t="s">
        <v>455</v>
      </c>
      <c r="G257" s="176" t="s">
        <v>300</v>
      </c>
      <c r="H257" s="177">
        <v>2</v>
      </c>
      <c r="I257" s="178"/>
      <c r="J257" s="179">
        <f>ROUND(I257*H257,2)</f>
        <v>0</v>
      </c>
      <c r="K257" s="180"/>
      <c r="L257" s="181"/>
      <c r="M257" s="182" t="s">
        <v>1</v>
      </c>
      <c r="N257" s="183" t="s">
        <v>42</v>
      </c>
      <c r="P257" s="148">
        <f>O257*H257</f>
        <v>0</v>
      </c>
      <c r="Q257" s="148">
        <v>0</v>
      </c>
      <c r="R257" s="148">
        <f>Q257*H257</f>
        <v>0</v>
      </c>
      <c r="S257" s="148">
        <v>0</v>
      </c>
      <c r="T257" s="149">
        <f>S257*H257</f>
        <v>0</v>
      </c>
      <c r="AR257" s="150" t="s">
        <v>179</v>
      </c>
      <c r="AT257" s="150" t="s">
        <v>203</v>
      </c>
      <c r="AU257" s="150" t="s">
        <v>142</v>
      </c>
      <c r="AY257" s="16" t="s">
        <v>135</v>
      </c>
      <c r="BE257" s="151">
        <f>IF(N257="základná",J257,0)</f>
        <v>0</v>
      </c>
      <c r="BF257" s="151">
        <f>IF(N257="znížená",J257,0)</f>
        <v>0</v>
      </c>
      <c r="BG257" s="151">
        <f>IF(N257="zákl. prenesená",J257,0)</f>
        <v>0</v>
      </c>
      <c r="BH257" s="151">
        <f>IF(N257="zníž. prenesená",J257,0)</f>
        <v>0</v>
      </c>
      <c r="BI257" s="151">
        <f>IF(N257="nulová",J257,0)</f>
        <v>0</v>
      </c>
      <c r="BJ257" s="16" t="s">
        <v>142</v>
      </c>
      <c r="BK257" s="151">
        <f>ROUND(I257*H257,2)</f>
        <v>0</v>
      </c>
      <c r="BL257" s="16" t="s">
        <v>141</v>
      </c>
      <c r="BM257" s="150" t="s">
        <v>456</v>
      </c>
    </row>
    <row r="258" spans="2:65" s="1" customFormat="1" ht="34.9" customHeight="1">
      <c r="B258" s="31"/>
      <c r="C258" s="173" t="s">
        <v>457</v>
      </c>
      <c r="D258" s="173" t="s">
        <v>203</v>
      </c>
      <c r="E258" s="174" t="s">
        <v>458</v>
      </c>
      <c r="F258" s="175" t="s">
        <v>459</v>
      </c>
      <c r="G258" s="176" t="s">
        <v>300</v>
      </c>
      <c r="H258" s="177">
        <v>2</v>
      </c>
      <c r="I258" s="178"/>
      <c r="J258" s="179">
        <f>ROUND(I258*H258,2)</f>
        <v>0</v>
      </c>
      <c r="K258" s="180"/>
      <c r="L258" s="181"/>
      <c r="M258" s="182" t="s">
        <v>1</v>
      </c>
      <c r="N258" s="183" t="s">
        <v>42</v>
      </c>
      <c r="P258" s="148">
        <f>O258*H258</f>
        <v>0</v>
      </c>
      <c r="Q258" s="148">
        <v>0</v>
      </c>
      <c r="R258" s="148">
        <f>Q258*H258</f>
        <v>0</v>
      </c>
      <c r="S258" s="148">
        <v>0</v>
      </c>
      <c r="T258" s="149">
        <f>S258*H258</f>
        <v>0</v>
      </c>
      <c r="AR258" s="150" t="s">
        <v>179</v>
      </c>
      <c r="AT258" s="150" t="s">
        <v>203</v>
      </c>
      <c r="AU258" s="150" t="s">
        <v>142</v>
      </c>
      <c r="AY258" s="16" t="s">
        <v>135</v>
      </c>
      <c r="BE258" s="151">
        <f>IF(N258="základná",J258,0)</f>
        <v>0</v>
      </c>
      <c r="BF258" s="151">
        <f>IF(N258="znížená",J258,0)</f>
        <v>0</v>
      </c>
      <c r="BG258" s="151">
        <f>IF(N258="zákl. prenesená",J258,0)</f>
        <v>0</v>
      </c>
      <c r="BH258" s="151">
        <f>IF(N258="zníž. prenesená",J258,0)</f>
        <v>0</v>
      </c>
      <c r="BI258" s="151">
        <f>IF(N258="nulová",J258,0)</f>
        <v>0</v>
      </c>
      <c r="BJ258" s="16" t="s">
        <v>142</v>
      </c>
      <c r="BK258" s="151">
        <f>ROUND(I258*H258,2)</f>
        <v>0</v>
      </c>
      <c r="BL258" s="16" t="s">
        <v>141</v>
      </c>
      <c r="BM258" s="150" t="s">
        <v>460</v>
      </c>
    </row>
    <row r="259" spans="2:65" s="1" customFormat="1" ht="22.15" customHeight="1">
      <c r="B259" s="31"/>
      <c r="C259" s="138" t="s">
        <v>461</v>
      </c>
      <c r="D259" s="138" t="s">
        <v>137</v>
      </c>
      <c r="E259" s="139" t="s">
        <v>462</v>
      </c>
      <c r="F259" s="140" t="s">
        <v>463</v>
      </c>
      <c r="G259" s="141" t="s">
        <v>300</v>
      </c>
      <c r="H259" s="142">
        <v>2</v>
      </c>
      <c r="I259" s="143"/>
      <c r="J259" s="144">
        <f>ROUND(I259*H259,2)</f>
        <v>0</v>
      </c>
      <c r="K259" s="145"/>
      <c r="L259" s="31"/>
      <c r="M259" s="146" t="s">
        <v>1</v>
      </c>
      <c r="N259" s="147" t="s">
        <v>42</v>
      </c>
      <c r="P259" s="148">
        <f>O259*H259</f>
        <v>0</v>
      </c>
      <c r="Q259" s="148">
        <v>0</v>
      </c>
      <c r="R259" s="148">
        <f>Q259*H259</f>
        <v>0</v>
      </c>
      <c r="S259" s="148">
        <v>0</v>
      </c>
      <c r="T259" s="149">
        <f>S259*H259</f>
        <v>0</v>
      </c>
      <c r="AR259" s="150" t="s">
        <v>141</v>
      </c>
      <c r="AT259" s="150" t="s">
        <v>137</v>
      </c>
      <c r="AU259" s="150" t="s">
        <v>142</v>
      </c>
      <c r="AY259" s="16" t="s">
        <v>135</v>
      </c>
      <c r="BE259" s="151">
        <f>IF(N259="základná",J259,0)</f>
        <v>0</v>
      </c>
      <c r="BF259" s="151">
        <f>IF(N259="znížená",J259,0)</f>
        <v>0</v>
      </c>
      <c r="BG259" s="151">
        <f>IF(N259="zákl. prenesená",J259,0)</f>
        <v>0</v>
      </c>
      <c r="BH259" s="151">
        <f>IF(N259="zníž. prenesená",J259,0)</f>
        <v>0</v>
      </c>
      <c r="BI259" s="151">
        <f>IF(N259="nulová",J259,0)</f>
        <v>0</v>
      </c>
      <c r="BJ259" s="16" t="s">
        <v>142</v>
      </c>
      <c r="BK259" s="151">
        <f>ROUND(I259*H259,2)</f>
        <v>0</v>
      </c>
      <c r="BL259" s="16" t="s">
        <v>141</v>
      </c>
      <c r="BM259" s="150" t="s">
        <v>464</v>
      </c>
    </row>
    <row r="260" spans="2:65" s="1" customFormat="1" ht="14.45" customHeight="1">
      <c r="B260" s="31"/>
      <c r="C260" s="173" t="s">
        <v>465</v>
      </c>
      <c r="D260" s="173" t="s">
        <v>203</v>
      </c>
      <c r="E260" s="174" t="s">
        <v>466</v>
      </c>
      <c r="F260" s="175" t="s">
        <v>467</v>
      </c>
      <c r="G260" s="176" t="s">
        <v>300</v>
      </c>
      <c r="H260" s="177">
        <v>2</v>
      </c>
      <c r="I260" s="178"/>
      <c r="J260" s="179">
        <f>ROUND(I260*H260,2)</f>
        <v>0</v>
      </c>
      <c r="K260" s="180"/>
      <c r="L260" s="181"/>
      <c r="M260" s="182" t="s">
        <v>1</v>
      </c>
      <c r="N260" s="183" t="s">
        <v>42</v>
      </c>
      <c r="P260" s="148">
        <f>O260*H260</f>
        <v>0</v>
      </c>
      <c r="Q260" s="148">
        <v>0</v>
      </c>
      <c r="R260" s="148">
        <f>Q260*H260</f>
        <v>0</v>
      </c>
      <c r="S260" s="148">
        <v>0</v>
      </c>
      <c r="T260" s="149">
        <f>S260*H260</f>
        <v>0</v>
      </c>
      <c r="AR260" s="150" t="s">
        <v>179</v>
      </c>
      <c r="AT260" s="150" t="s">
        <v>203</v>
      </c>
      <c r="AU260" s="150" t="s">
        <v>142</v>
      </c>
      <c r="AY260" s="16" t="s">
        <v>135</v>
      </c>
      <c r="BE260" s="151">
        <f>IF(N260="základná",J260,0)</f>
        <v>0</v>
      </c>
      <c r="BF260" s="151">
        <f>IF(N260="znížená",J260,0)</f>
        <v>0</v>
      </c>
      <c r="BG260" s="151">
        <f>IF(N260="zákl. prenesená",J260,0)</f>
        <v>0</v>
      </c>
      <c r="BH260" s="151">
        <f>IF(N260="zníž. prenesená",J260,0)</f>
        <v>0</v>
      </c>
      <c r="BI260" s="151">
        <f>IF(N260="nulová",J260,0)</f>
        <v>0</v>
      </c>
      <c r="BJ260" s="16" t="s">
        <v>142</v>
      </c>
      <c r="BK260" s="151">
        <f>ROUND(I260*H260,2)</f>
        <v>0</v>
      </c>
      <c r="BL260" s="16" t="s">
        <v>141</v>
      </c>
      <c r="BM260" s="150" t="s">
        <v>468</v>
      </c>
    </row>
    <row r="261" spans="2:65" s="1" customFormat="1" ht="14.45" customHeight="1">
      <c r="B261" s="31"/>
      <c r="C261" s="138" t="s">
        <v>469</v>
      </c>
      <c r="D261" s="138" t="s">
        <v>137</v>
      </c>
      <c r="E261" s="139" t="s">
        <v>470</v>
      </c>
      <c r="F261" s="140" t="s">
        <v>471</v>
      </c>
      <c r="G261" s="141" t="s">
        <v>300</v>
      </c>
      <c r="H261" s="142">
        <v>2</v>
      </c>
      <c r="I261" s="143"/>
      <c r="J261" s="144">
        <f>ROUND(I261*H261,2)</f>
        <v>0</v>
      </c>
      <c r="K261" s="145"/>
      <c r="L261" s="31"/>
      <c r="M261" s="146" t="s">
        <v>1</v>
      </c>
      <c r="N261" s="147" t="s">
        <v>42</v>
      </c>
      <c r="P261" s="148">
        <f>O261*H261</f>
        <v>0</v>
      </c>
      <c r="Q261" s="148">
        <v>0</v>
      </c>
      <c r="R261" s="148">
        <f>Q261*H261</f>
        <v>0</v>
      </c>
      <c r="S261" s="148">
        <v>0</v>
      </c>
      <c r="T261" s="149">
        <f>S261*H261</f>
        <v>0</v>
      </c>
      <c r="AR261" s="150" t="s">
        <v>141</v>
      </c>
      <c r="AT261" s="150" t="s">
        <v>137</v>
      </c>
      <c r="AU261" s="150" t="s">
        <v>142</v>
      </c>
      <c r="AY261" s="16" t="s">
        <v>135</v>
      </c>
      <c r="BE261" s="151">
        <f>IF(N261="základná",J261,0)</f>
        <v>0</v>
      </c>
      <c r="BF261" s="151">
        <f>IF(N261="znížená",J261,0)</f>
        <v>0</v>
      </c>
      <c r="BG261" s="151">
        <f>IF(N261="zákl. prenesená",J261,0)</f>
        <v>0</v>
      </c>
      <c r="BH261" s="151">
        <f>IF(N261="zníž. prenesená",J261,0)</f>
        <v>0</v>
      </c>
      <c r="BI261" s="151">
        <f>IF(N261="nulová",J261,0)</f>
        <v>0</v>
      </c>
      <c r="BJ261" s="16" t="s">
        <v>142</v>
      </c>
      <c r="BK261" s="151">
        <f>ROUND(I261*H261,2)</f>
        <v>0</v>
      </c>
      <c r="BL261" s="16" t="s">
        <v>141</v>
      </c>
      <c r="BM261" s="150" t="s">
        <v>472</v>
      </c>
    </row>
    <row r="262" spans="2:65" s="1" customFormat="1" ht="22.15" customHeight="1">
      <c r="B262" s="31"/>
      <c r="C262" s="173" t="s">
        <v>473</v>
      </c>
      <c r="D262" s="173" t="s">
        <v>203</v>
      </c>
      <c r="E262" s="174" t="s">
        <v>474</v>
      </c>
      <c r="F262" s="175" t="s">
        <v>475</v>
      </c>
      <c r="G262" s="176" t="s">
        <v>300</v>
      </c>
      <c r="H262" s="177">
        <v>3</v>
      </c>
      <c r="I262" s="178"/>
      <c r="J262" s="179">
        <f>ROUND(I262*H262,2)</f>
        <v>0</v>
      </c>
      <c r="K262" s="180"/>
      <c r="L262" s="181"/>
      <c r="M262" s="182" t="s">
        <v>1</v>
      </c>
      <c r="N262" s="183" t="s">
        <v>42</v>
      </c>
      <c r="P262" s="148">
        <f>O262*H262</f>
        <v>0</v>
      </c>
      <c r="Q262" s="148">
        <v>0</v>
      </c>
      <c r="R262" s="148">
        <f>Q262*H262</f>
        <v>0</v>
      </c>
      <c r="S262" s="148">
        <v>0</v>
      </c>
      <c r="T262" s="149">
        <f>S262*H262</f>
        <v>0</v>
      </c>
      <c r="AR262" s="150" t="s">
        <v>179</v>
      </c>
      <c r="AT262" s="150" t="s">
        <v>203</v>
      </c>
      <c r="AU262" s="150" t="s">
        <v>142</v>
      </c>
      <c r="AY262" s="16" t="s">
        <v>135</v>
      </c>
      <c r="BE262" s="151">
        <f>IF(N262="základná",J262,0)</f>
        <v>0</v>
      </c>
      <c r="BF262" s="151">
        <f>IF(N262="znížená",J262,0)</f>
        <v>0</v>
      </c>
      <c r="BG262" s="151">
        <f>IF(N262="zákl. prenesená",J262,0)</f>
        <v>0</v>
      </c>
      <c r="BH262" s="151">
        <f>IF(N262="zníž. prenesená",J262,0)</f>
        <v>0</v>
      </c>
      <c r="BI262" s="151">
        <f>IF(N262="nulová",J262,0)</f>
        <v>0</v>
      </c>
      <c r="BJ262" s="16" t="s">
        <v>142</v>
      </c>
      <c r="BK262" s="151">
        <f>ROUND(I262*H262,2)</f>
        <v>0</v>
      </c>
      <c r="BL262" s="16" t="s">
        <v>141</v>
      </c>
      <c r="BM262" s="150" t="s">
        <v>476</v>
      </c>
    </row>
    <row r="263" spans="2:65" s="1" customFormat="1" ht="14.45" customHeight="1">
      <c r="B263" s="31"/>
      <c r="C263" s="138" t="s">
        <v>477</v>
      </c>
      <c r="D263" s="138" t="s">
        <v>137</v>
      </c>
      <c r="E263" s="139" t="s">
        <v>478</v>
      </c>
      <c r="F263" s="140" t="s">
        <v>479</v>
      </c>
      <c r="G263" s="141" t="s">
        <v>300</v>
      </c>
      <c r="H263" s="142">
        <v>3</v>
      </c>
      <c r="I263" s="143"/>
      <c r="J263" s="144">
        <f>ROUND(I263*H263,2)</f>
        <v>0</v>
      </c>
      <c r="K263" s="145"/>
      <c r="L263" s="31"/>
      <c r="M263" s="146" t="s">
        <v>1</v>
      </c>
      <c r="N263" s="147" t="s">
        <v>42</v>
      </c>
      <c r="P263" s="148">
        <f>O263*H263</f>
        <v>0</v>
      </c>
      <c r="Q263" s="148">
        <v>0</v>
      </c>
      <c r="R263" s="148">
        <f>Q263*H263</f>
        <v>0</v>
      </c>
      <c r="S263" s="148">
        <v>0</v>
      </c>
      <c r="T263" s="149">
        <f>S263*H263</f>
        <v>0</v>
      </c>
      <c r="AR263" s="150" t="s">
        <v>141</v>
      </c>
      <c r="AT263" s="150" t="s">
        <v>137</v>
      </c>
      <c r="AU263" s="150" t="s">
        <v>142</v>
      </c>
      <c r="AY263" s="16" t="s">
        <v>135</v>
      </c>
      <c r="BE263" s="151">
        <f>IF(N263="základná",J263,0)</f>
        <v>0</v>
      </c>
      <c r="BF263" s="151">
        <f>IF(N263="znížená",J263,0)</f>
        <v>0</v>
      </c>
      <c r="BG263" s="151">
        <f>IF(N263="zákl. prenesená",J263,0)</f>
        <v>0</v>
      </c>
      <c r="BH263" s="151">
        <f>IF(N263="zníž. prenesená",J263,0)</f>
        <v>0</v>
      </c>
      <c r="BI263" s="151">
        <f>IF(N263="nulová",J263,0)</f>
        <v>0</v>
      </c>
      <c r="BJ263" s="16" t="s">
        <v>142</v>
      </c>
      <c r="BK263" s="151">
        <f>ROUND(I263*H263,2)</f>
        <v>0</v>
      </c>
      <c r="BL263" s="16" t="s">
        <v>141</v>
      </c>
      <c r="BM263" s="150" t="s">
        <v>480</v>
      </c>
    </row>
    <row r="264" spans="2:65" s="1" customFormat="1" ht="34.9" customHeight="1">
      <c r="B264" s="31"/>
      <c r="C264" s="173" t="s">
        <v>481</v>
      </c>
      <c r="D264" s="173" t="s">
        <v>203</v>
      </c>
      <c r="E264" s="174" t="s">
        <v>482</v>
      </c>
      <c r="F264" s="175" t="s">
        <v>483</v>
      </c>
      <c r="G264" s="176" t="s">
        <v>300</v>
      </c>
      <c r="H264" s="177">
        <v>3</v>
      </c>
      <c r="I264" s="178"/>
      <c r="J264" s="179">
        <f>ROUND(I264*H264,2)</f>
        <v>0</v>
      </c>
      <c r="K264" s="180"/>
      <c r="L264" s="181"/>
      <c r="M264" s="182" t="s">
        <v>1</v>
      </c>
      <c r="N264" s="183" t="s">
        <v>42</v>
      </c>
      <c r="P264" s="148">
        <f>O264*H264</f>
        <v>0</v>
      </c>
      <c r="Q264" s="148">
        <v>0</v>
      </c>
      <c r="R264" s="148">
        <f>Q264*H264</f>
        <v>0</v>
      </c>
      <c r="S264" s="148">
        <v>0</v>
      </c>
      <c r="T264" s="149">
        <f>S264*H264</f>
        <v>0</v>
      </c>
      <c r="AR264" s="150" t="s">
        <v>179</v>
      </c>
      <c r="AT264" s="150" t="s">
        <v>203</v>
      </c>
      <c r="AU264" s="150" t="s">
        <v>142</v>
      </c>
      <c r="AY264" s="16" t="s">
        <v>135</v>
      </c>
      <c r="BE264" s="151">
        <f>IF(N264="základná",J264,0)</f>
        <v>0</v>
      </c>
      <c r="BF264" s="151">
        <f>IF(N264="znížená",J264,0)</f>
        <v>0</v>
      </c>
      <c r="BG264" s="151">
        <f>IF(N264="zákl. prenesená",J264,0)</f>
        <v>0</v>
      </c>
      <c r="BH264" s="151">
        <f>IF(N264="zníž. prenesená",J264,0)</f>
        <v>0</v>
      </c>
      <c r="BI264" s="151">
        <f>IF(N264="nulová",J264,0)</f>
        <v>0</v>
      </c>
      <c r="BJ264" s="16" t="s">
        <v>142</v>
      </c>
      <c r="BK264" s="151">
        <f>ROUND(I264*H264,2)</f>
        <v>0</v>
      </c>
      <c r="BL264" s="16" t="s">
        <v>141</v>
      </c>
      <c r="BM264" s="150" t="s">
        <v>484</v>
      </c>
    </row>
    <row r="265" spans="2:65" s="1" customFormat="1" ht="22.15" customHeight="1">
      <c r="B265" s="31"/>
      <c r="C265" s="138" t="s">
        <v>485</v>
      </c>
      <c r="D265" s="138" t="s">
        <v>137</v>
      </c>
      <c r="E265" s="139" t="s">
        <v>486</v>
      </c>
      <c r="F265" s="140" t="s">
        <v>487</v>
      </c>
      <c r="G265" s="141" t="s">
        <v>300</v>
      </c>
      <c r="H265" s="142">
        <v>3</v>
      </c>
      <c r="I265" s="143"/>
      <c r="J265" s="144">
        <f>ROUND(I265*H265,2)</f>
        <v>0</v>
      </c>
      <c r="K265" s="145"/>
      <c r="L265" s="31"/>
      <c r="M265" s="146" t="s">
        <v>1</v>
      </c>
      <c r="N265" s="147" t="s">
        <v>42</v>
      </c>
      <c r="P265" s="148">
        <f>O265*H265</f>
        <v>0</v>
      </c>
      <c r="Q265" s="148">
        <v>0</v>
      </c>
      <c r="R265" s="148">
        <f>Q265*H265</f>
        <v>0</v>
      </c>
      <c r="S265" s="148">
        <v>0</v>
      </c>
      <c r="T265" s="149">
        <f>S265*H265</f>
        <v>0</v>
      </c>
      <c r="AR265" s="150" t="s">
        <v>141</v>
      </c>
      <c r="AT265" s="150" t="s">
        <v>137</v>
      </c>
      <c r="AU265" s="150" t="s">
        <v>142</v>
      </c>
      <c r="AY265" s="16" t="s">
        <v>135</v>
      </c>
      <c r="BE265" s="151">
        <f>IF(N265="základná",J265,0)</f>
        <v>0</v>
      </c>
      <c r="BF265" s="151">
        <f>IF(N265="znížená",J265,0)</f>
        <v>0</v>
      </c>
      <c r="BG265" s="151">
        <f>IF(N265="zákl. prenesená",J265,0)</f>
        <v>0</v>
      </c>
      <c r="BH265" s="151">
        <f>IF(N265="zníž. prenesená",J265,0)</f>
        <v>0</v>
      </c>
      <c r="BI265" s="151">
        <f>IF(N265="nulová",J265,0)</f>
        <v>0</v>
      </c>
      <c r="BJ265" s="16" t="s">
        <v>142</v>
      </c>
      <c r="BK265" s="151">
        <f>ROUND(I265*H265,2)</f>
        <v>0</v>
      </c>
      <c r="BL265" s="16" t="s">
        <v>141</v>
      </c>
      <c r="BM265" s="150" t="s">
        <v>488</v>
      </c>
    </row>
    <row r="266" spans="2:65" s="1" customFormat="1" ht="22.15" customHeight="1">
      <c r="B266" s="31"/>
      <c r="C266" s="173" t="s">
        <v>489</v>
      </c>
      <c r="D266" s="173" t="s">
        <v>203</v>
      </c>
      <c r="E266" s="174" t="s">
        <v>490</v>
      </c>
      <c r="F266" s="175" t="s">
        <v>491</v>
      </c>
      <c r="G266" s="176" t="s">
        <v>225</v>
      </c>
      <c r="H266" s="177">
        <v>12</v>
      </c>
      <c r="I266" s="178"/>
      <c r="J266" s="179">
        <f>ROUND(I266*H266,2)</f>
        <v>0</v>
      </c>
      <c r="K266" s="180"/>
      <c r="L266" s="181"/>
      <c r="M266" s="182" t="s">
        <v>1</v>
      </c>
      <c r="N266" s="183" t="s">
        <v>42</v>
      </c>
      <c r="P266" s="148">
        <f>O266*H266</f>
        <v>0</v>
      </c>
      <c r="Q266" s="148">
        <v>0</v>
      </c>
      <c r="R266" s="148">
        <f>Q266*H266</f>
        <v>0</v>
      </c>
      <c r="S266" s="148">
        <v>0</v>
      </c>
      <c r="T266" s="149">
        <f>S266*H266</f>
        <v>0</v>
      </c>
      <c r="AR266" s="150" t="s">
        <v>179</v>
      </c>
      <c r="AT266" s="150" t="s">
        <v>203</v>
      </c>
      <c r="AU266" s="150" t="s">
        <v>142</v>
      </c>
      <c r="AY266" s="16" t="s">
        <v>135</v>
      </c>
      <c r="BE266" s="151">
        <f>IF(N266="základná",J266,0)</f>
        <v>0</v>
      </c>
      <c r="BF266" s="151">
        <f>IF(N266="znížená",J266,0)</f>
        <v>0</v>
      </c>
      <c r="BG266" s="151">
        <f>IF(N266="zákl. prenesená",J266,0)</f>
        <v>0</v>
      </c>
      <c r="BH266" s="151">
        <f>IF(N266="zníž. prenesená",J266,0)</f>
        <v>0</v>
      </c>
      <c r="BI266" s="151">
        <f>IF(N266="nulová",J266,0)</f>
        <v>0</v>
      </c>
      <c r="BJ266" s="16" t="s">
        <v>142</v>
      </c>
      <c r="BK266" s="151">
        <f>ROUND(I266*H266,2)</f>
        <v>0</v>
      </c>
      <c r="BL266" s="16" t="s">
        <v>141</v>
      </c>
      <c r="BM266" s="150" t="s">
        <v>492</v>
      </c>
    </row>
    <row r="267" spans="2:65" s="1" customFormat="1" ht="14.45" customHeight="1">
      <c r="B267" s="31"/>
      <c r="C267" s="173" t="s">
        <v>493</v>
      </c>
      <c r="D267" s="173" t="s">
        <v>203</v>
      </c>
      <c r="E267" s="174" t="s">
        <v>494</v>
      </c>
      <c r="F267" s="175" t="s">
        <v>495</v>
      </c>
      <c r="G267" s="176" t="s">
        <v>225</v>
      </c>
      <c r="H267" s="177">
        <v>20</v>
      </c>
      <c r="I267" s="178"/>
      <c r="J267" s="179">
        <f>ROUND(I267*H267,2)</f>
        <v>0</v>
      </c>
      <c r="K267" s="180"/>
      <c r="L267" s="181"/>
      <c r="M267" s="182" t="s">
        <v>1</v>
      </c>
      <c r="N267" s="183" t="s">
        <v>42</v>
      </c>
      <c r="P267" s="148">
        <f>O267*H267</f>
        <v>0</v>
      </c>
      <c r="Q267" s="148">
        <v>0</v>
      </c>
      <c r="R267" s="148">
        <f>Q267*H267</f>
        <v>0</v>
      </c>
      <c r="S267" s="148">
        <v>0</v>
      </c>
      <c r="T267" s="149">
        <f>S267*H267</f>
        <v>0</v>
      </c>
      <c r="AR267" s="150" t="s">
        <v>179</v>
      </c>
      <c r="AT267" s="150" t="s">
        <v>203</v>
      </c>
      <c r="AU267" s="150" t="s">
        <v>142</v>
      </c>
      <c r="AY267" s="16" t="s">
        <v>135</v>
      </c>
      <c r="BE267" s="151">
        <f>IF(N267="základná",J267,0)</f>
        <v>0</v>
      </c>
      <c r="BF267" s="151">
        <f>IF(N267="znížená",J267,0)</f>
        <v>0</v>
      </c>
      <c r="BG267" s="151">
        <f>IF(N267="zákl. prenesená",J267,0)</f>
        <v>0</v>
      </c>
      <c r="BH267" s="151">
        <f>IF(N267="zníž. prenesená",J267,0)</f>
        <v>0</v>
      </c>
      <c r="BI267" s="151">
        <f>IF(N267="nulová",J267,0)</f>
        <v>0</v>
      </c>
      <c r="BJ267" s="16" t="s">
        <v>142</v>
      </c>
      <c r="BK267" s="151">
        <f>ROUND(I267*H267,2)</f>
        <v>0</v>
      </c>
      <c r="BL267" s="16" t="s">
        <v>141</v>
      </c>
      <c r="BM267" s="150" t="s">
        <v>496</v>
      </c>
    </row>
    <row r="268" spans="2:65" s="1" customFormat="1" ht="34.9" customHeight="1">
      <c r="B268" s="31"/>
      <c r="C268" s="173" t="s">
        <v>497</v>
      </c>
      <c r="D268" s="173" t="s">
        <v>203</v>
      </c>
      <c r="E268" s="174" t="s">
        <v>498</v>
      </c>
      <c r="F268" s="175" t="s">
        <v>499</v>
      </c>
      <c r="G268" s="176" t="s">
        <v>225</v>
      </c>
      <c r="H268" s="177">
        <v>32</v>
      </c>
      <c r="I268" s="178"/>
      <c r="J268" s="179">
        <f>ROUND(I268*H268,2)</f>
        <v>0</v>
      </c>
      <c r="K268" s="180"/>
      <c r="L268" s="181"/>
      <c r="M268" s="182" t="s">
        <v>1</v>
      </c>
      <c r="N268" s="183" t="s">
        <v>42</v>
      </c>
      <c r="P268" s="148">
        <f>O268*H268</f>
        <v>0</v>
      </c>
      <c r="Q268" s="148">
        <v>0</v>
      </c>
      <c r="R268" s="148">
        <f>Q268*H268</f>
        <v>0</v>
      </c>
      <c r="S268" s="148">
        <v>0</v>
      </c>
      <c r="T268" s="149">
        <f>S268*H268</f>
        <v>0</v>
      </c>
      <c r="AR268" s="150" t="s">
        <v>179</v>
      </c>
      <c r="AT268" s="150" t="s">
        <v>203</v>
      </c>
      <c r="AU268" s="150" t="s">
        <v>142</v>
      </c>
      <c r="AY268" s="16" t="s">
        <v>135</v>
      </c>
      <c r="BE268" s="151">
        <f>IF(N268="základná",J268,0)</f>
        <v>0</v>
      </c>
      <c r="BF268" s="151">
        <f>IF(N268="znížená",J268,0)</f>
        <v>0</v>
      </c>
      <c r="BG268" s="151">
        <f>IF(N268="zákl. prenesená",J268,0)</f>
        <v>0</v>
      </c>
      <c r="BH268" s="151">
        <f>IF(N268="zníž. prenesená",J268,0)</f>
        <v>0</v>
      </c>
      <c r="BI268" s="151">
        <f>IF(N268="nulová",J268,0)</f>
        <v>0</v>
      </c>
      <c r="BJ268" s="16" t="s">
        <v>142</v>
      </c>
      <c r="BK268" s="151">
        <f>ROUND(I268*H268,2)</f>
        <v>0</v>
      </c>
      <c r="BL268" s="16" t="s">
        <v>141</v>
      </c>
      <c r="BM268" s="150" t="s">
        <v>500</v>
      </c>
    </row>
    <row r="269" spans="2:65" s="1" customFormat="1" ht="34.9" customHeight="1">
      <c r="B269" s="31"/>
      <c r="C269" s="138" t="s">
        <v>501</v>
      </c>
      <c r="D269" s="138" t="s">
        <v>137</v>
      </c>
      <c r="E269" s="139" t="s">
        <v>502</v>
      </c>
      <c r="F269" s="140" t="s">
        <v>503</v>
      </c>
      <c r="G269" s="141" t="s">
        <v>225</v>
      </c>
      <c r="H269" s="142">
        <v>12</v>
      </c>
      <c r="I269" s="143"/>
      <c r="J269" s="144">
        <f>ROUND(I269*H269,2)</f>
        <v>0</v>
      </c>
      <c r="K269" s="145"/>
      <c r="L269" s="31"/>
      <c r="M269" s="146" t="s">
        <v>1</v>
      </c>
      <c r="N269" s="147" t="s">
        <v>42</v>
      </c>
      <c r="P269" s="148">
        <f>O269*H269</f>
        <v>0</v>
      </c>
      <c r="Q269" s="148">
        <v>0</v>
      </c>
      <c r="R269" s="148">
        <f>Q269*H269</f>
        <v>0</v>
      </c>
      <c r="S269" s="148">
        <v>0</v>
      </c>
      <c r="T269" s="149">
        <f>S269*H269</f>
        <v>0</v>
      </c>
      <c r="AR269" s="150" t="s">
        <v>141</v>
      </c>
      <c r="AT269" s="150" t="s">
        <v>137</v>
      </c>
      <c r="AU269" s="150" t="s">
        <v>142</v>
      </c>
      <c r="AY269" s="16" t="s">
        <v>135</v>
      </c>
      <c r="BE269" s="151">
        <f>IF(N269="základná",J269,0)</f>
        <v>0</v>
      </c>
      <c r="BF269" s="151">
        <f>IF(N269="znížená",J269,0)</f>
        <v>0</v>
      </c>
      <c r="BG269" s="151">
        <f>IF(N269="zákl. prenesená",J269,0)</f>
        <v>0</v>
      </c>
      <c r="BH269" s="151">
        <f>IF(N269="zníž. prenesená",J269,0)</f>
        <v>0</v>
      </c>
      <c r="BI269" s="151">
        <f>IF(N269="nulová",J269,0)</f>
        <v>0</v>
      </c>
      <c r="BJ269" s="16" t="s">
        <v>142</v>
      </c>
      <c r="BK269" s="151">
        <f>ROUND(I269*H269,2)</f>
        <v>0</v>
      </c>
      <c r="BL269" s="16" t="s">
        <v>141</v>
      </c>
      <c r="BM269" s="150" t="s">
        <v>504</v>
      </c>
    </row>
    <row r="270" spans="2:65" s="1" customFormat="1" ht="34.9" customHeight="1">
      <c r="B270" s="31"/>
      <c r="C270" s="138" t="s">
        <v>505</v>
      </c>
      <c r="D270" s="138" t="s">
        <v>137</v>
      </c>
      <c r="E270" s="139" t="s">
        <v>506</v>
      </c>
      <c r="F270" s="140" t="s">
        <v>507</v>
      </c>
      <c r="G270" s="141" t="s">
        <v>225</v>
      </c>
      <c r="H270" s="142">
        <v>20</v>
      </c>
      <c r="I270" s="143"/>
      <c r="J270" s="144">
        <f>ROUND(I270*H270,2)</f>
        <v>0</v>
      </c>
      <c r="K270" s="145"/>
      <c r="L270" s="31"/>
      <c r="M270" s="146" t="s">
        <v>1</v>
      </c>
      <c r="N270" s="147" t="s">
        <v>42</v>
      </c>
      <c r="P270" s="148">
        <f>O270*H270</f>
        <v>0</v>
      </c>
      <c r="Q270" s="148">
        <v>0</v>
      </c>
      <c r="R270" s="148">
        <f>Q270*H270</f>
        <v>0</v>
      </c>
      <c r="S270" s="148">
        <v>0</v>
      </c>
      <c r="T270" s="149">
        <f>S270*H270</f>
        <v>0</v>
      </c>
      <c r="AR270" s="150" t="s">
        <v>141</v>
      </c>
      <c r="AT270" s="150" t="s">
        <v>137</v>
      </c>
      <c r="AU270" s="150" t="s">
        <v>142</v>
      </c>
      <c r="AY270" s="16" t="s">
        <v>135</v>
      </c>
      <c r="BE270" s="151">
        <f>IF(N270="základná",J270,0)</f>
        <v>0</v>
      </c>
      <c r="BF270" s="151">
        <f>IF(N270="znížená",J270,0)</f>
        <v>0</v>
      </c>
      <c r="BG270" s="151">
        <f>IF(N270="zákl. prenesená",J270,0)</f>
        <v>0</v>
      </c>
      <c r="BH270" s="151">
        <f>IF(N270="zníž. prenesená",J270,0)</f>
        <v>0</v>
      </c>
      <c r="BI270" s="151">
        <f>IF(N270="nulová",J270,0)</f>
        <v>0</v>
      </c>
      <c r="BJ270" s="16" t="s">
        <v>142</v>
      </c>
      <c r="BK270" s="151">
        <f>ROUND(I270*H270,2)</f>
        <v>0</v>
      </c>
      <c r="BL270" s="16" t="s">
        <v>141</v>
      </c>
      <c r="BM270" s="150" t="s">
        <v>508</v>
      </c>
    </row>
    <row r="271" spans="2:65" s="1" customFormat="1" ht="40.15" customHeight="1">
      <c r="B271" s="31"/>
      <c r="C271" s="173" t="s">
        <v>509</v>
      </c>
      <c r="D271" s="173" t="s">
        <v>203</v>
      </c>
      <c r="E271" s="174" t="s">
        <v>510</v>
      </c>
      <c r="F271" s="175" t="s">
        <v>511</v>
      </c>
      <c r="G271" s="176" t="s">
        <v>300</v>
      </c>
      <c r="H271" s="177">
        <v>3</v>
      </c>
      <c r="I271" s="178"/>
      <c r="J271" s="179">
        <f>ROUND(I271*H271,2)</f>
        <v>0</v>
      </c>
      <c r="K271" s="180"/>
      <c r="L271" s="181"/>
      <c r="M271" s="182" t="s">
        <v>1</v>
      </c>
      <c r="N271" s="183" t="s">
        <v>42</v>
      </c>
      <c r="P271" s="148">
        <f>O271*H271</f>
        <v>0</v>
      </c>
      <c r="Q271" s="148">
        <v>0</v>
      </c>
      <c r="R271" s="148">
        <f>Q271*H271</f>
        <v>0</v>
      </c>
      <c r="S271" s="148">
        <v>0</v>
      </c>
      <c r="T271" s="149">
        <f>S271*H271</f>
        <v>0</v>
      </c>
      <c r="AR271" s="150" t="s">
        <v>179</v>
      </c>
      <c r="AT271" s="150" t="s">
        <v>203</v>
      </c>
      <c r="AU271" s="150" t="s">
        <v>142</v>
      </c>
      <c r="AY271" s="16" t="s">
        <v>135</v>
      </c>
      <c r="BE271" s="151">
        <f>IF(N271="základná",J271,0)</f>
        <v>0</v>
      </c>
      <c r="BF271" s="151">
        <f>IF(N271="znížená",J271,0)</f>
        <v>0</v>
      </c>
      <c r="BG271" s="151">
        <f>IF(N271="zákl. prenesená",J271,0)</f>
        <v>0</v>
      </c>
      <c r="BH271" s="151">
        <f>IF(N271="zníž. prenesená",J271,0)</f>
        <v>0</v>
      </c>
      <c r="BI271" s="151">
        <f>IF(N271="nulová",J271,0)</f>
        <v>0</v>
      </c>
      <c r="BJ271" s="16" t="s">
        <v>142</v>
      </c>
      <c r="BK271" s="151">
        <f>ROUND(I271*H271,2)</f>
        <v>0</v>
      </c>
      <c r="BL271" s="16" t="s">
        <v>141</v>
      </c>
      <c r="BM271" s="150" t="s">
        <v>512</v>
      </c>
    </row>
    <row r="272" spans="2:65" s="1" customFormat="1" ht="22.15" customHeight="1">
      <c r="B272" s="31"/>
      <c r="C272" s="138" t="s">
        <v>513</v>
      </c>
      <c r="D272" s="138" t="s">
        <v>137</v>
      </c>
      <c r="E272" s="139" t="s">
        <v>514</v>
      </c>
      <c r="F272" s="140" t="s">
        <v>515</v>
      </c>
      <c r="G272" s="141" t="s">
        <v>300</v>
      </c>
      <c r="H272" s="142">
        <v>3</v>
      </c>
      <c r="I272" s="143"/>
      <c r="J272" s="144">
        <f>ROUND(I272*H272,2)</f>
        <v>0</v>
      </c>
      <c r="K272" s="145"/>
      <c r="L272" s="31"/>
      <c r="M272" s="146" t="s">
        <v>1</v>
      </c>
      <c r="N272" s="147" t="s">
        <v>42</v>
      </c>
      <c r="P272" s="148">
        <f>O272*H272</f>
        <v>0</v>
      </c>
      <c r="Q272" s="148">
        <v>0</v>
      </c>
      <c r="R272" s="148">
        <f>Q272*H272</f>
        <v>0</v>
      </c>
      <c r="S272" s="148">
        <v>0</v>
      </c>
      <c r="T272" s="149">
        <f>S272*H272</f>
        <v>0</v>
      </c>
      <c r="AR272" s="150" t="s">
        <v>141</v>
      </c>
      <c r="AT272" s="150" t="s">
        <v>137</v>
      </c>
      <c r="AU272" s="150" t="s">
        <v>142</v>
      </c>
      <c r="AY272" s="16" t="s">
        <v>135</v>
      </c>
      <c r="BE272" s="151">
        <f>IF(N272="základná",J272,0)</f>
        <v>0</v>
      </c>
      <c r="BF272" s="151">
        <f>IF(N272="znížená",J272,0)</f>
        <v>0</v>
      </c>
      <c r="BG272" s="151">
        <f>IF(N272="zákl. prenesená",J272,0)</f>
        <v>0</v>
      </c>
      <c r="BH272" s="151">
        <f>IF(N272="zníž. prenesená",J272,0)</f>
        <v>0</v>
      </c>
      <c r="BI272" s="151">
        <f>IF(N272="nulová",J272,0)</f>
        <v>0</v>
      </c>
      <c r="BJ272" s="16" t="s">
        <v>142</v>
      </c>
      <c r="BK272" s="151">
        <f>ROUND(I272*H272,2)</f>
        <v>0</v>
      </c>
      <c r="BL272" s="16" t="s">
        <v>141</v>
      </c>
      <c r="BM272" s="150" t="s">
        <v>516</v>
      </c>
    </row>
    <row r="273" spans="2:65" s="1" customFormat="1" ht="34.9" customHeight="1">
      <c r="B273" s="31"/>
      <c r="C273" s="173" t="s">
        <v>517</v>
      </c>
      <c r="D273" s="173" t="s">
        <v>203</v>
      </c>
      <c r="E273" s="174" t="s">
        <v>518</v>
      </c>
      <c r="F273" s="175" t="s">
        <v>519</v>
      </c>
      <c r="G273" s="176" t="s">
        <v>300</v>
      </c>
      <c r="H273" s="177">
        <v>3</v>
      </c>
      <c r="I273" s="178"/>
      <c r="J273" s="179">
        <f>ROUND(I273*H273,2)</f>
        <v>0</v>
      </c>
      <c r="K273" s="180"/>
      <c r="L273" s="181"/>
      <c r="M273" s="182" t="s">
        <v>1</v>
      </c>
      <c r="N273" s="183" t="s">
        <v>42</v>
      </c>
      <c r="P273" s="148">
        <f>O273*H273</f>
        <v>0</v>
      </c>
      <c r="Q273" s="148">
        <v>0</v>
      </c>
      <c r="R273" s="148">
        <f>Q273*H273</f>
        <v>0</v>
      </c>
      <c r="S273" s="148">
        <v>0</v>
      </c>
      <c r="T273" s="149">
        <f>S273*H273</f>
        <v>0</v>
      </c>
      <c r="AR273" s="150" t="s">
        <v>179</v>
      </c>
      <c r="AT273" s="150" t="s">
        <v>203</v>
      </c>
      <c r="AU273" s="150" t="s">
        <v>142</v>
      </c>
      <c r="AY273" s="16" t="s">
        <v>135</v>
      </c>
      <c r="BE273" s="151">
        <f>IF(N273="základná",J273,0)</f>
        <v>0</v>
      </c>
      <c r="BF273" s="151">
        <f>IF(N273="znížená",J273,0)</f>
        <v>0</v>
      </c>
      <c r="BG273" s="151">
        <f>IF(N273="zákl. prenesená",J273,0)</f>
        <v>0</v>
      </c>
      <c r="BH273" s="151">
        <f>IF(N273="zníž. prenesená",J273,0)</f>
        <v>0</v>
      </c>
      <c r="BI273" s="151">
        <f>IF(N273="nulová",J273,0)</f>
        <v>0</v>
      </c>
      <c r="BJ273" s="16" t="s">
        <v>142</v>
      </c>
      <c r="BK273" s="151">
        <f>ROUND(I273*H273,2)</f>
        <v>0</v>
      </c>
      <c r="BL273" s="16" t="s">
        <v>141</v>
      </c>
      <c r="BM273" s="150" t="s">
        <v>520</v>
      </c>
    </row>
    <row r="274" spans="2:65" s="1" customFormat="1" ht="22.15" customHeight="1">
      <c r="B274" s="31"/>
      <c r="C274" s="138" t="s">
        <v>521</v>
      </c>
      <c r="D274" s="138" t="s">
        <v>137</v>
      </c>
      <c r="E274" s="139" t="s">
        <v>522</v>
      </c>
      <c r="F274" s="140" t="s">
        <v>523</v>
      </c>
      <c r="G274" s="141" t="s">
        <v>300</v>
      </c>
      <c r="H274" s="142">
        <v>3</v>
      </c>
      <c r="I274" s="143"/>
      <c r="J274" s="144">
        <f>ROUND(I274*H274,2)</f>
        <v>0</v>
      </c>
      <c r="K274" s="145"/>
      <c r="L274" s="31"/>
      <c r="M274" s="146" t="s">
        <v>1</v>
      </c>
      <c r="N274" s="147" t="s">
        <v>42</v>
      </c>
      <c r="P274" s="148">
        <f>O274*H274</f>
        <v>0</v>
      </c>
      <c r="Q274" s="148">
        <v>0</v>
      </c>
      <c r="R274" s="148">
        <f>Q274*H274</f>
        <v>0</v>
      </c>
      <c r="S274" s="148">
        <v>0</v>
      </c>
      <c r="T274" s="149">
        <f>S274*H274</f>
        <v>0</v>
      </c>
      <c r="AR274" s="150" t="s">
        <v>141</v>
      </c>
      <c r="AT274" s="150" t="s">
        <v>137</v>
      </c>
      <c r="AU274" s="150" t="s">
        <v>142</v>
      </c>
      <c r="AY274" s="16" t="s">
        <v>135</v>
      </c>
      <c r="BE274" s="151">
        <f>IF(N274="základná",J274,0)</f>
        <v>0</v>
      </c>
      <c r="BF274" s="151">
        <f>IF(N274="znížená",J274,0)</f>
        <v>0</v>
      </c>
      <c r="BG274" s="151">
        <f>IF(N274="zákl. prenesená",J274,0)</f>
        <v>0</v>
      </c>
      <c r="BH274" s="151">
        <f>IF(N274="zníž. prenesená",J274,0)</f>
        <v>0</v>
      </c>
      <c r="BI274" s="151">
        <f>IF(N274="nulová",J274,0)</f>
        <v>0</v>
      </c>
      <c r="BJ274" s="16" t="s">
        <v>142</v>
      </c>
      <c r="BK274" s="151">
        <f>ROUND(I274*H274,2)</f>
        <v>0</v>
      </c>
      <c r="BL274" s="16" t="s">
        <v>141</v>
      </c>
      <c r="BM274" s="150" t="s">
        <v>524</v>
      </c>
    </row>
    <row r="275" spans="2:65" s="1" customFormat="1" ht="34.9" customHeight="1">
      <c r="B275" s="31"/>
      <c r="C275" s="173" t="s">
        <v>525</v>
      </c>
      <c r="D275" s="173" t="s">
        <v>203</v>
      </c>
      <c r="E275" s="174" t="s">
        <v>526</v>
      </c>
      <c r="F275" s="175" t="s">
        <v>527</v>
      </c>
      <c r="G275" s="176" t="s">
        <v>300</v>
      </c>
      <c r="H275" s="177">
        <v>1</v>
      </c>
      <c r="I275" s="178"/>
      <c r="J275" s="179">
        <f>ROUND(I275*H275,2)</f>
        <v>0</v>
      </c>
      <c r="K275" s="180"/>
      <c r="L275" s="181"/>
      <c r="M275" s="182" t="s">
        <v>1</v>
      </c>
      <c r="N275" s="183" t="s">
        <v>42</v>
      </c>
      <c r="P275" s="148">
        <f>O275*H275</f>
        <v>0</v>
      </c>
      <c r="Q275" s="148">
        <v>0</v>
      </c>
      <c r="R275" s="148">
        <f>Q275*H275</f>
        <v>0</v>
      </c>
      <c r="S275" s="148">
        <v>0</v>
      </c>
      <c r="T275" s="149">
        <f>S275*H275</f>
        <v>0</v>
      </c>
      <c r="AR275" s="150" t="s">
        <v>179</v>
      </c>
      <c r="AT275" s="150" t="s">
        <v>203</v>
      </c>
      <c r="AU275" s="150" t="s">
        <v>142</v>
      </c>
      <c r="AY275" s="16" t="s">
        <v>135</v>
      </c>
      <c r="BE275" s="151">
        <f>IF(N275="základná",J275,0)</f>
        <v>0</v>
      </c>
      <c r="BF275" s="151">
        <f>IF(N275="znížená",J275,0)</f>
        <v>0</v>
      </c>
      <c r="BG275" s="151">
        <f>IF(N275="zákl. prenesená",J275,0)</f>
        <v>0</v>
      </c>
      <c r="BH275" s="151">
        <f>IF(N275="zníž. prenesená",J275,0)</f>
        <v>0</v>
      </c>
      <c r="BI275" s="151">
        <f>IF(N275="nulová",J275,0)</f>
        <v>0</v>
      </c>
      <c r="BJ275" s="16" t="s">
        <v>142</v>
      </c>
      <c r="BK275" s="151">
        <f>ROUND(I275*H275,2)</f>
        <v>0</v>
      </c>
      <c r="BL275" s="16" t="s">
        <v>141</v>
      </c>
      <c r="BM275" s="150" t="s">
        <v>528</v>
      </c>
    </row>
    <row r="276" spans="2:65" s="1" customFormat="1" ht="22.15" customHeight="1">
      <c r="B276" s="31"/>
      <c r="C276" s="173" t="s">
        <v>529</v>
      </c>
      <c r="D276" s="173" t="s">
        <v>203</v>
      </c>
      <c r="E276" s="174" t="s">
        <v>530</v>
      </c>
      <c r="F276" s="175" t="s">
        <v>531</v>
      </c>
      <c r="G276" s="176" t="s">
        <v>300</v>
      </c>
      <c r="H276" s="177">
        <v>1</v>
      </c>
      <c r="I276" s="178"/>
      <c r="J276" s="179">
        <f>ROUND(I276*H276,2)</f>
        <v>0</v>
      </c>
      <c r="K276" s="180"/>
      <c r="L276" s="181"/>
      <c r="M276" s="182" t="s">
        <v>1</v>
      </c>
      <c r="N276" s="183" t="s">
        <v>42</v>
      </c>
      <c r="P276" s="148">
        <f>O276*H276</f>
        <v>0</v>
      </c>
      <c r="Q276" s="148">
        <v>0</v>
      </c>
      <c r="R276" s="148">
        <f>Q276*H276</f>
        <v>0</v>
      </c>
      <c r="S276" s="148">
        <v>0</v>
      </c>
      <c r="T276" s="149">
        <f>S276*H276</f>
        <v>0</v>
      </c>
      <c r="AR276" s="150" t="s">
        <v>179</v>
      </c>
      <c r="AT276" s="150" t="s">
        <v>203</v>
      </c>
      <c r="AU276" s="150" t="s">
        <v>142</v>
      </c>
      <c r="AY276" s="16" t="s">
        <v>135</v>
      </c>
      <c r="BE276" s="151">
        <f>IF(N276="základná",J276,0)</f>
        <v>0</v>
      </c>
      <c r="BF276" s="151">
        <f>IF(N276="znížená",J276,0)</f>
        <v>0</v>
      </c>
      <c r="BG276" s="151">
        <f>IF(N276="zákl. prenesená",J276,0)</f>
        <v>0</v>
      </c>
      <c r="BH276" s="151">
        <f>IF(N276="zníž. prenesená",J276,0)</f>
        <v>0</v>
      </c>
      <c r="BI276" s="151">
        <f>IF(N276="nulová",J276,0)</f>
        <v>0</v>
      </c>
      <c r="BJ276" s="16" t="s">
        <v>142</v>
      </c>
      <c r="BK276" s="151">
        <f>ROUND(I276*H276,2)</f>
        <v>0</v>
      </c>
      <c r="BL276" s="16" t="s">
        <v>141</v>
      </c>
      <c r="BM276" s="150" t="s">
        <v>532</v>
      </c>
    </row>
    <row r="277" spans="2:65" s="1" customFormat="1" ht="22.15" customHeight="1">
      <c r="B277" s="31"/>
      <c r="C277" s="138" t="s">
        <v>533</v>
      </c>
      <c r="D277" s="138" t="s">
        <v>137</v>
      </c>
      <c r="E277" s="139" t="s">
        <v>534</v>
      </c>
      <c r="F277" s="140" t="s">
        <v>535</v>
      </c>
      <c r="G277" s="141" t="s">
        <v>300</v>
      </c>
      <c r="H277" s="142">
        <v>1</v>
      </c>
      <c r="I277" s="143"/>
      <c r="J277" s="144">
        <f>ROUND(I277*H277,2)</f>
        <v>0</v>
      </c>
      <c r="K277" s="145"/>
      <c r="L277" s="31"/>
      <c r="M277" s="146" t="s">
        <v>1</v>
      </c>
      <c r="N277" s="147" t="s">
        <v>42</v>
      </c>
      <c r="P277" s="148">
        <f>O277*H277</f>
        <v>0</v>
      </c>
      <c r="Q277" s="148">
        <v>0</v>
      </c>
      <c r="R277" s="148">
        <f>Q277*H277</f>
        <v>0</v>
      </c>
      <c r="S277" s="148">
        <v>0</v>
      </c>
      <c r="T277" s="149">
        <f>S277*H277</f>
        <v>0</v>
      </c>
      <c r="AR277" s="150" t="s">
        <v>141</v>
      </c>
      <c r="AT277" s="150" t="s">
        <v>137</v>
      </c>
      <c r="AU277" s="150" t="s">
        <v>142</v>
      </c>
      <c r="AY277" s="16" t="s">
        <v>135</v>
      </c>
      <c r="BE277" s="151">
        <f>IF(N277="základná",J277,0)</f>
        <v>0</v>
      </c>
      <c r="BF277" s="151">
        <f>IF(N277="znížená",J277,0)</f>
        <v>0</v>
      </c>
      <c r="BG277" s="151">
        <f>IF(N277="zákl. prenesená",J277,0)</f>
        <v>0</v>
      </c>
      <c r="BH277" s="151">
        <f>IF(N277="zníž. prenesená",J277,0)</f>
        <v>0</v>
      </c>
      <c r="BI277" s="151">
        <f>IF(N277="nulová",J277,0)</f>
        <v>0</v>
      </c>
      <c r="BJ277" s="16" t="s">
        <v>142</v>
      </c>
      <c r="BK277" s="151">
        <f>ROUND(I277*H277,2)</f>
        <v>0</v>
      </c>
      <c r="BL277" s="16" t="s">
        <v>141</v>
      </c>
      <c r="BM277" s="150" t="s">
        <v>536</v>
      </c>
    </row>
    <row r="278" spans="2:65" s="1" customFormat="1" ht="14.45" customHeight="1">
      <c r="B278" s="31"/>
      <c r="C278" s="173" t="s">
        <v>537</v>
      </c>
      <c r="D278" s="173" t="s">
        <v>203</v>
      </c>
      <c r="E278" s="174" t="s">
        <v>538</v>
      </c>
      <c r="F278" s="175" t="s">
        <v>539</v>
      </c>
      <c r="G278" s="176" t="s">
        <v>300</v>
      </c>
      <c r="H278" s="177">
        <v>60</v>
      </c>
      <c r="I278" s="178"/>
      <c r="J278" s="179">
        <f>ROUND(I278*H278,2)</f>
        <v>0</v>
      </c>
      <c r="K278" s="180"/>
      <c r="L278" s="181"/>
      <c r="M278" s="182" t="s">
        <v>1</v>
      </c>
      <c r="N278" s="183" t="s">
        <v>42</v>
      </c>
      <c r="P278" s="148">
        <f>O278*H278</f>
        <v>0</v>
      </c>
      <c r="Q278" s="148">
        <v>0</v>
      </c>
      <c r="R278" s="148">
        <f>Q278*H278</f>
        <v>0</v>
      </c>
      <c r="S278" s="148">
        <v>0</v>
      </c>
      <c r="T278" s="149">
        <f>S278*H278</f>
        <v>0</v>
      </c>
      <c r="AR278" s="150" t="s">
        <v>179</v>
      </c>
      <c r="AT278" s="150" t="s">
        <v>203</v>
      </c>
      <c r="AU278" s="150" t="s">
        <v>142</v>
      </c>
      <c r="AY278" s="16" t="s">
        <v>135</v>
      </c>
      <c r="BE278" s="151">
        <f>IF(N278="základná",J278,0)</f>
        <v>0</v>
      </c>
      <c r="BF278" s="151">
        <f>IF(N278="znížená",J278,0)</f>
        <v>0</v>
      </c>
      <c r="BG278" s="151">
        <f>IF(N278="zákl. prenesená",J278,0)</f>
        <v>0</v>
      </c>
      <c r="BH278" s="151">
        <f>IF(N278="zníž. prenesená",J278,0)</f>
        <v>0</v>
      </c>
      <c r="BI278" s="151">
        <f>IF(N278="nulová",J278,0)</f>
        <v>0</v>
      </c>
      <c r="BJ278" s="16" t="s">
        <v>142</v>
      </c>
      <c r="BK278" s="151">
        <f>ROUND(I278*H278,2)</f>
        <v>0</v>
      </c>
      <c r="BL278" s="16" t="s">
        <v>141</v>
      </c>
      <c r="BM278" s="150" t="s">
        <v>540</v>
      </c>
    </row>
    <row r="279" spans="2:65" s="1" customFormat="1" ht="22.15" customHeight="1">
      <c r="B279" s="31"/>
      <c r="C279" s="138" t="s">
        <v>541</v>
      </c>
      <c r="D279" s="138" t="s">
        <v>137</v>
      </c>
      <c r="E279" s="139" t="s">
        <v>542</v>
      </c>
      <c r="F279" s="140" t="s">
        <v>543</v>
      </c>
      <c r="G279" s="141" t="s">
        <v>300</v>
      </c>
      <c r="H279" s="142">
        <v>2</v>
      </c>
      <c r="I279" s="143"/>
      <c r="J279" s="144">
        <f>ROUND(I279*H279,2)</f>
        <v>0</v>
      </c>
      <c r="K279" s="145"/>
      <c r="L279" s="31"/>
      <c r="M279" s="146" t="s">
        <v>1</v>
      </c>
      <c r="N279" s="147" t="s">
        <v>42</v>
      </c>
      <c r="P279" s="148">
        <f>O279*H279</f>
        <v>0</v>
      </c>
      <c r="Q279" s="148">
        <v>0</v>
      </c>
      <c r="R279" s="148">
        <f>Q279*H279</f>
        <v>0</v>
      </c>
      <c r="S279" s="148">
        <v>0</v>
      </c>
      <c r="T279" s="149">
        <f>S279*H279</f>
        <v>0</v>
      </c>
      <c r="AR279" s="150" t="s">
        <v>141</v>
      </c>
      <c r="AT279" s="150" t="s">
        <v>137</v>
      </c>
      <c r="AU279" s="150" t="s">
        <v>142</v>
      </c>
      <c r="AY279" s="16" t="s">
        <v>135</v>
      </c>
      <c r="BE279" s="151">
        <f>IF(N279="základná",J279,0)</f>
        <v>0</v>
      </c>
      <c r="BF279" s="151">
        <f>IF(N279="znížená",J279,0)</f>
        <v>0</v>
      </c>
      <c r="BG279" s="151">
        <f>IF(N279="zákl. prenesená",J279,0)</f>
        <v>0</v>
      </c>
      <c r="BH279" s="151">
        <f>IF(N279="zníž. prenesená",J279,0)</f>
        <v>0</v>
      </c>
      <c r="BI279" s="151">
        <f>IF(N279="nulová",J279,0)</f>
        <v>0</v>
      </c>
      <c r="BJ279" s="16" t="s">
        <v>142</v>
      </c>
      <c r="BK279" s="151">
        <f>ROUND(I279*H279,2)</f>
        <v>0</v>
      </c>
      <c r="BL279" s="16" t="s">
        <v>141</v>
      </c>
      <c r="BM279" s="150" t="s">
        <v>544</v>
      </c>
    </row>
    <row r="280" spans="2:65" s="1" customFormat="1" ht="34.9" customHeight="1">
      <c r="B280" s="31"/>
      <c r="C280" s="173" t="s">
        <v>545</v>
      </c>
      <c r="D280" s="173" t="s">
        <v>203</v>
      </c>
      <c r="E280" s="174" t="s">
        <v>546</v>
      </c>
      <c r="F280" s="175" t="s">
        <v>547</v>
      </c>
      <c r="G280" s="176" t="s">
        <v>300</v>
      </c>
      <c r="H280" s="177">
        <v>1</v>
      </c>
      <c r="I280" s="178"/>
      <c r="J280" s="179">
        <f>ROUND(I280*H280,2)</f>
        <v>0</v>
      </c>
      <c r="K280" s="180"/>
      <c r="L280" s="181"/>
      <c r="M280" s="182" t="s">
        <v>1</v>
      </c>
      <c r="N280" s="183" t="s">
        <v>42</v>
      </c>
      <c r="P280" s="148">
        <f>O280*H280</f>
        <v>0</v>
      </c>
      <c r="Q280" s="148">
        <v>0</v>
      </c>
      <c r="R280" s="148">
        <f>Q280*H280</f>
        <v>0</v>
      </c>
      <c r="S280" s="148">
        <v>0</v>
      </c>
      <c r="T280" s="149">
        <f>S280*H280</f>
        <v>0</v>
      </c>
      <c r="AR280" s="150" t="s">
        <v>179</v>
      </c>
      <c r="AT280" s="150" t="s">
        <v>203</v>
      </c>
      <c r="AU280" s="150" t="s">
        <v>142</v>
      </c>
      <c r="AY280" s="16" t="s">
        <v>135</v>
      </c>
      <c r="BE280" s="151">
        <f>IF(N280="základná",J280,0)</f>
        <v>0</v>
      </c>
      <c r="BF280" s="151">
        <f>IF(N280="znížená",J280,0)</f>
        <v>0</v>
      </c>
      <c r="BG280" s="151">
        <f>IF(N280="zákl. prenesená",J280,0)</f>
        <v>0</v>
      </c>
      <c r="BH280" s="151">
        <f>IF(N280="zníž. prenesená",J280,0)</f>
        <v>0</v>
      </c>
      <c r="BI280" s="151">
        <f>IF(N280="nulová",J280,0)</f>
        <v>0</v>
      </c>
      <c r="BJ280" s="16" t="s">
        <v>142</v>
      </c>
      <c r="BK280" s="151">
        <f>ROUND(I280*H280,2)</f>
        <v>0</v>
      </c>
      <c r="BL280" s="16" t="s">
        <v>141</v>
      </c>
      <c r="BM280" s="150" t="s">
        <v>548</v>
      </c>
    </row>
    <row r="281" spans="2:65" s="1" customFormat="1" ht="22.15" customHeight="1">
      <c r="B281" s="31"/>
      <c r="C281" s="138" t="s">
        <v>549</v>
      </c>
      <c r="D281" s="138" t="s">
        <v>137</v>
      </c>
      <c r="E281" s="139" t="s">
        <v>550</v>
      </c>
      <c r="F281" s="140" t="s">
        <v>551</v>
      </c>
      <c r="G281" s="141" t="s">
        <v>300</v>
      </c>
      <c r="H281" s="142">
        <v>1</v>
      </c>
      <c r="I281" s="143"/>
      <c r="J281" s="144">
        <f>ROUND(I281*H281,2)</f>
        <v>0</v>
      </c>
      <c r="K281" s="145"/>
      <c r="L281" s="31"/>
      <c r="M281" s="146" t="s">
        <v>1</v>
      </c>
      <c r="N281" s="147" t="s">
        <v>42</v>
      </c>
      <c r="P281" s="148">
        <f>O281*H281</f>
        <v>0</v>
      </c>
      <c r="Q281" s="148">
        <v>0</v>
      </c>
      <c r="R281" s="148">
        <f>Q281*H281</f>
        <v>0</v>
      </c>
      <c r="S281" s="148">
        <v>0</v>
      </c>
      <c r="T281" s="149">
        <f>S281*H281</f>
        <v>0</v>
      </c>
      <c r="AR281" s="150" t="s">
        <v>141</v>
      </c>
      <c r="AT281" s="150" t="s">
        <v>137</v>
      </c>
      <c r="AU281" s="150" t="s">
        <v>142</v>
      </c>
      <c r="AY281" s="16" t="s">
        <v>135</v>
      </c>
      <c r="BE281" s="151">
        <f>IF(N281="základná",J281,0)</f>
        <v>0</v>
      </c>
      <c r="BF281" s="151">
        <f>IF(N281="znížená",J281,0)</f>
        <v>0</v>
      </c>
      <c r="BG281" s="151">
        <f>IF(N281="zákl. prenesená",J281,0)</f>
        <v>0</v>
      </c>
      <c r="BH281" s="151">
        <f>IF(N281="zníž. prenesená",J281,0)</f>
        <v>0</v>
      </c>
      <c r="BI281" s="151">
        <f>IF(N281="nulová",J281,0)</f>
        <v>0</v>
      </c>
      <c r="BJ281" s="16" t="s">
        <v>142</v>
      </c>
      <c r="BK281" s="151">
        <f>ROUND(I281*H281,2)</f>
        <v>0</v>
      </c>
      <c r="BL281" s="16" t="s">
        <v>141</v>
      </c>
      <c r="BM281" s="150" t="s">
        <v>552</v>
      </c>
    </row>
    <row r="282" spans="2:65" s="1" customFormat="1" ht="34.9" customHeight="1">
      <c r="B282" s="31"/>
      <c r="C282" s="173" t="s">
        <v>553</v>
      </c>
      <c r="D282" s="173" t="s">
        <v>203</v>
      </c>
      <c r="E282" s="174" t="s">
        <v>554</v>
      </c>
      <c r="F282" s="175" t="s">
        <v>555</v>
      </c>
      <c r="G282" s="176" t="s">
        <v>300</v>
      </c>
      <c r="H282" s="177">
        <v>3</v>
      </c>
      <c r="I282" s="178"/>
      <c r="J282" s="179">
        <f>ROUND(I282*H282,2)</f>
        <v>0</v>
      </c>
      <c r="K282" s="180"/>
      <c r="L282" s="181"/>
      <c r="M282" s="182" t="s">
        <v>1</v>
      </c>
      <c r="N282" s="183" t="s">
        <v>42</v>
      </c>
      <c r="P282" s="148">
        <f>O282*H282</f>
        <v>0</v>
      </c>
      <c r="Q282" s="148">
        <v>0</v>
      </c>
      <c r="R282" s="148">
        <f>Q282*H282</f>
        <v>0</v>
      </c>
      <c r="S282" s="148">
        <v>0</v>
      </c>
      <c r="T282" s="149">
        <f>S282*H282</f>
        <v>0</v>
      </c>
      <c r="AR282" s="150" t="s">
        <v>179</v>
      </c>
      <c r="AT282" s="150" t="s">
        <v>203</v>
      </c>
      <c r="AU282" s="150" t="s">
        <v>142</v>
      </c>
      <c r="AY282" s="16" t="s">
        <v>135</v>
      </c>
      <c r="BE282" s="151">
        <f>IF(N282="základná",J282,0)</f>
        <v>0</v>
      </c>
      <c r="BF282" s="151">
        <f>IF(N282="znížená",J282,0)</f>
        <v>0</v>
      </c>
      <c r="BG282" s="151">
        <f>IF(N282="zákl. prenesená",J282,0)</f>
        <v>0</v>
      </c>
      <c r="BH282" s="151">
        <f>IF(N282="zníž. prenesená",J282,0)</f>
        <v>0</v>
      </c>
      <c r="BI282" s="151">
        <f>IF(N282="nulová",J282,0)</f>
        <v>0</v>
      </c>
      <c r="BJ282" s="16" t="s">
        <v>142</v>
      </c>
      <c r="BK282" s="151">
        <f>ROUND(I282*H282,2)</f>
        <v>0</v>
      </c>
      <c r="BL282" s="16" t="s">
        <v>141</v>
      </c>
      <c r="BM282" s="150" t="s">
        <v>556</v>
      </c>
    </row>
    <row r="283" spans="2:65" s="1" customFormat="1" ht="22.15" customHeight="1">
      <c r="B283" s="31"/>
      <c r="C283" s="138" t="s">
        <v>557</v>
      </c>
      <c r="D283" s="138" t="s">
        <v>137</v>
      </c>
      <c r="E283" s="139" t="s">
        <v>558</v>
      </c>
      <c r="F283" s="140" t="s">
        <v>559</v>
      </c>
      <c r="G283" s="141" t="s">
        <v>300</v>
      </c>
      <c r="H283" s="142">
        <v>3</v>
      </c>
      <c r="I283" s="143"/>
      <c r="J283" s="144">
        <f>ROUND(I283*H283,2)</f>
        <v>0</v>
      </c>
      <c r="K283" s="145"/>
      <c r="L283" s="31"/>
      <c r="M283" s="146" t="s">
        <v>1</v>
      </c>
      <c r="N283" s="147" t="s">
        <v>42</v>
      </c>
      <c r="P283" s="148">
        <f>O283*H283</f>
        <v>0</v>
      </c>
      <c r="Q283" s="148">
        <v>0</v>
      </c>
      <c r="R283" s="148">
        <f>Q283*H283</f>
        <v>0</v>
      </c>
      <c r="S283" s="148">
        <v>0</v>
      </c>
      <c r="T283" s="149">
        <f>S283*H283</f>
        <v>0</v>
      </c>
      <c r="AR283" s="150" t="s">
        <v>141</v>
      </c>
      <c r="AT283" s="150" t="s">
        <v>137</v>
      </c>
      <c r="AU283" s="150" t="s">
        <v>142</v>
      </c>
      <c r="AY283" s="16" t="s">
        <v>135</v>
      </c>
      <c r="BE283" s="151">
        <f>IF(N283="základná",J283,0)</f>
        <v>0</v>
      </c>
      <c r="BF283" s="151">
        <f>IF(N283="znížená",J283,0)</f>
        <v>0</v>
      </c>
      <c r="BG283" s="151">
        <f>IF(N283="zákl. prenesená",J283,0)</f>
        <v>0</v>
      </c>
      <c r="BH283" s="151">
        <f>IF(N283="zníž. prenesená",J283,0)</f>
        <v>0</v>
      </c>
      <c r="BI283" s="151">
        <f>IF(N283="nulová",J283,0)</f>
        <v>0</v>
      </c>
      <c r="BJ283" s="16" t="s">
        <v>142</v>
      </c>
      <c r="BK283" s="151">
        <f>ROUND(I283*H283,2)</f>
        <v>0</v>
      </c>
      <c r="BL283" s="16" t="s">
        <v>141</v>
      </c>
      <c r="BM283" s="150" t="s">
        <v>560</v>
      </c>
    </row>
    <row r="284" spans="2:65" s="1" customFormat="1" ht="14.45" customHeight="1">
      <c r="B284" s="31"/>
      <c r="C284" s="173" t="s">
        <v>561</v>
      </c>
      <c r="D284" s="173" t="s">
        <v>203</v>
      </c>
      <c r="E284" s="174" t="s">
        <v>562</v>
      </c>
      <c r="F284" s="175" t="s">
        <v>563</v>
      </c>
      <c r="G284" s="176" t="s">
        <v>300</v>
      </c>
      <c r="H284" s="177">
        <v>1</v>
      </c>
      <c r="I284" s="178"/>
      <c r="J284" s="179">
        <f>ROUND(I284*H284,2)</f>
        <v>0</v>
      </c>
      <c r="K284" s="180"/>
      <c r="L284" s="181"/>
      <c r="M284" s="182" t="s">
        <v>1</v>
      </c>
      <c r="N284" s="183" t="s">
        <v>42</v>
      </c>
      <c r="P284" s="148">
        <f>O284*H284</f>
        <v>0</v>
      </c>
      <c r="Q284" s="148">
        <v>0</v>
      </c>
      <c r="R284" s="148">
        <f>Q284*H284</f>
        <v>0</v>
      </c>
      <c r="S284" s="148">
        <v>0</v>
      </c>
      <c r="T284" s="149">
        <f>S284*H284</f>
        <v>0</v>
      </c>
      <c r="AR284" s="150" t="s">
        <v>179</v>
      </c>
      <c r="AT284" s="150" t="s">
        <v>203</v>
      </c>
      <c r="AU284" s="150" t="s">
        <v>142</v>
      </c>
      <c r="AY284" s="16" t="s">
        <v>135</v>
      </c>
      <c r="BE284" s="151">
        <f>IF(N284="základná",J284,0)</f>
        <v>0</v>
      </c>
      <c r="BF284" s="151">
        <f>IF(N284="znížená",J284,0)</f>
        <v>0</v>
      </c>
      <c r="BG284" s="151">
        <f>IF(N284="zákl. prenesená",J284,0)</f>
        <v>0</v>
      </c>
      <c r="BH284" s="151">
        <f>IF(N284="zníž. prenesená",J284,0)</f>
        <v>0</v>
      </c>
      <c r="BI284" s="151">
        <f>IF(N284="nulová",J284,0)</f>
        <v>0</v>
      </c>
      <c r="BJ284" s="16" t="s">
        <v>142</v>
      </c>
      <c r="BK284" s="151">
        <f>ROUND(I284*H284,2)</f>
        <v>0</v>
      </c>
      <c r="BL284" s="16" t="s">
        <v>141</v>
      </c>
      <c r="BM284" s="150" t="s">
        <v>564</v>
      </c>
    </row>
    <row r="285" spans="2:65" s="1" customFormat="1" ht="22.15" customHeight="1">
      <c r="B285" s="31"/>
      <c r="C285" s="138" t="s">
        <v>565</v>
      </c>
      <c r="D285" s="138" t="s">
        <v>137</v>
      </c>
      <c r="E285" s="139" t="s">
        <v>566</v>
      </c>
      <c r="F285" s="140" t="s">
        <v>567</v>
      </c>
      <c r="G285" s="141" t="s">
        <v>300</v>
      </c>
      <c r="H285" s="142">
        <v>1</v>
      </c>
      <c r="I285" s="143"/>
      <c r="J285" s="144">
        <f>ROUND(I285*H285,2)</f>
        <v>0</v>
      </c>
      <c r="K285" s="145"/>
      <c r="L285" s="31"/>
      <c r="M285" s="146" t="s">
        <v>1</v>
      </c>
      <c r="N285" s="147" t="s">
        <v>42</v>
      </c>
      <c r="P285" s="148">
        <f>O285*H285</f>
        <v>0</v>
      </c>
      <c r="Q285" s="148">
        <v>0</v>
      </c>
      <c r="R285" s="148">
        <f>Q285*H285</f>
        <v>0</v>
      </c>
      <c r="S285" s="148">
        <v>0</v>
      </c>
      <c r="T285" s="149">
        <f>S285*H285</f>
        <v>0</v>
      </c>
      <c r="AR285" s="150" t="s">
        <v>141</v>
      </c>
      <c r="AT285" s="150" t="s">
        <v>137</v>
      </c>
      <c r="AU285" s="150" t="s">
        <v>142</v>
      </c>
      <c r="AY285" s="16" t="s">
        <v>135</v>
      </c>
      <c r="BE285" s="151">
        <f>IF(N285="základná",J285,0)</f>
        <v>0</v>
      </c>
      <c r="BF285" s="151">
        <f>IF(N285="znížená",J285,0)</f>
        <v>0</v>
      </c>
      <c r="BG285" s="151">
        <f>IF(N285="zákl. prenesená",J285,0)</f>
        <v>0</v>
      </c>
      <c r="BH285" s="151">
        <f>IF(N285="zníž. prenesená",J285,0)</f>
        <v>0</v>
      </c>
      <c r="BI285" s="151">
        <f>IF(N285="nulová",J285,0)</f>
        <v>0</v>
      </c>
      <c r="BJ285" s="16" t="s">
        <v>142</v>
      </c>
      <c r="BK285" s="151">
        <f>ROUND(I285*H285,2)</f>
        <v>0</v>
      </c>
      <c r="BL285" s="16" t="s">
        <v>141</v>
      </c>
      <c r="BM285" s="150" t="s">
        <v>568</v>
      </c>
    </row>
    <row r="286" spans="2:65" s="1" customFormat="1" ht="22.15" customHeight="1">
      <c r="B286" s="31"/>
      <c r="C286" s="173" t="s">
        <v>569</v>
      </c>
      <c r="D286" s="173" t="s">
        <v>203</v>
      </c>
      <c r="E286" s="174" t="s">
        <v>570</v>
      </c>
      <c r="F286" s="175" t="s">
        <v>571</v>
      </c>
      <c r="G286" s="176" t="s">
        <v>300</v>
      </c>
      <c r="H286" s="177">
        <v>1</v>
      </c>
      <c r="I286" s="178"/>
      <c r="J286" s="179">
        <f>ROUND(I286*H286,2)</f>
        <v>0</v>
      </c>
      <c r="K286" s="180"/>
      <c r="L286" s="181"/>
      <c r="M286" s="182" t="s">
        <v>1</v>
      </c>
      <c r="N286" s="183" t="s">
        <v>42</v>
      </c>
      <c r="P286" s="148">
        <f>O286*H286</f>
        <v>0</v>
      </c>
      <c r="Q286" s="148">
        <v>0</v>
      </c>
      <c r="R286" s="148">
        <f>Q286*H286</f>
        <v>0</v>
      </c>
      <c r="S286" s="148">
        <v>0</v>
      </c>
      <c r="T286" s="149">
        <f>S286*H286</f>
        <v>0</v>
      </c>
      <c r="AR286" s="150" t="s">
        <v>179</v>
      </c>
      <c r="AT286" s="150" t="s">
        <v>203</v>
      </c>
      <c r="AU286" s="150" t="s">
        <v>142</v>
      </c>
      <c r="AY286" s="16" t="s">
        <v>135</v>
      </c>
      <c r="BE286" s="151">
        <f>IF(N286="základná",J286,0)</f>
        <v>0</v>
      </c>
      <c r="BF286" s="151">
        <f>IF(N286="znížená",J286,0)</f>
        <v>0</v>
      </c>
      <c r="BG286" s="151">
        <f>IF(N286="zákl. prenesená",J286,0)</f>
        <v>0</v>
      </c>
      <c r="BH286" s="151">
        <f>IF(N286="zníž. prenesená",J286,0)</f>
        <v>0</v>
      </c>
      <c r="BI286" s="151">
        <f>IF(N286="nulová",J286,0)</f>
        <v>0</v>
      </c>
      <c r="BJ286" s="16" t="s">
        <v>142</v>
      </c>
      <c r="BK286" s="151">
        <f>ROUND(I286*H286,2)</f>
        <v>0</v>
      </c>
      <c r="BL286" s="16" t="s">
        <v>141</v>
      </c>
      <c r="BM286" s="150" t="s">
        <v>572</v>
      </c>
    </row>
    <row r="287" spans="2:65" s="1" customFormat="1" ht="22.15" customHeight="1">
      <c r="B287" s="31"/>
      <c r="C287" s="138" t="s">
        <v>573</v>
      </c>
      <c r="D287" s="138" t="s">
        <v>137</v>
      </c>
      <c r="E287" s="139" t="s">
        <v>574</v>
      </c>
      <c r="F287" s="140" t="s">
        <v>575</v>
      </c>
      <c r="G287" s="141" t="s">
        <v>300</v>
      </c>
      <c r="H287" s="142">
        <v>1</v>
      </c>
      <c r="I287" s="143"/>
      <c r="J287" s="144">
        <f>ROUND(I287*H287,2)</f>
        <v>0</v>
      </c>
      <c r="K287" s="145"/>
      <c r="L287" s="31"/>
      <c r="M287" s="146" t="s">
        <v>1</v>
      </c>
      <c r="N287" s="147" t="s">
        <v>42</v>
      </c>
      <c r="P287" s="148">
        <f>O287*H287</f>
        <v>0</v>
      </c>
      <c r="Q287" s="148">
        <v>0</v>
      </c>
      <c r="R287" s="148">
        <f>Q287*H287</f>
        <v>0</v>
      </c>
      <c r="S287" s="148">
        <v>0</v>
      </c>
      <c r="T287" s="149">
        <f>S287*H287</f>
        <v>0</v>
      </c>
      <c r="AR287" s="150" t="s">
        <v>141</v>
      </c>
      <c r="AT287" s="150" t="s">
        <v>137</v>
      </c>
      <c r="AU287" s="150" t="s">
        <v>142</v>
      </c>
      <c r="AY287" s="16" t="s">
        <v>135</v>
      </c>
      <c r="BE287" s="151">
        <f>IF(N287="základná",J287,0)</f>
        <v>0</v>
      </c>
      <c r="BF287" s="151">
        <f>IF(N287="znížená",J287,0)</f>
        <v>0</v>
      </c>
      <c r="BG287" s="151">
        <f>IF(N287="zákl. prenesená",J287,0)</f>
        <v>0</v>
      </c>
      <c r="BH287" s="151">
        <f>IF(N287="zníž. prenesená",J287,0)</f>
        <v>0</v>
      </c>
      <c r="BI287" s="151">
        <f>IF(N287="nulová",J287,0)</f>
        <v>0</v>
      </c>
      <c r="BJ287" s="16" t="s">
        <v>142</v>
      </c>
      <c r="BK287" s="151">
        <f>ROUND(I287*H287,2)</f>
        <v>0</v>
      </c>
      <c r="BL287" s="16" t="s">
        <v>141</v>
      </c>
      <c r="BM287" s="150" t="s">
        <v>576</v>
      </c>
    </row>
    <row r="288" spans="2:65" s="1" customFormat="1" ht="14.45" customHeight="1">
      <c r="B288" s="31"/>
      <c r="C288" s="138" t="s">
        <v>577</v>
      </c>
      <c r="D288" s="138" t="s">
        <v>137</v>
      </c>
      <c r="E288" s="139" t="s">
        <v>578</v>
      </c>
      <c r="F288" s="140" t="s">
        <v>579</v>
      </c>
      <c r="G288" s="141" t="s">
        <v>300</v>
      </c>
      <c r="H288" s="142">
        <v>1</v>
      </c>
      <c r="I288" s="143"/>
      <c r="J288" s="144">
        <f>ROUND(I288*H288,2)</f>
        <v>0</v>
      </c>
      <c r="K288" s="145"/>
      <c r="L288" s="31"/>
      <c r="M288" s="146" t="s">
        <v>1</v>
      </c>
      <c r="N288" s="147" t="s">
        <v>42</v>
      </c>
      <c r="P288" s="148">
        <f>O288*H288</f>
        <v>0</v>
      </c>
      <c r="Q288" s="148">
        <v>0</v>
      </c>
      <c r="R288" s="148">
        <f>Q288*H288</f>
        <v>0</v>
      </c>
      <c r="S288" s="148">
        <v>0</v>
      </c>
      <c r="T288" s="149">
        <f>S288*H288</f>
        <v>0</v>
      </c>
      <c r="AR288" s="150" t="s">
        <v>141</v>
      </c>
      <c r="AT288" s="150" t="s">
        <v>137</v>
      </c>
      <c r="AU288" s="150" t="s">
        <v>142</v>
      </c>
      <c r="AY288" s="16" t="s">
        <v>135</v>
      </c>
      <c r="BE288" s="151">
        <f>IF(N288="základná",J288,0)</f>
        <v>0</v>
      </c>
      <c r="BF288" s="151">
        <f>IF(N288="znížená",J288,0)</f>
        <v>0</v>
      </c>
      <c r="BG288" s="151">
        <f>IF(N288="zákl. prenesená",J288,0)</f>
        <v>0</v>
      </c>
      <c r="BH288" s="151">
        <f>IF(N288="zníž. prenesená",J288,0)</f>
        <v>0</v>
      </c>
      <c r="BI288" s="151">
        <f>IF(N288="nulová",J288,0)</f>
        <v>0</v>
      </c>
      <c r="BJ288" s="16" t="s">
        <v>142</v>
      </c>
      <c r="BK288" s="151">
        <f>ROUND(I288*H288,2)</f>
        <v>0</v>
      </c>
      <c r="BL288" s="16" t="s">
        <v>141</v>
      </c>
      <c r="BM288" s="150" t="s">
        <v>580</v>
      </c>
    </row>
    <row r="289" spans="2:65" s="1" customFormat="1" ht="14.45" customHeight="1">
      <c r="B289" s="31"/>
      <c r="C289" s="138" t="s">
        <v>581</v>
      </c>
      <c r="D289" s="138" t="s">
        <v>137</v>
      </c>
      <c r="E289" s="139" t="s">
        <v>582</v>
      </c>
      <c r="F289" s="140" t="s">
        <v>583</v>
      </c>
      <c r="G289" s="141" t="s">
        <v>300</v>
      </c>
      <c r="H289" s="142">
        <v>1</v>
      </c>
      <c r="I289" s="143"/>
      <c r="J289" s="144">
        <f>ROUND(I289*H289,2)</f>
        <v>0</v>
      </c>
      <c r="K289" s="145"/>
      <c r="L289" s="31"/>
      <c r="M289" s="146" t="s">
        <v>1</v>
      </c>
      <c r="N289" s="147" t="s">
        <v>42</v>
      </c>
      <c r="P289" s="148">
        <f>O289*H289</f>
        <v>0</v>
      </c>
      <c r="Q289" s="148">
        <v>0</v>
      </c>
      <c r="R289" s="148">
        <f>Q289*H289</f>
        <v>0</v>
      </c>
      <c r="S289" s="148">
        <v>0</v>
      </c>
      <c r="T289" s="149">
        <f>S289*H289</f>
        <v>0</v>
      </c>
      <c r="AR289" s="150" t="s">
        <v>141</v>
      </c>
      <c r="AT289" s="150" t="s">
        <v>137</v>
      </c>
      <c r="AU289" s="150" t="s">
        <v>142</v>
      </c>
      <c r="AY289" s="16" t="s">
        <v>135</v>
      </c>
      <c r="BE289" s="151">
        <f>IF(N289="základná",J289,0)</f>
        <v>0</v>
      </c>
      <c r="BF289" s="151">
        <f>IF(N289="znížená",J289,0)</f>
        <v>0</v>
      </c>
      <c r="BG289" s="151">
        <f>IF(N289="zákl. prenesená",J289,0)</f>
        <v>0</v>
      </c>
      <c r="BH289" s="151">
        <f>IF(N289="zníž. prenesená",J289,0)</f>
        <v>0</v>
      </c>
      <c r="BI289" s="151">
        <f>IF(N289="nulová",J289,0)</f>
        <v>0</v>
      </c>
      <c r="BJ289" s="16" t="s">
        <v>142</v>
      </c>
      <c r="BK289" s="151">
        <f>ROUND(I289*H289,2)</f>
        <v>0</v>
      </c>
      <c r="BL289" s="16" t="s">
        <v>141</v>
      </c>
      <c r="BM289" s="150" t="s">
        <v>584</v>
      </c>
    </row>
    <row r="290" spans="2:65" s="1" customFormat="1" ht="22.15" customHeight="1">
      <c r="B290" s="31"/>
      <c r="C290" s="138" t="s">
        <v>585</v>
      </c>
      <c r="D290" s="138" t="s">
        <v>137</v>
      </c>
      <c r="E290" s="139" t="s">
        <v>586</v>
      </c>
      <c r="F290" s="140" t="s">
        <v>587</v>
      </c>
      <c r="G290" s="141" t="s">
        <v>300</v>
      </c>
      <c r="H290" s="142">
        <v>1</v>
      </c>
      <c r="I290" s="143"/>
      <c r="J290" s="144">
        <f>ROUND(I290*H290,2)</f>
        <v>0</v>
      </c>
      <c r="K290" s="145"/>
      <c r="L290" s="31"/>
      <c r="M290" s="146" t="s">
        <v>1</v>
      </c>
      <c r="N290" s="147" t="s">
        <v>42</v>
      </c>
      <c r="P290" s="148">
        <f>O290*H290</f>
        <v>0</v>
      </c>
      <c r="Q290" s="148">
        <v>0</v>
      </c>
      <c r="R290" s="148">
        <f>Q290*H290</f>
        <v>0</v>
      </c>
      <c r="S290" s="148">
        <v>0</v>
      </c>
      <c r="T290" s="149">
        <f>S290*H290</f>
        <v>0</v>
      </c>
      <c r="AR290" s="150" t="s">
        <v>141</v>
      </c>
      <c r="AT290" s="150" t="s">
        <v>137</v>
      </c>
      <c r="AU290" s="150" t="s">
        <v>142</v>
      </c>
      <c r="AY290" s="16" t="s">
        <v>135</v>
      </c>
      <c r="BE290" s="151">
        <f>IF(N290="základná",J290,0)</f>
        <v>0</v>
      </c>
      <c r="BF290" s="151">
        <f>IF(N290="znížená",J290,0)</f>
        <v>0</v>
      </c>
      <c r="BG290" s="151">
        <f>IF(N290="zákl. prenesená",J290,0)</f>
        <v>0</v>
      </c>
      <c r="BH290" s="151">
        <f>IF(N290="zníž. prenesená",J290,0)</f>
        <v>0</v>
      </c>
      <c r="BI290" s="151">
        <f>IF(N290="nulová",J290,0)</f>
        <v>0</v>
      </c>
      <c r="BJ290" s="16" t="s">
        <v>142</v>
      </c>
      <c r="BK290" s="151">
        <f>ROUND(I290*H290,2)</f>
        <v>0</v>
      </c>
      <c r="BL290" s="16" t="s">
        <v>141</v>
      </c>
      <c r="BM290" s="150" t="s">
        <v>588</v>
      </c>
    </row>
    <row r="291" spans="2:65" s="1" customFormat="1" ht="14.45" customHeight="1">
      <c r="B291" s="31"/>
      <c r="C291" s="138" t="s">
        <v>589</v>
      </c>
      <c r="D291" s="138" t="s">
        <v>137</v>
      </c>
      <c r="E291" s="139" t="s">
        <v>590</v>
      </c>
      <c r="F291" s="140" t="s">
        <v>591</v>
      </c>
      <c r="G291" s="141" t="s">
        <v>300</v>
      </c>
      <c r="H291" s="142">
        <v>1</v>
      </c>
      <c r="I291" s="143"/>
      <c r="J291" s="144">
        <f>ROUND(I291*H291,2)</f>
        <v>0</v>
      </c>
      <c r="K291" s="145"/>
      <c r="L291" s="31"/>
      <c r="M291" s="146" t="s">
        <v>1</v>
      </c>
      <c r="N291" s="147" t="s">
        <v>42</v>
      </c>
      <c r="P291" s="148">
        <f>O291*H291</f>
        <v>0</v>
      </c>
      <c r="Q291" s="148">
        <v>0</v>
      </c>
      <c r="R291" s="148">
        <f>Q291*H291</f>
        <v>0</v>
      </c>
      <c r="S291" s="148">
        <v>0</v>
      </c>
      <c r="T291" s="149">
        <f>S291*H291</f>
        <v>0</v>
      </c>
      <c r="AR291" s="150" t="s">
        <v>141</v>
      </c>
      <c r="AT291" s="150" t="s">
        <v>137</v>
      </c>
      <c r="AU291" s="150" t="s">
        <v>142</v>
      </c>
      <c r="AY291" s="16" t="s">
        <v>135</v>
      </c>
      <c r="BE291" s="151">
        <f>IF(N291="základná",J291,0)</f>
        <v>0</v>
      </c>
      <c r="BF291" s="151">
        <f>IF(N291="znížená",J291,0)</f>
        <v>0</v>
      </c>
      <c r="BG291" s="151">
        <f>IF(N291="zákl. prenesená",J291,0)</f>
        <v>0</v>
      </c>
      <c r="BH291" s="151">
        <f>IF(N291="zníž. prenesená",J291,0)</f>
        <v>0</v>
      </c>
      <c r="BI291" s="151">
        <f>IF(N291="nulová",J291,0)</f>
        <v>0</v>
      </c>
      <c r="BJ291" s="16" t="s">
        <v>142</v>
      </c>
      <c r="BK291" s="151">
        <f>ROUND(I291*H291,2)</f>
        <v>0</v>
      </c>
      <c r="BL291" s="16" t="s">
        <v>141</v>
      </c>
      <c r="BM291" s="150" t="s">
        <v>592</v>
      </c>
    </row>
    <row r="292" spans="2:65" s="1" customFormat="1" ht="14.45" customHeight="1">
      <c r="B292" s="31"/>
      <c r="C292" s="138" t="s">
        <v>328</v>
      </c>
      <c r="D292" s="138" t="s">
        <v>137</v>
      </c>
      <c r="E292" s="139" t="s">
        <v>593</v>
      </c>
      <c r="F292" s="140" t="s">
        <v>594</v>
      </c>
      <c r="G292" s="141" t="s">
        <v>300</v>
      </c>
      <c r="H292" s="142">
        <v>1</v>
      </c>
      <c r="I292" s="143"/>
      <c r="J292" s="144">
        <f>ROUND(I292*H292,2)</f>
        <v>0</v>
      </c>
      <c r="K292" s="145"/>
      <c r="L292" s="31"/>
      <c r="M292" s="146" t="s">
        <v>1</v>
      </c>
      <c r="N292" s="147" t="s">
        <v>42</v>
      </c>
      <c r="P292" s="148">
        <f>O292*H292</f>
        <v>0</v>
      </c>
      <c r="Q292" s="148">
        <v>0</v>
      </c>
      <c r="R292" s="148">
        <f>Q292*H292</f>
        <v>0</v>
      </c>
      <c r="S292" s="148">
        <v>0</v>
      </c>
      <c r="T292" s="149">
        <f>S292*H292</f>
        <v>0</v>
      </c>
      <c r="AR292" s="150" t="s">
        <v>141</v>
      </c>
      <c r="AT292" s="150" t="s">
        <v>137</v>
      </c>
      <c r="AU292" s="150" t="s">
        <v>142</v>
      </c>
      <c r="AY292" s="16" t="s">
        <v>135</v>
      </c>
      <c r="BE292" s="151">
        <f>IF(N292="základná",J292,0)</f>
        <v>0</v>
      </c>
      <c r="BF292" s="151">
        <f>IF(N292="znížená",J292,0)</f>
        <v>0</v>
      </c>
      <c r="BG292" s="151">
        <f>IF(N292="zákl. prenesená",J292,0)</f>
        <v>0</v>
      </c>
      <c r="BH292" s="151">
        <f>IF(N292="zníž. prenesená",J292,0)</f>
        <v>0</v>
      </c>
      <c r="BI292" s="151">
        <f>IF(N292="nulová",J292,0)</f>
        <v>0</v>
      </c>
      <c r="BJ292" s="16" t="s">
        <v>142</v>
      </c>
      <c r="BK292" s="151">
        <f>ROUND(I292*H292,2)</f>
        <v>0</v>
      </c>
      <c r="BL292" s="16" t="s">
        <v>141</v>
      </c>
      <c r="BM292" s="150" t="s">
        <v>595</v>
      </c>
    </row>
    <row r="293" spans="2:65" s="1" customFormat="1" ht="14.45" customHeight="1">
      <c r="B293" s="31"/>
      <c r="C293" s="173" t="s">
        <v>596</v>
      </c>
      <c r="D293" s="173" t="s">
        <v>203</v>
      </c>
      <c r="E293" s="174" t="s">
        <v>597</v>
      </c>
      <c r="F293" s="175" t="s">
        <v>598</v>
      </c>
      <c r="G293" s="176" t="s">
        <v>300</v>
      </c>
      <c r="H293" s="177">
        <v>1</v>
      </c>
      <c r="I293" s="178"/>
      <c r="J293" s="179">
        <f>ROUND(I293*H293,2)</f>
        <v>0</v>
      </c>
      <c r="K293" s="180"/>
      <c r="L293" s="181"/>
      <c r="M293" s="182" t="s">
        <v>1</v>
      </c>
      <c r="N293" s="183" t="s">
        <v>42</v>
      </c>
      <c r="P293" s="148">
        <f>O293*H293</f>
        <v>0</v>
      </c>
      <c r="Q293" s="148">
        <v>0</v>
      </c>
      <c r="R293" s="148">
        <f>Q293*H293</f>
        <v>0</v>
      </c>
      <c r="S293" s="148">
        <v>0</v>
      </c>
      <c r="T293" s="149">
        <f>S293*H293</f>
        <v>0</v>
      </c>
      <c r="AR293" s="150" t="s">
        <v>179</v>
      </c>
      <c r="AT293" s="150" t="s">
        <v>203</v>
      </c>
      <c r="AU293" s="150" t="s">
        <v>142</v>
      </c>
      <c r="AY293" s="16" t="s">
        <v>135</v>
      </c>
      <c r="BE293" s="151">
        <f>IF(N293="základná",J293,0)</f>
        <v>0</v>
      </c>
      <c r="BF293" s="151">
        <f>IF(N293="znížená",J293,0)</f>
        <v>0</v>
      </c>
      <c r="BG293" s="151">
        <f>IF(N293="zákl. prenesená",J293,0)</f>
        <v>0</v>
      </c>
      <c r="BH293" s="151">
        <f>IF(N293="zníž. prenesená",J293,0)</f>
        <v>0</v>
      </c>
      <c r="BI293" s="151">
        <f>IF(N293="nulová",J293,0)</f>
        <v>0</v>
      </c>
      <c r="BJ293" s="16" t="s">
        <v>142</v>
      </c>
      <c r="BK293" s="151">
        <f>ROUND(I293*H293,2)</f>
        <v>0</v>
      </c>
      <c r="BL293" s="16" t="s">
        <v>141</v>
      </c>
      <c r="BM293" s="150" t="s">
        <v>599</v>
      </c>
    </row>
    <row r="294" spans="2:65" s="11" customFormat="1" ht="22.9" customHeight="1">
      <c r="B294" s="126"/>
      <c r="D294" s="127" t="s">
        <v>75</v>
      </c>
      <c r="E294" s="136" t="s">
        <v>600</v>
      </c>
      <c r="F294" s="136" t="s">
        <v>601</v>
      </c>
      <c r="I294" s="129"/>
      <c r="J294" s="137">
        <f>BK294</f>
        <v>0</v>
      </c>
      <c r="L294" s="126"/>
      <c r="M294" s="131"/>
      <c r="P294" s="132">
        <f>SUM(P295:P297)</f>
        <v>0</v>
      </c>
      <c r="R294" s="132">
        <f>SUM(R295:R297)</f>
        <v>0.15</v>
      </c>
      <c r="T294" s="133">
        <f>SUM(T295:T297)</f>
        <v>0</v>
      </c>
      <c r="AR294" s="127" t="s">
        <v>152</v>
      </c>
      <c r="AT294" s="134" t="s">
        <v>75</v>
      </c>
      <c r="AU294" s="134" t="s">
        <v>84</v>
      </c>
      <c r="AY294" s="127" t="s">
        <v>135</v>
      </c>
      <c r="BK294" s="135">
        <f>SUM(BK295:BK297)</f>
        <v>0</v>
      </c>
    </row>
    <row r="295" spans="2:65" s="1" customFormat="1" ht="14.45" customHeight="1">
      <c r="B295" s="31"/>
      <c r="C295" s="138" t="s">
        <v>602</v>
      </c>
      <c r="D295" s="138" t="s">
        <v>137</v>
      </c>
      <c r="E295" s="139" t="s">
        <v>603</v>
      </c>
      <c r="F295" s="140" t="s">
        <v>604</v>
      </c>
      <c r="G295" s="141" t="s">
        <v>140</v>
      </c>
      <c r="H295" s="142">
        <v>10.62</v>
      </c>
      <c r="I295" s="143"/>
      <c r="J295" s="144">
        <f>ROUND(I295*H295,2)</f>
        <v>0</v>
      </c>
      <c r="K295" s="145"/>
      <c r="L295" s="31"/>
      <c r="M295" s="146" t="s">
        <v>1</v>
      </c>
      <c r="N295" s="147" t="s">
        <v>42</v>
      </c>
      <c r="P295" s="148">
        <f>O295*H295</f>
        <v>0</v>
      </c>
      <c r="Q295" s="148">
        <v>0</v>
      </c>
      <c r="R295" s="148">
        <f>Q295*H295</f>
        <v>0</v>
      </c>
      <c r="S295" s="148">
        <v>0</v>
      </c>
      <c r="T295" s="149">
        <f>S295*H295</f>
        <v>0</v>
      </c>
      <c r="AR295" s="150" t="s">
        <v>453</v>
      </c>
      <c r="AT295" s="150" t="s">
        <v>137</v>
      </c>
      <c r="AU295" s="150" t="s">
        <v>142</v>
      </c>
      <c r="AY295" s="16" t="s">
        <v>135</v>
      </c>
      <c r="BE295" s="151">
        <f>IF(N295="základná",J295,0)</f>
        <v>0</v>
      </c>
      <c r="BF295" s="151">
        <f>IF(N295="znížená",J295,0)</f>
        <v>0</v>
      </c>
      <c r="BG295" s="151">
        <f>IF(N295="zákl. prenesená",J295,0)</f>
        <v>0</v>
      </c>
      <c r="BH295" s="151">
        <f>IF(N295="zníž. prenesená",J295,0)</f>
        <v>0</v>
      </c>
      <c r="BI295" s="151">
        <f>IF(N295="nulová",J295,0)</f>
        <v>0</v>
      </c>
      <c r="BJ295" s="16" t="s">
        <v>142</v>
      </c>
      <c r="BK295" s="151">
        <f>ROUND(I295*H295,2)</f>
        <v>0</v>
      </c>
      <c r="BL295" s="16" t="s">
        <v>453</v>
      </c>
      <c r="BM295" s="150" t="s">
        <v>605</v>
      </c>
    </row>
    <row r="296" spans="2:65" s="13" customFormat="1">
      <c r="B296" s="159"/>
      <c r="D296" s="153" t="s">
        <v>144</v>
      </c>
      <c r="E296" s="160" t="s">
        <v>1</v>
      </c>
      <c r="F296" s="161" t="s">
        <v>606</v>
      </c>
      <c r="H296" s="162">
        <v>10.62</v>
      </c>
      <c r="I296" s="163"/>
      <c r="L296" s="159"/>
      <c r="M296" s="164"/>
      <c r="T296" s="165"/>
      <c r="AT296" s="160" t="s">
        <v>144</v>
      </c>
      <c r="AU296" s="160" t="s">
        <v>142</v>
      </c>
      <c r="AV296" s="13" t="s">
        <v>142</v>
      </c>
      <c r="AW296" s="13" t="s">
        <v>32</v>
      </c>
      <c r="AX296" s="13" t="s">
        <v>84</v>
      </c>
      <c r="AY296" s="160" t="s">
        <v>135</v>
      </c>
    </row>
    <row r="297" spans="2:65" s="1" customFormat="1" ht="22.15" customHeight="1">
      <c r="B297" s="31"/>
      <c r="C297" s="173" t="s">
        <v>607</v>
      </c>
      <c r="D297" s="173" t="s">
        <v>203</v>
      </c>
      <c r="E297" s="174" t="s">
        <v>608</v>
      </c>
      <c r="F297" s="175" t="s">
        <v>609</v>
      </c>
      <c r="G297" s="176" t="s">
        <v>195</v>
      </c>
      <c r="H297" s="177">
        <v>0.15</v>
      </c>
      <c r="I297" s="178"/>
      <c r="J297" s="179">
        <f>ROUND(I297*H297,2)</f>
        <v>0</v>
      </c>
      <c r="K297" s="180"/>
      <c r="L297" s="181"/>
      <c r="M297" s="185" t="s">
        <v>1</v>
      </c>
      <c r="N297" s="186" t="s">
        <v>42</v>
      </c>
      <c r="O297" s="187"/>
      <c r="P297" s="188">
        <f>O297*H297</f>
        <v>0</v>
      </c>
      <c r="Q297" s="188">
        <v>1</v>
      </c>
      <c r="R297" s="188">
        <f>Q297*H297</f>
        <v>0.15</v>
      </c>
      <c r="S297" s="188">
        <v>0</v>
      </c>
      <c r="T297" s="189">
        <f>S297*H297</f>
        <v>0</v>
      </c>
      <c r="AR297" s="150" t="s">
        <v>610</v>
      </c>
      <c r="AT297" s="150" t="s">
        <v>203</v>
      </c>
      <c r="AU297" s="150" t="s">
        <v>142</v>
      </c>
      <c r="AY297" s="16" t="s">
        <v>135</v>
      </c>
      <c r="BE297" s="151">
        <f>IF(N297="základná",J297,0)</f>
        <v>0</v>
      </c>
      <c r="BF297" s="151">
        <f>IF(N297="znížená",J297,0)</f>
        <v>0</v>
      </c>
      <c r="BG297" s="151">
        <f>IF(N297="zákl. prenesená",J297,0)</f>
        <v>0</v>
      </c>
      <c r="BH297" s="151">
        <f>IF(N297="zníž. prenesená",J297,0)</f>
        <v>0</v>
      </c>
      <c r="BI297" s="151">
        <f>IF(N297="nulová",J297,0)</f>
        <v>0</v>
      </c>
      <c r="BJ297" s="16" t="s">
        <v>142</v>
      </c>
      <c r="BK297" s="151">
        <f>ROUND(I297*H297,2)</f>
        <v>0</v>
      </c>
      <c r="BL297" s="16" t="s">
        <v>610</v>
      </c>
      <c r="BM297" s="150" t="s">
        <v>611</v>
      </c>
    </row>
    <row r="298" spans="2:65" s="1" customFormat="1" ht="6.95" customHeight="1">
      <c r="B298" s="46"/>
      <c r="C298" s="47"/>
      <c r="D298" s="47"/>
      <c r="E298" s="47"/>
      <c r="F298" s="47"/>
      <c r="G298" s="47"/>
      <c r="H298" s="47"/>
      <c r="I298" s="47"/>
      <c r="J298" s="47"/>
      <c r="K298" s="47"/>
      <c r="L298" s="31"/>
    </row>
  </sheetData>
  <sheetProtection algorithmName="SHA-512" hashValue="SS1a2yJGQvQ/kNSJw94bZbPaR7Nr99PElA3mtbMLT2gXAbvDzhzl95Snm7/a0nqC9AfXsYQeIjhZ+xjUvKwrbg==" saltValue="qP1NuK6UdYacOdRvwDn2MMfFl7CKWKcEiBYCVJ48IN1Ar69rnLTcuf6TLJM9oXnQh/598DcaepwmIKXx0Cvz8g==" spinCount="100000" sheet="1" objects="1" scenarios="1" formatColumns="0" formatRows="0" autoFilter="0"/>
  <autoFilter ref="C130:K297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83"/>
  <sheetViews>
    <sheetView showGridLines="0" workbookViewId="0"/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6" t="s">
        <v>88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98</v>
      </c>
      <c r="L4" s="19"/>
      <c r="M4" s="90" t="s">
        <v>9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4.45" customHeight="1">
      <c r="B7" s="19"/>
      <c r="E7" s="230" t="str">
        <f>'Rekapitulácia stavby'!K6</f>
        <v>Vybudovanie parkovacích kapacít pre cyklistov v meste Malacky</v>
      </c>
      <c r="F7" s="231"/>
      <c r="G7" s="231"/>
      <c r="H7" s="231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5.6" customHeight="1">
      <c r="B9" s="31"/>
      <c r="E9" s="190" t="s">
        <v>612</v>
      </c>
      <c r="F9" s="232"/>
      <c r="G9" s="232"/>
      <c r="H9" s="232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8. 8. 2021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3" t="str">
        <f>'Rekapitulácia stavby'!E14</f>
        <v>Vyplň údaj</v>
      </c>
      <c r="F18" s="212"/>
      <c r="G18" s="212"/>
      <c r="H18" s="212"/>
      <c r="I18" s="26" t="s">
        <v>27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27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4.45" customHeight="1">
      <c r="B27" s="91"/>
      <c r="E27" s="216" t="s">
        <v>1</v>
      </c>
      <c r="F27" s="216"/>
      <c r="G27" s="216"/>
      <c r="H27" s="216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36</v>
      </c>
      <c r="J30" s="68">
        <f>ROUND(J131,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7" t="s">
        <v>40</v>
      </c>
      <c r="E33" s="36" t="s">
        <v>41</v>
      </c>
      <c r="F33" s="93">
        <f>ROUND((SUM(BE131:BE282)),  2)</f>
        <v>0</v>
      </c>
      <c r="G33" s="94"/>
      <c r="H33" s="94"/>
      <c r="I33" s="95">
        <v>0.2</v>
      </c>
      <c r="J33" s="93">
        <f>ROUND(((SUM(BE131:BE282))*I33),  2)</f>
        <v>0</v>
      </c>
      <c r="L33" s="31"/>
    </row>
    <row r="34" spans="2:12" s="1" customFormat="1" ht="14.45" customHeight="1">
      <c r="B34" s="31"/>
      <c r="E34" s="36" t="s">
        <v>42</v>
      </c>
      <c r="F34" s="93">
        <f>ROUND((SUM(BF131:BF282)),  2)</f>
        <v>0</v>
      </c>
      <c r="G34" s="94"/>
      <c r="H34" s="94"/>
      <c r="I34" s="95">
        <v>0.2</v>
      </c>
      <c r="J34" s="93">
        <f>ROUND(((SUM(BF131:BF282))*I34),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6">
        <f>ROUND((SUM(BG131:BG282)),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6">
        <f>ROUND((SUM(BH131:BH282)),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45</v>
      </c>
      <c r="F37" s="93">
        <f>ROUND((SUM(BI131:BI282)),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46</v>
      </c>
      <c r="E39" s="59"/>
      <c r="F39" s="59"/>
      <c r="G39" s="100" t="s">
        <v>47</v>
      </c>
      <c r="H39" s="101" t="s">
        <v>48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4" t="s">
        <v>52</v>
      </c>
      <c r="G61" s="45" t="s">
        <v>51</v>
      </c>
      <c r="H61" s="33"/>
      <c r="I61" s="33"/>
      <c r="J61" s="105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4" t="s">
        <v>52</v>
      </c>
      <c r="G76" s="45" t="s">
        <v>51</v>
      </c>
      <c r="H76" s="33"/>
      <c r="I76" s="33"/>
      <c r="J76" s="105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4.45" customHeight="1">
      <c r="B85" s="31"/>
      <c r="E85" s="230" t="str">
        <f>E7</f>
        <v>Vybudovanie parkovacích kapacít pre cyklistov v meste Malacky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5.6" customHeight="1">
      <c r="B87" s="31"/>
      <c r="E87" s="190" t="str">
        <f>E9</f>
        <v>1270-2 - SO 02  Prístrešok pre bicykle pri športovej hale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Malacky</v>
      </c>
      <c r="I89" s="26" t="s">
        <v>21</v>
      </c>
      <c r="J89" s="54" t="str">
        <f>IF(J12="","",J12)</f>
        <v>8. 8. 2021</v>
      </c>
      <c r="L89" s="31"/>
    </row>
    <row r="90" spans="2:47" s="1" customFormat="1" ht="6.95" customHeight="1">
      <c r="B90" s="31"/>
      <c r="L90" s="31"/>
    </row>
    <row r="91" spans="2:47" s="1" customFormat="1" ht="26.45" customHeight="1">
      <c r="B91" s="31"/>
      <c r="C91" s="26" t="s">
        <v>23</v>
      </c>
      <c r="F91" s="24" t="str">
        <f>E15</f>
        <v>Mesto Malacky</v>
      </c>
      <c r="I91" s="26" t="s">
        <v>30</v>
      </c>
      <c r="J91" s="29" t="str">
        <f>E21</f>
        <v>Mgr.art.Branislav Škopek</v>
      </c>
      <c r="L91" s="31"/>
    </row>
    <row r="92" spans="2:47" s="1" customFormat="1" ht="15.6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102</v>
      </c>
      <c r="D94" s="98"/>
      <c r="E94" s="98"/>
      <c r="F94" s="98"/>
      <c r="G94" s="98"/>
      <c r="H94" s="98"/>
      <c r="I94" s="98"/>
      <c r="J94" s="107" t="s">
        <v>103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104</v>
      </c>
      <c r="J96" s="68">
        <f>J131</f>
        <v>0</v>
      </c>
      <c r="L96" s="31"/>
      <c r="AU96" s="16" t="s">
        <v>105</v>
      </c>
    </row>
    <row r="97" spans="2:12" s="8" customFormat="1" ht="24.95" customHeight="1">
      <c r="B97" s="109"/>
      <c r="D97" s="110" t="s">
        <v>106</v>
      </c>
      <c r="E97" s="111"/>
      <c r="F97" s="111"/>
      <c r="G97" s="111"/>
      <c r="H97" s="111"/>
      <c r="I97" s="111"/>
      <c r="J97" s="112">
        <f>J132</f>
        <v>0</v>
      </c>
      <c r="L97" s="109"/>
    </row>
    <row r="98" spans="2:12" s="9" customFormat="1" ht="19.899999999999999" customHeight="1">
      <c r="B98" s="113"/>
      <c r="D98" s="114" t="s">
        <v>107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2:12" s="9" customFormat="1" ht="19.899999999999999" customHeight="1">
      <c r="B99" s="113"/>
      <c r="D99" s="114" t="s">
        <v>108</v>
      </c>
      <c r="E99" s="115"/>
      <c r="F99" s="115"/>
      <c r="G99" s="115"/>
      <c r="H99" s="115"/>
      <c r="I99" s="115"/>
      <c r="J99" s="116">
        <f>J159</f>
        <v>0</v>
      </c>
      <c r="L99" s="113"/>
    </row>
    <row r="100" spans="2:12" s="9" customFormat="1" ht="19.899999999999999" customHeight="1">
      <c r="B100" s="113"/>
      <c r="D100" s="114" t="s">
        <v>109</v>
      </c>
      <c r="E100" s="115"/>
      <c r="F100" s="115"/>
      <c r="G100" s="115"/>
      <c r="H100" s="115"/>
      <c r="I100" s="115"/>
      <c r="J100" s="116">
        <f>J182</f>
        <v>0</v>
      </c>
      <c r="L100" s="113"/>
    </row>
    <row r="101" spans="2:12" s="9" customFormat="1" ht="19.899999999999999" customHeight="1">
      <c r="B101" s="113"/>
      <c r="D101" s="114" t="s">
        <v>110</v>
      </c>
      <c r="E101" s="115"/>
      <c r="F101" s="115"/>
      <c r="G101" s="115"/>
      <c r="H101" s="115"/>
      <c r="I101" s="115"/>
      <c r="J101" s="116">
        <f>J188</f>
        <v>0</v>
      </c>
      <c r="L101" s="113"/>
    </row>
    <row r="102" spans="2:12" s="9" customFormat="1" ht="19.899999999999999" customHeight="1">
      <c r="B102" s="113"/>
      <c r="D102" s="114" t="s">
        <v>111</v>
      </c>
      <c r="E102" s="115"/>
      <c r="F102" s="115"/>
      <c r="G102" s="115"/>
      <c r="H102" s="115"/>
      <c r="I102" s="115"/>
      <c r="J102" s="116">
        <f>J201</f>
        <v>0</v>
      </c>
      <c r="L102" s="113"/>
    </row>
    <row r="103" spans="2:12" s="8" customFormat="1" ht="24.95" customHeight="1">
      <c r="B103" s="109"/>
      <c r="D103" s="110" t="s">
        <v>112</v>
      </c>
      <c r="E103" s="111"/>
      <c r="F103" s="111"/>
      <c r="G103" s="111"/>
      <c r="H103" s="111"/>
      <c r="I103" s="111"/>
      <c r="J103" s="112">
        <f>J203</f>
        <v>0</v>
      </c>
      <c r="L103" s="109"/>
    </row>
    <row r="104" spans="2:12" s="9" customFormat="1" ht="19.899999999999999" customHeight="1">
      <c r="B104" s="113"/>
      <c r="D104" s="114" t="s">
        <v>113</v>
      </c>
      <c r="E104" s="115"/>
      <c r="F104" s="115"/>
      <c r="G104" s="115"/>
      <c r="H104" s="115"/>
      <c r="I104" s="115"/>
      <c r="J104" s="116">
        <f>J204</f>
        <v>0</v>
      </c>
      <c r="L104" s="113"/>
    </row>
    <row r="105" spans="2:12" s="9" customFormat="1" ht="19.899999999999999" customHeight="1">
      <c r="B105" s="113"/>
      <c r="D105" s="114" t="s">
        <v>114</v>
      </c>
      <c r="E105" s="115"/>
      <c r="F105" s="115"/>
      <c r="G105" s="115"/>
      <c r="H105" s="115"/>
      <c r="I105" s="115"/>
      <c r="J105" s="116">
        <f>J213</f>
        <v>0</v>
      </c>
      <c r="L105" s="113"/>
    </row>
    <row r="106" spans="2:12" s="9" customFormat="1" ht="19.899999999999999" customHeight="1">
      <c r="B106" s="113"/>
      <c r="D106" s="114" t="s">
        <v>115</v>
      </c>
      <c r="E106" s="115"/>
      <c r="F106" s="115"/>
      <c r="G106" s="115"/>
      <c r="H106" s="115"/>
      <c r="I106" s="115"/>
      <c r="J106" s="116">
        <f>J219</f>
        <v>0</v>
      </c>
      <c r="L106" s="113"/>
    </row>
    <row r="107" spans="2:12" s="9" customFormat="1" ht="19.899999999999999" customHeight="1">
      <c r="B107" s="113"/>
      <c r="D107" s="114" t="s">
        <v>116</v>
      </c>
      <c r="E107" s="115"/>
      <c r="F107" s="115"/>
      <c r="G107" s="115"/>
      <c r="H107" s="115"/>
      <c r="I107" s="115"/>
      <c r="J107" s="116">
        <f>J225</f>
        <v>0</v>
      </c>
      <c r="L107" s="113"/>
    </row>
    <row r="108" spans="2:12" s="9" customFormat="1" ht="19.899999999999999" customHeight="1">
      <c r="B108" s="113"/>
      <c r="D108" s="114" t="s">
        <v>117</v>
      </c>
      <c r="E108" s="115"/>
      <c r="F108" s="115"/>
      <c r="G108" s="115"/>
      <c r="H108" s="115"/>
      <c r="I108" s="115"/>
      <c r="J108" s="116">
        <f>J235</f>
        <v>0</v>
      </c>
      <c r="L108" s="113"/>
    </row>
    <row r="109" spans="2:12" s="8" customFormat="1" ht="24.95" customHeight="1">
      <c r="B109" s="109"/>
      <c r="D109" s="110" t="s">
        <v>118</v>
      </c>
      <c r="E109" s="111"/>
      <c r="F109" s="111"/>
      <c r="G109" s="111"/>
      <c r="H109" s="111"/>
      <c r="I109" s="111"/>
      <c r="J109" s="112">
        <f>J237</f>
        <v>0</v>
      </c>
      <c r="L109" s="109"/>
    </row>
    <row r="110" spans="2:12" s="9" customFormat="1" ht="19.899999999999999" customHeight="1">
      <c r="B110" s="113"/>
      <c r="D110" s="114" t="s">
        <v>119</v>
      </c>
      <c r="E110" s="115"/>
      <c r="F110" s="115"/>
      <c r="G110" s="115"/>
      <c r="H110" s="115"/>
      <c r="I110" s="115"/>
      <c r="J110" s="116">
        <f>J238</f>
        <v>0</v>
      </c>
      <c r="L110" s="113"/>
    </row>
    <row r="111" spans="2:12" s="9" customFormat="1" ht="19.899999999999999" customHeight="1">
      <c r="B111" s="113"/>
      <c r="D111" s="114" t="s">
        <v>120</v>
      </c>
      <c r="E111" s="115"/>
      <c r="F111" s="115"/>
      <c r="G111" s="115"/>
      <c r="H111" s="115"/>
      <c r="I111" s="115"/>
      <c r="J111" s="116">
        <f>J279</f>
        <v>0</v>
      </c>
      <c r="L111" s="113"/>
    </row>
    <row r="112" spans="2:12" s="1" customFormat="1" ht="21.75" customHeight="1">
      <c r="B112" s="31"/>
      <c r="L112" s="31"/>
    </row>
    <row r="113" spans="2:12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7" spans="2:12" s="1" customFormat="1" ht="6.95" customHeight="1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4.95" customHeight="1">
      <c r="B118" s="31"/>
      <c r="C118" s="20" t="s">
        <v>121</v>
      </c>
      <c r="L118" s="31"/>
    </row>
    <row r="119" spans="2:12" s="1" customFormat="1" ht="6.95" customHeight="1">
      <c r="B119" s="31"/>
      <c r="L119" s="31"/>
    </row>
    <row r="120" spans="2:12" s="1" customFormat="1" ht="12" customHeight="1">
      <c r="B120" s="31"/>
      <c r="C120" s="26" t="s">
        <v>15</v>
      </c>
      <c r="L120" s="31"/>
    </row>
    <row r="121" spans="2:12" s="1" customFormat="1" ht="14.45" customHeight="1">
      <c r="B121" s="31"/>
      <c r="E121" s="230" t="str">
        <f>E7</f>
        <v>Vybudovanie parkovacích kapacít pre cyklistov v meste Malacky</v>
      </c>
      <c r="F121" s="231"/>
      <c r="G121" s="231"/>
      <c r="H121" s="231"/>
      <c r="L121" s="31"/>
    </row>
    <row r="122" spans="2:12" s="1" customFormat="1" ht="12" customHeight="1">
      <c r="B122" s="31"/>
      <c r="C122" s="26" t="s">
        <v>99</v>
      </c>
      <c r="L122" s="31"/>
    </row>
    <row r="123" spans="2:12" s="1" customFormat="1" ht="15.6" customHeight="1">
      <c r="B123" s="31"/>
      <c r="E123" s="190" t="str">
        <f>E9</f>
        <v>1270-2 - SO 02  Prístrešok pre bicykle pri športovej hale</v>
      </c>
      <c r="F123" s="232"/>
      <c r="G123" s="232"/>
      <c r="H123" s="232"/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19</v>
      </c>
      <c r="F125" s="24" t="str">
        <f>F12</f>
        <v>Malacky</v>
      </c>
      <c r="I125" s="26" t="s">
        <v>21</v>
      </c>
      <c r="J125" s="54" t="str">
        <f>IF(J12="","",J12)</f>
        <v>8. 8. 2021</v>
      </c>
      <c r="L125" s="31"/>
    </row>
    <row r="126" spans="2:12" s="1" customFormat="1" ht="6.95" customHeight="1">
      <c r="B126" s="31"/>
      <c r="L126" s="31"/>
    </row>
    <row r="127" spans="2:12" s="1" customFormat="1" ht="26.45" customHeight="1">
      <c r="B127" s="31"/>
      <c r="C127" s="26" t="s">
        <v>23</v>
      </c>
      <c r="F127" s="24" t="str">
        <f>E15</f>
        <v>Mesto Malacky</v>
      </c>
      <c r="I127" s="26" t="s">
        <v>30</v>
      </c>
      <c r="J127" s="29" t="str">
        <f>E21</f>
        <v>Mgr.art.Branislav Škopek</v>
      </c>
      <c r="L127" s="31"/>
    </row>
    <row r="128" spans="2:12" s="1" customFormat="1" ht="15.6" customHeight="1">
      <c r="B128" s="31"/>
      <c r="C128" s="26" t="s">
        <v>28</v>
      </c>
      <c r="F128" s="24" t="str">
        <f>IF(E18="","",E18)</f>
        <v>Vyplň údaj</v>
      </c>
      <c r="I128" s="26" t="s">
        <v>33</v>
      </c>
      <c r="J128" s="29" t="str">
        <f>E24</f>
        <v xml:space="preserve"> 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7"/>
      <c r="C130" s="118" t="s">
        <v>122</v>
      </c>
      <c r="D130" s="119" t="s">
        <v>61</v>
      </c>
      <c r="E130" s="119" t="s">
        <v>57</v>
      </c>
      <c r="F130" s="119" t="s">
        <v>58</v>
      </c>
      <c r="G130" s="119" t="s">
        <v>123</v>
      </c>
      <c r="H130" s="119" t="s">
        <v>124</v>
      </c>
      <c r="I130" s="119" t="s">
        <v>125</v>
      </c>
      <c r="J130" s="120" t="s">
        <v>103</v>
      </c>
      <c r="K130" s="121" t="s">
        <v>126</v>
      </c>
      <c r="L130" s="117"/>
      <c r="M130" s="61" t="s">
        <v>1</v>
      </c>
      <c r="N130" s="62" t="s">
        <v>40</v>
      </c>
      <c r="O130" s="62" t="s">
        <v>127</v>
      </c>
      <c r="P130" s="62" t="s">
        <v>128</v>
      </c>
      <c r="Q130" s="62" t="s">
        <v>129</v>
      </c>
      <c r="R130" s="62" t="s">
        <v>130</v>
      </c>
      <c r="S130" s="62" t="s">
        <v>131</v>
      </c>
      <c r="T130" s="63" t="s">
        <v>132</v>
      </c>
    </row>
    <row r="131" spans="2:65" s="1" customFormat="1" ht="22.9" customHeight="1">
      <c r="B131" s="31"/>
      <c r="C131" s="66" t="s">
        <v>104</v>
      </c>
      <c r="J131" s="122">
        <f>BK131</f>
        <v>0</v>
      </c>
      <c r="L131" s="31"/>
      <c r="M131" s="64"/>
      <c r="N131" s="55"/>
      <c r="O131" s="55"/>
      <c r="P131" s="123">
        <f>P132+P203+P237</f>
        <v>0</v>
      </c>
      <c r="Q131" s="55"/>
      <c r="R131" s="123">
        <f>R132+R203+R237</f>
        <v>43.73135159000001</v>
      </c>
      <c r="S131" s="55"/>
      <c r="T131" s="124">
        <f>T132+T203+T237</f>
        <v>0.96880000000000011</v>
      </c>
      <c r="AT131" s="16" t="s">
        <v>75</v>
      </c>
      <c r="AU131" s="16" t="s">
        <v>105</v>
      </c>
      <c r="BK131" s="125">
        <f>BK132+BK203+BK237</f>
        <v>0</v>
      </c>
    </row>
    <row r="132" spans="2:65" s="11" customFormat="1" ht="25.9" customHeight="1">
      <c r="B132" s="126"/>
      <c r="D132" s="127" t="s">
        <v>75</v>
      </c>
      <c r="E132" s="128" t="s">
        <v>133</v>
      </c>
      <c r="F132" s="128" t="s">
        <v>134</v>
      </c>
      <c r="I132" s="129"/>
      <c r="J132" s="130">
        <f>BK132</f>
        <v>0</v>
      </c>
      <c r="L132" s="126"/>
      <c r="M132" s="131"/>
      <c r="P132" s="132">
        <f>P133+P159+P182+P188+P201</f>
        <v>0</v>
      </c>
      <c r="R132" s="132">
        <f>R133+R159+R182+R188+R201</f>
        <v>39.803307690000011</v>
      </c>
      <c r="T132" s="133">
        <f>T133+T159+T182+T188+T201</f>
        <v>0.8338000000000001</v>
      </c>
      <c r="AR132" s="127" t="s">
        <v>84</v>
      </c>
      <c r="AT132" s="134" t="s">
        <v>75</v>
      </c>
      <c r="AU132" s="134" t="s">
        <v>76</v>
      </c>
      <c r="AY132" s="127" t="s">
        <v>135</v>
      </c>
      <c r="BK132" s="135">
        <f>BK133+BK159+BK182+BK188+BK201</f>
        <v>0</v>
      </c>
    </row>
    <row r="133" spans="2:65" s="11" customFormat="1" ht="22.9" customHeight="1">
      <c r="B133" s="126"/>
      <c r="D133" s="127" t="s">
        <v>75</v>
      </c>
      <c r="E133" s="136" t="s">
        <v>84</v>
      </c>
      <c r="F133" s="136" t="s">
        <v>136</v>
      </c>
      <c r="I133" s="129"/>
      <c r="J133" s="137">
        <f>BK133</f>
        <v>0</v>
      </c>
      <c r="L133" s="126"/>
      <c r="M133" s="131"/>
      <c r="P133" s="132">
        <f>SUM(P134:P158)</f>
        <v>0</v>
      </c>
      <c r="R133" s="132">
        <f>SUM(R134:R158)</f>
        <v>3.78</v>
      </c>
      <c r="T133" s="133">
        <f>SUM(T134:T158)</f>
        <v>0.77280000000000004</v>
      </c>
      <c r="AR133" s="127" t="s">
        <v>84</v>
      </c>
      <c r="AT133" s="134" t="s">
        <v>75</v>
      </c>
      <c r="AU133" s="134" t="s">
        <v>84</v>
      </c>
      <c r="AY133" s="127" t="s">
        <v>135</v>
      </c>
      <c r="BK133" s="135">
        <f>SUM(BK134:BK158)</f>
        <v>0</v>
      </c>
    </row>
    <row r="134" spans="2:65" s="1" customFormat="1" ht="22.15" customHeight="1">
      <c r="B134" s="31"/>
      <c r="C134" s="138" t="s">
        <v>84</v>
      </c>
      <c r="D134" s="138" t="s">
        <v>137</v>
      </c>
      <c r="E134" s="139" t="s">
        <v>613</v>
      </c>
      <c r="F134" s="140" t="s">
        <v>614</v>
      </c>
      <c r="G134" s="141" t="s">
        <v>225</v>
      </c>
      <c r="H134" s="142">
        <v>19.32</v>
      </c>
      <c r="I134" s="143"/>
      <c r="J134" s="144">
        <f>ROUND(I134*H134,2)</f>
        <v>0</v>
      </c>
      <c r="K134" s="145"/>
      <c r="L134" s="31"/>
      <c r="M134" s="146" t="s">
        <v>1</v>
      </c>
      <c r="N134" s="147" t="s">
        <v>42</v>
      </c>
      <c r="P134" s="148">
        <f>O134*H134</f>
        <v>0</v>
      </c>
      <c r="Q134" s="148">
        <v>0</v>
      </c>
      <c r="R134" s="148">
        <f>Q134*H134</f>
        <v>0</v>
      </c>
      <c r="S134" s="148">
        <v>0.04</v>
      </c>
      <c r="T134" s="149">
        <f>S134*H134</f>
        <v>0.77280000000000004</v>
      </c>
      <c r="AR134" s="150" t="s">
        <v>141</v>
      </c>
      <c r="AT134" s="150" t="s">
        <v>137</v>
      </c>
      <c r="AU134" s="150" t="s">
        <v>142</v>
      </c>
      <c r="AY134" s="16" t="s">
        <v>135</v>
      </c>
      <c r="BE134" s="151">
        <f>IF(N134="základná",J134,0)</f>
        <v>0</v>
      </c>
      <c r="BF134" s="151">
        <f>IF(N134="znížená",J134,0)</f>
        <v>0</v>
      </c>
      <c r="BG134" s="151">
        <f>IF(N134="zákl. prenesená",J134,0)</f>
        <v>0</v>
      </c>
      <c r="BH134" s="151">
        <f>IF(N134="zníž. prenesená",J134,0)</f>
        <v>0</v>
      </c>
      <c r="BI134" s="151">
        <f>IF(N134="nulová",J134,0)</f>
        <v>0</v>
      </c>
      <c r="BJ134" s="16" t="s">
        <v>142</v>
      </c>
      <c r="BK134" s="151">
        <f>ROUND(I134*H134,2)</f>
        <v>0</v>
      </c>
      <c r="BL134" s="16" t="s">
        <v>141</v>
      </c>
      <c r="BM134" s="150" t="s">
        <v>615</v>
      </c>
    </row>
    <row r="135" spans="2:65" s="1" customFormat="1" ht="30" customHeight="1">
      <c r="B135" s="31"/>
      <c r="C135" s="138" t="s">
        <v>142</v>
      </c>
      <c r="D135" s="138" t="s">
        <v>137</v>
      </c>
      <c r="E135" s="139" t="s">
        <v>147</v>
      </c>
      <c r="F135" s="140" t="s">
        <v>148</v>
      </c>
      <c r="G135" s="141" t="s">
        <v>149</v>
      </c>
      <c r="H135" s="142">
        <v>4.9080000000000004</v>
      </c>
      <c r="I135" s="143"/>
      <c r="J135" s="144">
        <f>ROUND(I135*H135,2)</f>
        <v>0</v>
      </c>
      <c r="K135" s="145"/>
      <c r="L135" s="31"/>
      <c r="M135" s="146" t="s">
        <v>1</v>
      </c>
      <c r="N135" s="147" t="s">
        <v>42</v>
      </c>
      <c r="P135" s="148">
        <f>O135*H135</f>
        <v>0</v>
      </c>
      <c r="Q135" s="148">
        <v>0</v>
      </c>
      <c r="R135" s="148">
        <f>Q135*H135</f>
        <v>0</v>
      </c>
      <c r="S135" s="148">
        <v>0</v>
      </c>
      <c r="T135" s="149">
        <f>S135*H135</f>
        <v>0</v>
      </c>
      <c r="AR135" s="150" t="s">
        <v>141</v>
      </c>
      <c r="AT135" s="150" t="s">
        <v>137</v>
      </c>
      <c r="AU135" s="150" t="s">
        <v>142</v>
      </c>
      <c r="AY135" s="16" t="s">
        <v>135</v>
      </c>
      <c r="BE135" s="151">
        <f>IF(N135="základná",J135,0)</f>
        <v>0</v>
      </c>
      <c r="BF135" s="151">
        <f>IF(N135="znížená",J135,0)</f>
        <v>0</v>
      </c>
      <c r="BG135" s="151">
        <f>IF(N135="zákl. prenesená",J135,0)</f>
        <v>0</v>
      </c>
      <c r="BH135" s="151">
        <f>IF(N135="zníž. prenesená",J135,0)</f>
        <v>0</v>
      </c>
      <c r="BI135" s="151">
        <f>IF(N135="nulová",J135,0)</f>
        <v>0</v>
      </c>
      <c r="BJ135" s="16" t="s">
        <v>142</v>
      </c>
      <c r="BK135" s="151">
        <f>ROUND(I135*H135,2)</f>
        <v>0</v>
      </c>
      <c r="BL135" s="16" t="s">
        <v>141</v>
      </c>
      <c r="BM135" s="150" t="s">
        <v>150</v>
      </c>
    </row>
    <row r="136" spans="2:65" s="13" customFormat="1">
      <c r="B136" s="159"/>
      <c r="D136" s="153" t="s">
        <v>144</v>
      </c>
      <c r="E136" s="160" t="s">
        <v>1</v>
      </c>
      <c r="F136" s="161" t="s">
        <v>616</v>
      </c>
      <c r="H136" s="162">
        <v>4.9080000000000004</v>
      </c>
      <c r="I136" s="163"/>
      <c r="L136" s="159"/>
      <c r="M136" s="164"/>
      <c r="T136" s="165"/>
      <c r="AT136" s="160" t="s">
        <v>144</v>
      </c>
      <c r="AU136" s="160" t="s">
        <v>142</v>
      </c>
      <c r="AV136" s="13" t="s">
        <v>142</v>
      </c>
      <c r="AW136" s="13" t="s">
        <v>32</v>
      </c>
      <c r="AX136" s="13" t="s">
        <v>84</v>
      </c>
      <c r="AY136" s="160" t="s">
        <v>135</v>
      </c>
    </row>
    <row r="137" spans="2:65" s="1" customFormat="1" ht="22.15" customHeight="1">
      <c r="B137" s="31"/>
      <c r="C137" s="138" t="s">
        <v>152</v>
      </c>
      <c r="D137" s="138" t="s">
        <v>137</v>
      </c>
      <c r="E137" s="139" t="s">
        <v>153</v>
      </c>
      <c r="F137" s="140" t="s">
        <v>154</v>
      </c>
      <c r="G137" s="141" t="s">
        <v>149</v>
      </c>
      <c r="H137" s="142">
        <v>6.8710000000000004</v>
      </c>
      <c r="I137" s="143"/>
      <c r="J137" s="144">
        <f>ROUND(I137*H137,2)</f>
        <v>0</v>
      </c>
      <c r="K137" s="145"/>
      <c r="L137" s="31"/>
      <c r="M137" s="146" t="s">
        <v>1</v>
      </c>
      <c r="N137" s="147" t="s">
        <v>42</v>
      </c>
      <c r="P137" s="148">
        <f>O137*H137</f>
        <v>0</v>
      </c>
      <c r="Q137" s="148">
        <v>0</v>
      </c>
      <c r="R137" s="148">
        <f>Q137*H137</f>
        <v>0</v>
      </c>
      <c r="S137" s="148">
        <v>0</v>
      </c>
      <c r="T137" s="149">
        <f>S137*H137</f>
        <v>0</v>
      </c>
      <c r="AR137" s="150" t="s">
        <v>141</v>
      </c>
      <c r="AT137" s="150" t="s">
        <v>137</v>
      </c>
      <c r="AU137" s="150" t="s">
        <v>142</v>
      </c>
      <c r="AY137" s="16" t="s">
        <v>135</v>
      </c>
      <c r="BE137" s="151">
        <f>IF(N137="základná",J137,0)</f>
        <v>0</v>
      </c>
      <c r="BF137" s="151">
        <f>IF(N137="znížená",J137,0)</f>
        <v>0</v>
      </c>
      <c r="BG137" s="151">
        <f>IF(N137="zákl. prenesená",J137,0)</f>
        <v>0</v>
      </c>
      <c r="BH137" s="151">
        <f>IF(N137="zníž. prenesená",J137,0)</f>
        <v>0</v>
      </c>
      <c r="BI137" s="151">
        <f>IF(N137="nulová",J137,0)</f>
        <v>0</v>
      </c>
      <c r="BJ137" s="16" t="s">
        <v>142</v>
      </c>
      <c r="BK137" s="151">
        <f>ROUND(I137*H137,2)</f>
        <v>0</v>
      </c>
      <c r="BL137" s="16" t="s">
        <v>141</v>
      </c>
      <c r="BM137" s="150" t="s">
        <v>155</v>
      </c>
    </row>
    <row r="138" spans="2:65" s="12" customFormat="1">
      <c r="B138" s="152"/>
      <c r="D138" s="153" t="s">
        <v>144</v>
      </c>
      <c r="E138" s="154" t="s">
        <v>1</v>
      </c>
      <c r="F138" s="155" t="s">
        <v>158</v>
      </c>
      <c r="H138" s="154" t="s">
        <v>1</v>
      </c>
      <c r="I138" s="156"/>
      <c r="L138" s="152"/>
      <c r="M138" s="157"/>
      <c r="T138" s="158"/>
      <c r="AT138" s="154" t="s">
        <v>144</v>
      </c>
      <c r="AU138" s="154" t="s">
        <v>142</v>
      </c>
      <c r="AV138" s="12" t="s">
        <v>84</v>
      </c>
      <c r="AW138" s="12" t="s">
        <v>32</v>
      </c>
      <c r="AX138" s="12" t="s">
        <v>76</v>
      </c>
      <c r="AY138" s="154" t="s">
        <v>135</v>
      </c>
    </row>
    <row r="139" spans="2:65" s="13" customFormat="1">
      <c r="B139" s="159"/>
      <c r="D139" s="153" t="s">
        <v>144</v>
      </c>
      <c r="E139" s="160" t="s">
        <v>1</v>
      </c>
      <c r="F139" s="161" t="s">
        <v>617</v>
      </c>
      <c r="H139" s="162">
        <v>6.8710000000000004</v>
      </c>
      <c r="I139" s="163"/>
      <c r="L139" s="159"/>
      <c r="M139" s="164"/>
      <c r="T139" s="165"/>
      <c r="AT139" s="160" t="s">
        <v>144</v>
      </c>
      <c r="AU139" s="160" t="s">
        <v>142</v>
      </c>
      <c r="AV139" s="13" t="s">
        <v>142</v>
      </c>
      <c r="AW139" s="13" t="s">
        <v>32</v>
      </c>
      <c r="AX139" s="13" t="s">
        <v>76</v>
      </c>
      <c r="AY139" s="160" t="s">
        <v>135</v>
      </c>
    </row>
    <row r="140" spans="2:65" s="14" customFormat="1">
      <c r="B140" s="166"/>
      <c r="D140" s="153" t="s">
        <v>144</v>
      </c>
      <c r="E140" s="167" t="s">
        <v>1</v>
      </c>
      <c r="F140" s="168" t="s">
        <v>160</v>
      </c>
      <c r="H140" s="169">
        <v>6.8710000000000004</v>
      </c>
      <c r="I140" s="170"/>
      <c r="L140" s="166"/>
      <c r="M140" s="171"/>
      <c r="T140" s="172"/>
      <c r="AT140" s="167" t="s">
        <v>144</v>
      </c>
      <c r="AU140" s="167" t="s">
        <v>142</v>
      </c>
      <c r="AV140" s="14" t="s">
        <v>141</v>
      </c>
      <c r="AW140" s="14" t="s">
        <v>32</v>
      </c>
      <c r="AX140" s="14" t="s">
        <v>84</v>
      </c>
      <c r="AY140" s="167" t="s">
        <v>135</v>
      </c>
    </row>
    <row r="141" spans="2:65" s="1" customFormat="1" ht="22.15" customHeight="1">
      <c r="B141" s="31"/>
      <c r="C141" s="138" t="s">
        <v>141</v>
      </c>
      <c r="D141" s="138" t="s">
        <v>137</v>
      </c>
      <c r="E141" s="139" t="s">
        <v>161</v>
      </c>
      <c r="F141" s="140" t="s">
        <v>162</v>
      </c>
      <c r="G141" s="141" t="s">
        <v>149</v>
      </c>
      <c r="H141" s="142">
        <v>6.8710000000000004</v>
      </c>
      <c r="I141" s="143"/>
      <c r="J141" s="144">
        <f>ROUND(I141*H141,2)</f>
        <v>0</v>
      </c>
      <c r="K141" s="145"/>
      <c r="L141" s="31"/>
      <c r="M141" s="146" t="s">
        <v>1</v>
      </c>
      <c r="N141" s="147" t="s">
        <v>42</v>
      </c>
      <c r="P141" s="148">
        <f>O141*H141</f>
        <v>0</v>
      </c>
      <c r="Q141" s="148">
        <v>0</v>
      </c>
      <c r="R141" s="148">
        <f>Q141*H141</f>
        <v>0</v>
      </c>
      <c r="S141" s="148">
        <v>0</v>
      </c>
      <c r="T141" s="149">
        <f>S141*H141</f>
        <v>0</v>
      </c>
      <c r="AR141" s="150" t="s">
        <v>141</v>
      </c>
      <c r="AT141" s="150" t="s">
        <v>137</v>
      </c>
      <c r="AU141" s="150" t="s">
        <v>142</v>
      </c>
      <c r="AY141" s="16" t="s">
        <v>135</v>
      </c>
      <c r="BE141" s="151">
        <f>IF(N141="základná",J141,0)</f>
        <v>0</v>
      </c>
      <c r="BF141" s="151">
        <f>IF(N141="znížená",J141,0)</f>
        <v>0</v>
      </c>
      <c r="BG141" s="151">
        <f>IF(N141="zákl. prenesená",J141,0)</f>
        <v>0</v>
      </c>
      <c r="BH141" s="151">
        <f>IF(N141="zníž. prenesená",J141,0)</f>
        <v>0</v>
      </c>
      <c r="BI141" s="151">
        <f>IF(N141="nulová",J141,0)</f>
        <v>0</v>
      </c>
      <c r="BJ141" s="16" t="s">
        <v>142</v>
      </c>
      <c r="BK141" s="151">
        <f>ROUND(I141*H141,2)</f>
        <v>0</v>
      </c>
      <c r="BL141" s="16" t="s">
        <v>141</v>
      </c>
      <c r="BM141" s="150" t="s">
        <v>163</v>
      </c>
    </row>
    <row r="142" spans="2:65" s="1" customFormat="1" ht="14.45" customHeight="1">
      <c r="B142" s="31"/>
      <c r="C142" s="138" t="s">
        <v>164</v>
      </c>
      <c r="D142" s="138" t="s">
        <v>137</v>
      </c>
      <c r="E142" s="139" t="s">
        <v>165</v>
      </c>
      <c r="F142" s="140" t="s">
        <v>166</v>
      </c>
      <c r="G142" s="141" t="s">
        <v>149</v>
      </c>
      <c r="H142" s="142">
        <v>2</v>
      </c>
      <c r="I142" s="143"/>
      <c r="J142" s="144">
        <f>ROUND(I142*H142,2)</f>
        <v>0</v>
      </c>
      <c r="K142" s="145"/>
      <c r="L142" s="31"/>
      <c r="M142" s="146" t="s">
        <v>1</v>
      </c>
      <c r="N142" s="147" t="s">
        <v>42</v>
      </c>
      <c r="P142" s="148">
        <f>O142*H142</f>
        <v>0</v>
      </c>
      <c r="Q142" s="148">
        <v>0</v>
      </c>
      <c r="R142" s="148">
        <f>Q142*H142</f>
        <v>0</v>
      </c>
      <c r="S142" s="148">
        <v>0</v>
      </c>
      <c r="T142" s="149">
        <f>S142*H142</f>
        <v>0</v>
      </c>
      <c r="AR142" s="150" t="s">
        <v>141</v>
      </c>
      <c r="AT142" s="150" t="s">
        <v>137</v>
      </c>
      <c r="AU142" s="150" t="s">
        <v>142</v>
      </c>
      <c r="AY142" s="16" t="s">
        <v>135</v>
      </c>
      <c r="BE142" s="151">
        <f>IF(N142="základná",J142,0)</f>
        <v>0</v>
      </c>
      <c r="BF142" s="151">
        <f>IF(N142="znížená",J142,0)</f>
        <v>0</v>
      </c>
      <c r="BG142" s="151">
        <f>IF(N142="zákl. prenesená",J142,0)</f>
        <v>0</v>
      </c>
      <c r="BH142" s="151">
        <f>IF(N142="zníž. prenesená",J142,0)</f>
        <v>0</v>
      </c>
      <c r="BI142" s="151">
        <f>IF(N142="nulová",J142,0)</f>
        <v>0</v>
      </c>
      <c r="BJ142" s="16" t="s">
        <v>142</v>
      </c>
      <c r="BK142" s="151">
        <f>ROUND(I142*H142,2)</f>
        <v>0</v>
      </c>
      <c r="BL142" s="16" t="s">
        <v>141</v>
      </c>
      <c r="BM142" s="150" t="s">
        <v>167</v>
      </c>
    </row>
    <row r="143" spans="2:65" s="12" customFormat="1">
      <c r="B143" s="152"/>
      <c r="D143" s="153" t="s">
        <v>144</v>
      </c>
      <c r="E143" s="154" t="s">
        <v>1</v>
      </c>
      <c r="F143" s="155" t="s">
        <v>168</v>
      </c>
      <c r="H143" s="154" t="s">
        <v>1</v>
      </c>
      <c r="I143" s="156"/>
      <c r="L143" s="152"/>
      <c r="M143" s="157"/>
      <c r="T143" s="158"/>
      <c r="AT143" s="154" t="s">
        <v>144</v>
      </c>
      <c r="AU143" s="154" t="s">
        <v>142</v>
      </c>
      <c r="AV143" s="12" t="s">
        <v>84</v>
      </c>
      <c r="AW143" s="12" t="s">
        <v>32</v>
      </c>
      <c r="AX143" s="12" t="s">
        <v>76</v>
      </c>
      <c r="AY143" s="154" t="s">
        <v>135</v>
      </c>
    </row>
    <row r="144" spans="2:65" s="13" customFormat="1">
      <c r="B144" s="159"/>
      <c r="D144" s="153" t="s">
        <v>144</v>
      </c>
      <c r="E144" s="160" t="s">
        <v>1</v>
      </c>
      <c r="F144" s="161" t="s">
        <v>169</v>
      </c>
      <c r="H144" s="162">
        <v>2</v>
      </c>
      <c r="I144" s="163"/>
      <c r="L144" s="159"/>
      <c r="M144" s="164"/>
      <c r="T144" s="165"/>
      <c r="AT144" s="160" t="s">
        <v>144</v>
      </c>
      <c r="AU144" s="160" t="s">
        <v>142</v>
      </c>
      <c r="AV144" s="13" t="s">
        <v>142</v>
      </c>
      <c r="AW144" s="13" t="s">
        <v>32</v>
      </c>
      <c r="AX144" s="13" t="s">
        <v>84</v>
      </c>
      <c r="AY144" s="160" t="s">
        <v>135</v>
      </c>
    </row>
    <row r="145" spans="2:65" s="1" customFormat="1" ht="22.15" customHeight="1">
      <c r="B145" s="31"/>
      <c r="C145" s="138" t="s">
        <v>170</v>
      </c>
      <c r="D145" s="138" t="s">
        <v>137</v>
      </c>
      <c r="E145" s="139" t="s">
        <v>171</v>
      </c>
      <c r="F145" s="140" t="s">
        <v>172</v>
      </c>
      <c r="G145" s="141" t="s">
        <v>149</v>
      </c>
      <c r="H145" s="142">
        <v>2</v>
      </c>
      <c r="I145" s="143"/>
      <c r="J145" s="144">
        <f>ROUND(I145*H145,2)</f>
        <v>0</v>
      </c>
      <c r="K145" s="145"/>
      <c r="L145" s="31"/>
      <c r="M145" s="146" t="s">
        <v>1</v>
      </c>
      <c r="N145" s="147" t="s">
        <v>42</v>
      </c>
      <c r="P145" s="148">
        <f>O145*H145</f>
        <v>0</v>
      </c>
      <c r="Q145" s="148">
        <v>0</v>
      </c>
      <c r="R145" s="148">
        <f>Q145*H145</f>
        <v>0</v>
      </c>
      <c r="S145" s="148">
        <v>0</v>
      </c>
      <c r="T145" s="149">
        <f>S145*H145</f>
        <v>0</v>
      </c>
      <c r="AR145" s="150" t="s">
        <v>141</v>
      </c>
      <c r="AT145" s="150" t="s">
        <v>137</v>
      </c>
      <c r="AU145" s="150" t="s">
        <v>142</v>
      </c>
      <c r="AY145" s="16" t="s">
        <v>135</v>
      </c>
      <c r="BE145" s="151">
        <f>IF(N145="základná",J145,0)</f>
        <v>0</v>
      </c>
      <c r="BF145" s="151">
        <f>IF(N145="znížená",J145,0)</f>
        <v>0</v>
      </c>
      <c r="BG145" s="151">
        <f>IF(N145="zákl. prenesená",J145,0)</f>
        <v>0</v>
      </c>
      <c r="BH145" s="151">
        <f>IF(N145="zníž. prenesená",J145,0)</f>
        <v>0</v>
      </c>
      <c r="BI145" s="151">
        <f>IF(N145="nulová",J145,0)</f>
        <v>0</v>
      </c>
      <c r="BJ145" s="16" t="s">
        <v>142</v>
      </c>
      <c r="BK145" s="151">
        <f>ROUND(I145*H145,2)</f>
        <v>0</v>
      </c>
      <c r="BL145" s="16" t="s">
        <v>141</v>
      </c>
      <c r="BM145" s="150" t="s">
        <v>173</v>
      </c>
    </row>
    <row r="146" spans="2:65" s="1" customFormat="1" ht="30" customHeight="1">
      <c r="B146" s="31"/>
      <c r="C146" s="138" t="s">
        <v>174</v>
      </c>
      <c r="D146" s="138" t="s">
        <v>137</v>
      </c>
      <c r="E146" s="139" t="s">
        <v>175</v>
      </c>
      <c r="F146" s="140" t="s">
        <v>176</v>
      </c>
      <c r="G146" s="141" t="s">
        <v>149</v>
      </c>
      <c r="H146" s="142">
        <v>13.779</v>
      </c>
      <c r="I146" s="143"/>
      <c r="J146" s="144">
        <f>ROUND(I146*H146,2)</f>
        <v>0</v>
      </c>
      <c r="K146" s="145"/>
      <c r="L146" s="31"/>
      <c r="M146" s="146" t="s">
        <v>1</v>
      </c>
      <c r="N146" s="147" t="s">
        <v>42</v>
      </c>
      <c r="P146" s="148">
        <f>O146*H146</f>
        <v>0</v>
      </c>
      <c r="Q146" s="148">
        <v>0</v>
      </c>
      <c r="R146" s="148">
        <f>Q146*H146</f>
        <v>0</v>
      </c>
      <c r="S146" s="148">
        <v>0</v>
      </c>
      <c r="T146" s="149">
        <f>S146*H146</f>
        <v>0</v>
      </c>
      <c r="AR146" s="150" t="s">
        <v>141</v>
      </c>
      <c r="AT146" s="150" t="s">
        <v>137</v>
      </c>
      <c r="AU146" s="150" t="s">
        <v>142</v>
      </c>
      <c r="AY146" s="16" t="s">
        <v>135</v>
      </c>
      <c r="BE146" s="151">
        <f>IF(N146="základná",J146,0)</f>
        <v>0</v>
      </c>
      <c r="BF146" s="151">
        <f>IF(N146="znížená",J146,0)</f>
        <v>0</v>
      </c>
      <c r="BG146" s="151">
        <f>IF(N146="zákl. prenesená",J146,0)</f>
        <v>0</v>
      </c>
      <c r="BH146" s="151">
        <f>IF(N146="zníž. prenesená",J146,0)</f>
        <v>0</v>
      </c>
      <c r="BI146" s="151">
        <f>IF(N146="nulová",J146,0)</f>
        <v>0</v>
      </c>
      <c r="BJ146" s="16" t="s">
        <v>142</v>
      </c>
      <c r="BK146" s="151">
        <f>ROUND(I146*H146,2)</f>
        <v>0</v>
      </c>
      <c r="BL146" s="16" t="s">
        <v>141</v>
      </c>
      <c r="BM146" s="150" t="s">
        <v>177</v>
      </c>
    </row>
    <row r="147" spans="2:65" s="13" customFormat="1">
      <c r="B147" s="159"/>
      <c r="D147" s="153" t="s">
        <v>144</v>
      </c>
      <c r="E147" s="160" t="s">
        <v>1</v>
      </c>
      <c r="F147" s="161" t="s">
        <v>618</v>
      </c>
      <c r="H147" s="162">
        <v>13.779</v>
      </c>
      <c r="I147" s="163"/>
      <c r="L147" s="159"/>
      <c r="M147" s="164"/>
      <c r="T147" s="165"/>
      <c r="AT147" s="160" t="s">
        <v>144</v>
      </c>
      <c r="AU147" s="160" t="s">
        <v>142</v>
      </c>
      <c r="AV147" s="13" t="s">
        <v>142</v>
      </c>
      <c r="AW147" s="13" t="s">
        <v>32</v>
      </c>
      <c r="AX147" s="13" t="s">
        <v>84</v>
      </c>
      <c r="AY147" s="160" t="s">
        <v>135</v>
      </c>
    </row>
    <row r="148" spans="2:65" s="1" customFormat="1" ht="34.9" customHeight="1">
      <c r="B148" s="31"/>
      <c r="C148" s="138" t="s">
        <v>179</v>
      </c>
      <c r="D148" s="138" t="s">
        <v>137</v>
      </c>
      <c r="E148" s="139" t="s">
        <v>180</v>
      </c>
      <c r="F148" s="140" t="s">
        <v>181</v>
      </c>
      <c r="G148" s="141" t="s">
        <v>149</v>
      </c>
      <c r="H148" s="142">
        <v>96.453000000000003</v>
      </c>
      <c r="I148" s="143"/>
      <c r="J148" s="144">
        <f>ROUND(I148*H148,2)</f>
        <v>0</v>
      </c>
      <c r="K148" s="145"/>
      <c r="L148" s="31"/>
      <c r="M148" s="146" t="s">
        <v>1</v>
      </c>
      <c r="N148" s="147" t="s">
        <v>42</v>
      </c>
      <c r="P148" s="148">
        <f>O148*H148</f>
        <v>0</v>
      </c>
      <c r="Q148" s="148">
        <v>0</v>
      </c>
      <c r="R148" s="148">
        <f>Q148*H148</f>
        <v>0</v>
      </c>
      <c r="S148" s="148">
        <v>0</v>
      </c>
      <c r="T148" s="149">
        <f>S148*H148</f>
        <v>0</v>
      </c>
      <c r="AR148" s="150" t="s">
        <v>141</v>
      </c>
      <c r="AT148" s="150" t="s">
        <v>137</v>
      </c>
      <c r="AU148" s="150" t="s">
        <v>142</v>
      </c>
      <c r="AY148" s="16" t="s">
        <v>135</v>
      </c>
      <c r="BE148" s="151">
        <f>IF(N148="základná",J148,0)</f>
        <v>0</v>
      </c>
      <c r="BF148" s="151">
        <f>IF(N148="znížená",J148,0)</f>
        <v>0</v>
      </c>
      <c r="BG148" s="151">
        <f>IF(N148="zákl. prenesená",J148,0)</f>
        <v>0</v>
      </c>
      <c r="BH148" s="151">
        <f>IF(N148="zníž. prenesená",J148,0)</f>
        <v>0</v>
      </c>
      <c r="BI148" s="151">
        <f>IF(N148="nulová",J148,0)</f>
        <v>0</v>
      </c>
      <c r="BJ148" s="16" t="s">
        <v>142</v>
      </c>
      <c r="BK148" s="151">
        <f>ROUND(I148*H148,2)</f>
        <v>0</v>
      </c>
      <c r="BL148" s="16" t="s">
        <v>141</v>
      </c>
      <c r="BM148" s="150" t="s">
        <v>182</v>
      </c>
    </row>
    <row r="149" spans="2:65" s="13" customFormat="1">
      <c r="B149" s="159"/>
      <c r="D149" s="153" t="s">
        <v>144</v>
      </c>
      <c r="F149" s="161" t="s">
        <v>619</v>
      </c>
      <c r="H149" s="162">
        <v>96.453000000000003</v>
      </c>
      <c r="I149" s="163"/>
      <c r="L149" s="159"/>
      <c r="M149" s="164"/>
      <c r="T149" s="165"/>
      <c r="AT149" s="160" t="s">
        <v>144</v>
      </c>
      <c r="AU149" s="160" t="s">
        <v>142</v>
      </c>
      <c r="AV149" s="13" t="s">
        <v>142</v>
      </c>
      <c r="AW149" s="13" t="s">
        <v>4</v>
      </c>
      <c r="AX149" s="13" t="s">
        <v>84</v>
      </c>
      <c r="AY149" s="160" t="s">
        <v>135</v>
      </c>
    </row>
    <row r="150" spans="2:65" s="1" customFormat="1" ht="22.15" customHeight="1">
      <c r="B150" s="31"/>
      <c r="C150" s="138" t="s">
        <v>184</v>
      </c>
      <c r="D150" s="138" t="s">
        <v>137</v>
      </c>
      <c r="E150" s="139" t="s">
        <v>185</v>
      </c>
      <c r="F150" s="140" t="s">
        <v>186</v>
      </c>
      <c r="G150" s="141" t="s">
        <v>149</v>
      </c>
      <c r="H150" s="142">
        <v>13.779</v>
      </c>
      <c r="I150" s="143"/>
      <c r="J150" s="144">
        <f>ROUND(I150*H150,2)</f>
        <v>0</v>
      </c>
      <c r="K150" s="145"/>
      <c r="L150" s="31"/>
      <c r="M150" s="146" t="s">
        <v>1</v>
      </c>
      <c r="N150" s="147" t="s">
        <v>42</v>
      </c>
      <c r="P150" s="148">
        <f>O150*H150</f>
        <v>0</v>
      </c>
      <c r="Q150" s="148">
        <v>0</v>
      </c>
      <c r="R150" s="148">
        <f>Q150*H150</f>
        <v>0</v>
      </c>
      <c r="S150" s="148">
        <v>0</v>
      </c>
      <c r="T150" s="149">
        <f>S150*H150</f>
        <v>0</v>
      </c>
      <c r="AR150" s="150" t="s">
        <v>141</v>
      </c>
      <c r="AT150" s="150" t="s">
        <v>137</v>
      </c>
      <c r="AU150" s="150" t="s">
        <v>142</v>
      </c>
      <c r="AY150" s="16" t="s">
        <v>135</v>
      </c>
      <c r="BE150" s="151">
        <f>IF(N150="základná",J150,0)</f>
        <v>0</v>
      </c>
      <c r="BF150" s="151">
        <f>IF(N150="znížená",J150,0)</f>
        <v>0</v>
      </c>
      <c r="BG150" s="151">
        <f>IF(N150="zákl. prenesená",J150,0)</f>
        <v>0</v>
      </c>
      <c r="BH150" s="151">
        <f>IF(N150="zníž. prenesená",J150,0)</f>
        <v>0</v>
      </c>
      <c r="BI150" s="151">
        <f>IF(N150="nulová",J150,0)</f>
        <v>0</v>
      </c>
      <c r="BJ150" s="16" t="s">
        <v>142</v>
      </c>
      <c r="BK150" s="151">
        <f>ROUND(I150*H150,2)</f>
        <v>0</v>
      </c>
      <c r="BL150" s="16" t="s">
        <v>141</v>
      </c>
      <c r="BM150" s="150" t="s">
        <v>187</v>
      </c>
    </row>
    <row r="151" spans="2:65" s="1" customFormat="1" ht="14.45" customHeight="1">
      <c r="B151" s="31"/>
      <c r="C151" s="138" t="s">
        <v>188</v>
      </c>
      <c r="D151" s="138" t="s">
        <v>137</v>
      </c>
      <c r="E151" s="139" t="s">
        <v>189</v>
      </c>
      <c r="F151" s="140" t="s">
        <v>190</v>
      </c>
      <c r="G151" s="141" t="s">
        <v>149</v>
      </c>
      <c r="H151" s="142">
        <v>13.779</v>
      </c>
      <c r="I151" s="143"/>
      <c r="J151" s="144">
        <f>ROUND(I151*H151,2)</f>
        <v>0</v>
      </c>
      <c r="K151" s="145"/>
      <c r="L151" s="31"/>
      <c r="M151" s="146" t="s">
        <v>1</v>
      </c>
      <c r="N151" s="147" t="s">
        <v>42</v>
      </c>
      <c r="P151" s="148">
        <f>O151*H151</f>
        <v>0</v>
      </c>
      <c r="Q151" s="148">
        <v>0</v>
      </c>
      <c r="R151" s="148">
        <f>Q151*H151</f>
        <v>0</v>
      </c>
      <c r="S151" s="148">
        <v>0</v>
      </c>
      <c r="T151" s="149">
        <f>S151*H151</f>
        <v>0</v>
      </c>
      <c r="AR151" s="150" t="s">
        <v>141</v>
      </c>
      <c r="AT151" s="150" t="s">
        <v>137</v>
      </c>
      <c r="AU151" s="150" t="s">
        <v>142</v>
      </c>
      <c r="AY151" s="16" t="s">
        <v>135</v>
      </c>
      <c r="BE151" s="151">
        <f>IF(N151="základná",J151,0)</f>
        <v>0</v>
      </c>
      <c r="BF151" s="151">
        <f>IF(N151="znížená",J151,0)</f>
        <v>0</v>
      </c>
      <c r="BG151" s="151">
        <f>IF(N151="zákl. prenesená",J151,0)</f>
        <v>0</v>
      </c>
      <c r="BH151" s="151">
        <f>IF(N151="zníž. prenesená",J151,0)</f>
        <v>0</v>
      </c>
      <c r="BI151" s="151">
        <f>IF(N151="nulová",J151,0)</f>
        <v>0</v>
      </c>
      <c r="BJ151" s="16" t="s">
        <v>142</v>
      </c>
      <c r="BK151" s="151">
        <f>ROUND(I151*H151,2)</f>
        <v>0</v>
      </c>
      <c r="BL151" s="16" t="s">
        <v>141</v>
      </c>
      <c r="BM151" s="150" t="s">
        <v>191</v>
      </c>
    </row>
    <row r="152" spans="2:65" s="1" customFormat="1" ht="22.15" customHeight="1">
      <c r="B152" s="31"/>
      <c r="C152" s="138" t="s">
        <v>192</v>
      </c>
      <c r="D152" s="138" t="s">
        <v>137</v>
      </c>
      <c r="E152" s="139" t="s">
        <v>193</v>
      </c>
      <c r="F152" s="140" t="s">
        <v>194</v>
      </c>
      <c r="G152" s="141" t="s">
        <v>195</v>
      </c>
      <c r="H152" s="142">
        <v>15.968</v>
      </c>
      <c r="I152" s="143"/>
      <c r="J152" s="144">
        <f>ROUND(I152*H152,2)</f>
        <v>0</v>
      </c>
      <c r="K152" s="145"/>
      <c r="L152" s="31"/>
      <c r="M152" s="146" t="s">
        <v>1</v>
      </c>
      <c r="N152" s="147" t="s">
        <v>42</v>
      </c>
      <c r="P152" s="148">
        <f>O152*H152</f>
        <v>0</v>
      </c>
      <c r="Q152" s="148">
        <v>0</v>
      </c>
      <c r="R152" s="148">
        <f>Q152*H152</f>
        <v>0</v>
      </c>
      <c r="S152" s="148">
        <v>0</v>
      </c>
      <c r="T152" s="149">
        <f>S152*H152</f>
        <v>0</v>
      </c>
      <c r="AR152" s="150" t="s">
        <v>141</v>
      </c>
      <c r="AT152" s="150" t="s">
        <v>137</v>
      </c>
      <c r="AU152" s="150" t="s">
        <v>142</v>
      </c>
      <c r="AY152" s="16" t="s">
        <v>135</v>
      </c>
      <c r="BE152" s="151">
        <f>IF(N152="základná",J152,0)</f>
        <v>0</v>
      </c>
      <c r="BF152" s="151">
        <f>IF(N152="znížená",J152,0)</f>
        <v>0</v>
      </c>
      <c r="BG152" s="151">
        <f>IF(N152="zákl. prenesená",J152,0)</f>
        <v>0</v>
      </c>
      <c r="BH152" s="151">
        <f>IF(N152="zníž. prenesená",J152,0)</f>
        <v>0</v>
      </c>
      <c r="BI152" s="151">
        <f>IF(N152="nulová",J152,0)</f>
        <v>0</v>
      </c>
      <c r="BJ152" s="16" t="s">
        <v>142</v>
      </c>
      <c r="BK152" s="151">
        <f>ROUND(I152*H152,2)</f>
        <v>0</v>
      </c>
      <c r="BL152" s="16" t="s">
        <v>141</v>
      </c>
      <c r="BM152" s="150" t="s">
        <v>196</v>
      </c>
    </row>
    <row r="153" spans="2:65" s="13" customFormat="1">
      <c r="B153" s="159"/>
      <c r="D153" s="153" t="s">
        <v>144</v>
      </c>
      <c r="E153" s="160" t="s">
        <v>1</v>
      </c>
      <c r="F153" s="161" t="s">
        <v>620</v>
      </c>
      <c r="H153" s="162">
        <v>15.968</v>
      </c>
      <c r="I153" s="163"/>
      <c r="L153" s="159"/>
      <c r="M153" s="164"/>
      <c r="T153" s="165"/>
      <c r="AT153" s="160" t="s">
        <v>144</v>
      </c>
      <c r="AU153" s="160" t="s">
        <v>142</v>
      </c>
      <c r="AV153" s="13" t="s">
        <v>142</v>
      </c>
      <c r="AW153" s="13" t="s">
        <v>32</v>
      </c>
      <c r="AX153" s="13" t="s">
        <v>84</v>
      </c>
      <c r="AY153" s="160" t="s">
        <v>135</v>
      </c>
    </row>
    <row r="154" spans="2:65" s="1" customFormat="1" ht="22.15" customHeight="1">
      <c r="B154" s="31"/>
      <c r="C154" s="138" t="s">
        <v>198</v>
      </c>
      <c r="D154" s="138" t="s">
        <v>137</v>
      </c>
      <c r="E154" s="139" t="s">
        <v>199</v>
      </c>
      <c r="F154" s="140" t="s">
        <v>200</v>
      </c>
      <c r="G154" s="141" t="s">
        <v>149</v>
      </c>
      <c r="H154" s="142">
        <v>2</v>
      </c>
      <c r="I154" s="143"/>
      <c r="J154" s="144">
        <f>ROUND(I154*H154,2)</f>
        <v>0</v>
      </c>
      <c r="K154" s="145"/>
      <c r="L154" s="31"/>
      <c r="M154" s="146" t="s">
        <v>1</v>
      </c>
      <c r="N154" s="147" t="s">
        <v>42</v>
      </c>
      <c r="P154" s="148">
        <f>O154*H154</f>
        <v>0</v>
      </c>
      <c r="Q154" s="148">
        <v>0</v>
      </c>
      <c r="R154" s="148">
        <f>Q154*H154</f>
        <v>0</v>
      </c>
      <c r="S154" s="148">
        <v>0</v>
      </c>
      <c r="T154" s="149">
        <f>S154*H154</f>
        <v>0</v>
      </c>
      <c r="AR154" s="150" t="s">
        <v>141</v>
      </c>
      <c r="AT154" s="150" t="s">
        <v>137</v>
      </c>
      <c r="AU154" s="150" t="s">
        <v>142</v>
      </c>
      <c r="AY154" s="16" t="s">
        <v>135</v>
      </c>
      <c r="BE154" s="151">
        <f>IF(N154="základná",J154,0)</f>
        <v>0</v>
      </c>
      <c r="BF154" s="151">
        <f>IF(N154="znížená",J154,0)</f>
        <v>0</v>
      </c>
      <c r="BG154" s="151">
        <f>IF(N154="zákl. prenesená",J154,0)</f>
        <v>0</v>
      </c>
      <c r="BH154" s="151">
        <f>IF(N154="zníž. prenesená",J154,0)</f>
        <v>0</v>
      </c>
      <c r="BI154" s="151">
        <f>IF(N154="nulová",J154,0)</f>
        <v>0</v>
      </c>
      <c r="BJ154" s="16" t="s">
        <v>142</v>
      </c>
      <c r="BK154" s="151">
        <f>ROUND(I154*H154,2)</f>
        <v>0</v>
      </c>
      <c r="BL154" s="16" t="s">
        <v>141</v>
      </c>
      <c r="BM154" s="150" t="s">
        <v>201</v>
      </c>
    </row>
    <row r="155" spans="2:65" s="12" customFormat="1">
      <c r="B155" s="152"/>
      <c r="D155" s="153" t="s">
        <v>144</v>
      </c>
      <c r="E155" s="154" t="s">
        <v>1</v>
      </c>
      <c r="F155" s="155" t="s">
        <v>168</v>
      </c>
      <c r="H155" s="154" t="s">
        <v>1</v>
      </c>
      <c r="I155" s="156"/>
      <c r="L155" s="152"/>
      <c r="M155" s="157"/>
      <c r="T155" s="158"/>
      <c r="AT155" s="154" t="s">
        <v>144</v>
      </c>
      <c r="AU155" s="154" t="s">
        <v>142</v>
      </c>
      <c r="AV155" s="12" t="s">
        <v>84</v>
      </c>
      <c r="AW155" s="12" t="s">
        <v>32</v>
      </c>
      <c r="AX155" s="12" t="s">
        <v>76</v>
      </c>
      <c r="AY155" s="154" t="s">
        <v>135</v>
      </c>
    </row>
    <row r="156" spans="2:65" s="13" customFormat="1">
      <c r="B156" s="159"/>
      <c r="D156" s="153" t="s">
        <v>144</v>
      </c>
      <c r="E156" s="160" t="s">
        <v>1</v>
      </c>
      <c r="F156" s="161" t="s">
        <v>169</v>
      </c>
      <c r="H156" s="162">
        <v>2</v>
      </c>
      <c r="I156" s="163"/>
      <c r="L156" s="159"/>
      <c r="M156" s="164"/>
      <c r="T156" s="165"/>
      <c r="AT156" s="160" t="s">
        <v>144</v>
      </c>
      <c r="AU156" s="160" t="s">
        <v>142</v>
      </c>
      <c r="AV156" s="13" t="s">
        <v>142</v>
      </c>
      <c r="AW156" s="13" t="s">
        <v>32</v>
      </c>
      <c r="AX156" s="13" t="s">
        <v>84</v>
      </c>
      <c r="AY156" s="160" t="s">
        <v>135</v>
      </c>
    </row>
    <row r="157" spans="2:65" s="1" customFormat="1" ht="14.45" customHeight="1">
      <c r="B157" s="31"/>
      <c r="C157" s="173" t="s">
        <v>202</v>
      </c>
      <c r="D157" s="173" t="s">
        <v>203</v>
      </c>
      <c r="E157" s="174" t="s">
        <v>204</v>
      </c>
      <c r="F157" s="175" t="s">
        <v>205</v>
      </c>
      <c r="G157" s="176" t="s">
        <v>195</v>
      </c>
      <c r="H157" s="177">
        <v>3.78</v>
      </c>
      <c r="I157" s="178"/>
      <c r="J157" s="179">
        <f>ROUND(I157*H157,2)</f>
        <v>0</v>
      </c>
      <c r="K157" s="180"/>
      <c r="L157" s="181"/>
      <c r="M157" s="182" t="s">
        <v>1</v>
      </c>
      <c r="N157" s="183" t="s">
        <v>42</v>
      </c>
      <c r="P157" s="148">
        <f>O157*H157</f>
        <v>0</v>
      </c>
      <c r="Q157" s="148">
        <v>1</v>
      </c>
      <c r="R157" s="148">
        <f>Q157*H157</f>
        <v>3.78</v>
      </c>
      <c r="S157" s="148">
        <v>0</v>
      </c>
      <c r="T157" s="149">
        <f>S157*H157</f>
        <v>0</v>
      </c>
      <c r="AR157" s="150" t="s">
        <v>179</v>
      </c>
      <c r="AT157" s="150" t="s">
        <v>203</v>
      </c>
      <c r="AU157" s="150" t="s">
        <v>142</v>
      </c>
      <c r="AY157" s="16" t="s">
        <v>135</v>
      </c>
      <c r="BE157" s="151">
        <f>IF(N157="základná",J157,0)</f>
        <v>0</v>
      </c>
      <c r="BF157" s="151">
        <f>IF(N157="znížená",J157,0)</f>
        <v>0</v>
      </c>
      <c r="BG157" s="151">
        <f>IF(N157="zákl. prenesená",J157,0)</f>
        <v>0</v>
      </c>
      <c r="BH157" s="151">
        <f>IF(N157="zníž. prenesená",J157,0)</f>
        <v>0</v>
      </c>
      <c r="BI157" s="151">
        <f>IF(N157="nulová",J157,0)</f>
        <v>0</v>
      </c>
      <c r="BJ157" s="16" t="s">
        <v>142</v>
      </c>
      <c r="BK157" s="151">
        <f>ROUND(I157*H157,2)</f>
        <v>0</v>
      </c>
      <c r="BL157" s="16" t="s">
        <v>141</v>
      </c>
      <c r="BM157" s="150" t="s">
        <v>206</v>
      </c>
    </row>
    <row r="158" spans="2:65" s="13" customFormat="1">
      <c r="B158" s="159"/>
      <c r="D158" s="153" t="s">
        <v>144</v>
      </c>
      <c r="F158" s="161" t="s">
        <v>207</v>
      </c>
      <c r="H158" s="162">
        <v>3.78</v>
      </c>
      <c r="I158" s="163"/>
      <c r="L158" s="159"/>
      <c r="M158" s="164"/>
      <c r="T158" s="165"/>
      <c r="AT158" s="160" t="s">
        <v>144</v>
      </c>
      <c r="AU158" s="160" t="s">
        <v>142</v>
      </c>
      <c r="AV158" s="13" t="s">
        <v>142</v>
      </c>
      <c r="AW158" s="13" t="s">
        <v>4</v>
      </c>
      <c r="AX158" s="13" t="s">
        <v>84</v>
      </c>
      <c r="AY158" s="160" t="s">
        <v>135</v>
      </c>
    </row>
    <row r="159" spans="2:65" s="11" customFormat="1" ht="22.9" customHeight="1">
      <c r="B159" s="126"/>
      <c r="D159" s="127" t="s">
        <v>75</v>
      </c>
      <c r="E159" s="136" t="s">
        <v>142</v>
      </c>
      <c r="F159" s="136" t="s">
        <v>208</v>
      </c>
      <c r="I159" s="129"/>
      <c r="J159" s="137">
        <f>BK159</f>
        <v>0</v>
      </c>
      <c r="L159" s="126"/>
      <c r="M159" s="131"/>
      <c r="P159" s="132">
        <f>SUM(P160:P181)</f>
        <v>0</v>
      </c>
      <c r="R159" s="132">
        <f>SUM(R160:R181)</f>
        <v>23.491243790000006</v>
      </c>
      <c r="T159" s="133">
        <f>SUM(T160:T181)</f>
        <v>0</v>
      </c>
      <c r="AR159" s="127" t="s">
        <v>84</v>
      </c>
      <c r="AT159" s="134" t="s">
        <v>75</v>
      </c>
      <c r="AU159" s="134" t="s">
        <v>84</v>
      </c>
      <c r="AY159" s="127" t="s">
        <v>135</v>
      </c>
      <c r="BK159" s="135">
        <f>SUM(BK160:BK181)</f>
        <v>0</v>
      </c>
    </row>
    <row r="160" spans="2:65" s="1" customFormat="1" ht="30" customHeight="1">
      <c r="B160" s="31"/>
      <c r="C160" s="138" t="s">
        <v>209</v>
      </c>
      <c r="D160" s="138" t="s">
        <v>137</v>
      </c>
      <c r="E160" s="139" t="s">
        <v>210</v>
      </c>
      <c r="F160" s="140" t="s">
        <v>211</v>
      </c>
      <c r="G160" s="141" t="s">
        <v>140</v>
      </c>
      <c r="H160" s="142">
        <v>14.375999999999999</v>
      </c>
      <c r="I160" s="143"/>
      <c r="J160" s="144">
        <f>ROUND(I160*H160,2)</f>
        <v>0</v>
      </c>
      <c r="K160" s="145"/>
      <c r="L160" s="31"/>
      <c r="M160" s="146" t="s">
        <v>1</v>
      </c>
      <c r="N160" s="147" t="s">
        <v>42</v>
      </c>
      <c r="P160" s="148">
        <f>O160*H160</f>
        <v>0</v>
      </c>
      <c r="Q160" s="148">
        <v>1.8000000000000001E-4</v>
      </c>
      <c r="R160" s="148">
        <f>Q160*H160</f>
        <v>2.5876800000000002E-3</v>
      </c>
      <c r="S160" s="148">
        <v>0</v>
      </c>
      <c r="T160" s="149">
        <f>S160*H160</f>
        <v>0</v>
      </c>
      <c r="AR160" s="150" t="s">
        <v>141</v>
      </c>
      <c r="AT160" s="150" t="s">
        <v>137</v>
      </c>
      <c r="AU160" s="150" t="s">
        <v>142</v>
      </c>
      <c r="AY160" s="16" t="s">
        <v>135</v>
      </c>
      <c r="BE160" s="151">
        <f>IF(N160="základná",J160,0)</f>
        <v>0</v>
      </c>
      <c r="BF160" s="151">
        <f>IF(N160="znížená",J160,0)</f>
        <v>0</v>
      </c>
      <c r="BG160" s="151">
        <f>IF(N160="zákl. prenesená",J160,0)</f>
        <v>0</v>
      </c>
      <c r="BH160" s="151">
        <f>IF(N160="zníž. prenesená",J160,0)</f>
        <v>0</v>
      </c>
      <c r="BI160" s="151">
        <f>IF(N160="nulová",J160,0)</f>
        <v>0</v>
      </c>
      <c r="BJ160" s="16" t="s">
        <v>142</v>
      </c>
      <c r="BK160" s="151">
        <f>ROUND(I160*H160,2)</f>
        <v>0</v>
      </c>
      <c r="BL160" s="16" t="s">
        <v>141</v>
      </c>
      <c r="BM160" s="150" t="s">
        <v>212</v>
      </c>
    </row>
    <row r="161" spans="2:65" s="12" customFormat="1">
      <c r="B161" s="152"/>
      <c r="D161" s="153" t="s">
        <v>144</v>
      </c>
      <c r="E161" s="154" t="s">
        <v>1</v>
      </c>
      <c r="F161" s="155" t="s">
        <v>213</v>
      </c>
      <c r="H161" s="154" t="s">
        <v>1</v>
      </c>
      <c r="I161" s="156"/>
      <c r="L161" s="152"/>
      <c r="M161" s="157"/>
      <c r="T161" s="158"/>
      <c r="AT161" s="154" t="s">
        <v>144</v>
      </c>
      <c r="AU161" s="154" t="s">
        <v>142</v>
      </c>
      <c r="AV161" s="12" t="s">
        <v>84</v>
      </c>
      <c r="AW161" s="12" t="s">
        <v>32</v>
      </c>
      <c r="AX161" s="12" t="s">
        <v>76</v>
      </c>
      <c r="AY161" s="154" t="s">
        <v>135</v>
      </c>
    </row>
    <row r="162" spans="2:65" s="13" customFormat="1">
      <c r="B162" s="159"/>
      <c r="D162" s="153" t="s">
        <v>144</v>
      </c>
      <c r="E162" s="160" t="s">
        <v>1</v>
      </c>
      <c r="F162" s="161" t="s">
        <v>214</v>
      </c>
      <c r="H162" s="162">
        <v>5.3760000000000003</v>
      </c>
      <c r="I162" s="163"/>
      <c r="L162" s="159"/>
      <c r="M162" s="164"/>
      <c r="T162" s="165"/>
      <c r="AT162" s="160" t="s">
        <v>144</v>
      </c>
      <c r="AU162" s="160" t="s">
        <v>142</v>
      </c>
      <c r="AV162" s="13" t="s">
        <v>142</v>
      </c>
      <c r="AW162" s="13" t="s">
        <v>32</v>
      </c>
      <c r="AX162" s="13" t="s">
        <v>76</v>
      </c>
      <c r="AY162" s="160" t="s">
        <v>135</v>
      </c>
    </row>
    <row r="163" spans="2:65" s="12" customFormat="1">
      <c r="B163" s="152"/>
      <c r="D163" s="153" t="s">
        <v>144</v>
      </c>
      <c r="E163" s="154" t="s">
        <v>1</v>
      </c>
      <c r="F163" s="155" t="s">
        <v>168</v>
      </c>
      <c r="H163" s="154" t="s">
        <v>1</v>
      </c>
      <c r="I163" s="156"/>
      <c r="L163" s="152"/>
      <c r="M163" s="157"/>
      <c r="T163" s="158"/>
      <c r="AT163" s="154" t="s">
        <v>144</v>
      </c>
      <c r="AU163" s="154" t="s">
        <v>142</v>
      </c>
      <c r="AV163" s="12" t="s">
        <v>84</v>
      </c>
      <c r="AW163" s="12" t="s">
        <v>32</v>
      </c>
      <c r="AX163" s="12" t="s">
        <v>76</v>
      </c>
      <c r="AY163" s="154" t="s">
        <v>135</v>
      </c>
    </row>
    <row r="164" spans="2:65" s="13" customFormat="1">
      <c r="B164" s="159"/>
      <c r="D164" s="153" t="s">
        <v>144</v>
      </c>
      <c r="E164" s="160" t="s">
        <v>1</v>
      </c>
      <c r="F164" s="161" t="s">
        <v>215</v>
      </c>
      <c r="H164" s="162">
        <v>1</v>
      </c>
      <c r="I164" s="163"/>
      <c r="L164" s="159"/>
      <c r="M164" s="164"/>
      <c r="T164" s="165"/>
      <c r="AT164" s="160" t="s">
        <v>144</v>
      </c>
      <c r="AU164" s="160" t="s">
        <v>142</v>
      </c>
      <c r="AV164" s="13" t="s">
        <v>142</v>
      </c>
      <c r="AW164" s="13" t="s">
        <v>32</v>
      </c>
      <c r="AX164" s="13" t="s">
        <v>76</v>
      </c>
      <c r="AY164" s="160" t="s">
        <v>135</v>
      </c>
    </row>
    <row r="165" spans="2:65" s="13" customFormat="1">
      <c r="B165" s="159"/>
      <c r="D165" s="153" t="s">
        <v>144</v>
      </c>
      <c r="E165" s="160" t="s">
        <v>1</v>
      </c>
      <c r="F165" s="161" t="s">
        <v>216</v>
      </c>
      <c r="H165" s="162">
        <v>8</v>
      </c>
      <c r="I165" s="163"/>
      <c r="L165" s="159"/>
      <c r="M165" s="164"/>
      <c r="T165" s="165"/>
      <c r="AT165" s="160" t="s">
        <v>144</v>
      </c>
      <c r="AU165" s="160" t="s">
        <v>142</v>
      </c>
      <c r="AV165" s="13" t="s">
        <v>142</v>
      </c>
      <c r="AW165" s="13" t="s">
        <v>32</v>
      </c>
      <c r="AX165" s="13" t="s">
        <v>76</v>
      </c>
      <c r="AY165" s="160" t="s">
        <v>135</v>
      </c>
    </row>
    <row r="166" spans="2:65" s="14" customFormat="1">
      <c r="B166" s="166"/>
      <c r="D166" s="153" t="s">
        <v>144</v>
      </c>
      <c r="E166" s="167" t="s">
        <v>1</v>
      </c>
      <c r="F166" s="168" t="s">
        <v>160</v>
      </c>
      <c r="H166" s="169">
        <v>14.376000000000001</v>
      </c>
      <c r="I166" s="170"/>
      <c r="L166" s="166"/>
      <c r="M166" s="171"/>
      <c r="T166" s="172"/>
      <c r="AT166" s="167" t="s">
        <v>144</v>
      </c>
      <c r="AU166" s="167" t="s">
        <v>142</v>
      </c>
      <c r="AV166" s="14" t="s">
        <v>141</v>
      </c>
      <c r="AW166" s="14" t="s">
        <v>32</v>
      </c>
      <c r="AX166" s="14" t="s">
        <v>84</v>
      </c>
      <c r="AY166" s="167" t="s">
        <v>135</v>
      </c>
    </row>
    <row r="167" spans="2:65" s="1" customFormat="1" ht="14.45" customHeight="1">
      <c r="B167" s="31"/>
      <c r="C167" s="173" t="s">
        <v>217</v>
      </c>
      <c r="D167" s="173" t="s">
        <v>203</v>
      </c>
      <c r="E167" s="174" t="s">
        <v>218</v>
      </c>
      <c r="F167" s="175" t="s">
        <v>219</v>
      </c>
      <c r="G167" s="176" t="s">
        <v>140</v>
      </c>
      <c r="H167" s="177">
        <v>14.664</v>
      </c>
      <c r="I167" s="178"/>
      <c r="J167" s="179">
        <f>ROUND(I167*H167,2)</f>
        <v>0</v>
      </c>
      <c r="K167" s="180"/>
      <c r="L167" s="181"/>
      <c r="M167" s="182" t="s">
        <v>1</v>
      </c>
      <c r="N167" s="183" t="s">
        <v>42</v>
      </c>
      <c r="P167" s="148">
        <f>O167*H167</f>
        <v>0</v>
      </c>
      <c r="Q167" s="148">
        <v>2.0000000000000001E-4</v>
      </c>
      <c r="R167" s="148">
        <f>Q167*H167</f>
        <v>2.9328000000000002E-3</v>
      </c>
      <c r="S167" s="148">
        <v>0</v>
      </c>
      <c r="T167" s="149">
        <f>S167*H167</f>
        <v>0</v>
      </c>
      <c r="AR167" s="150" t="s">
        <v>179</v>
      </c>
      <c r="AT167" s="150" t="s">
        <v>203</v>
      </c>
      <c r="AU167" s="150" t="s">
        <v>142</v>
      </c>
      <c r="AY167" s="16" t="s">
        <v>135</v>
      </c>
      <c r="BE167" s="151">
        <f>IF(N167="základná",J167,0)</f>
        <v>0</v>
      </c>
      <c r="BF167" s="151">
        <f>IF(N167="znížená",J167,0)</f>
        <v>0</v>
      </c>
      <c r="BG167" s="151">
        <f>IF(N167="zákl. prenesená",J167,0)</f>
        <v>0</v>
      </c>
      <c r="BH167" s="151">
        <f>IF(N167="zníž. prenesená",J167,0)</f>
        <v>0</v>
      </c>
      <c r="BI167" s="151">
        <f>IF(N167="nulová",J167,0)</f>
        <v>0</v>
      </c>
      <c r="BJ167" s="16" t="s">
        <v>142</v>
      </c>
      <c r="BK167" s="151">
        <f>ROUND(I167*H167,2)</f>
        <v>0</v>
      </c>
      <c r="BL167" s="16" t="s">
        <v>141</v>
      </c>
      <c r="BM167" s="150" t="s">
        <v>220</v>
      </c>
    </row>
    <row r="168" spans="2:65" s="13" customFormat="1">
      <c r="B168" s="159"/>
      <c r="D168" s="153" t="s">
        <v>144</v>
      </c>
      <c r="F168" s="161" t="s">
        <v>221</v>
      </c>
      <c r="H168" s="162">
        <v>14.664</v>
      </c>
      <c r="I168" s="163"/>
      <c r="L168" s="159"/>
      <c r="M168" s="164"/>
      <c r="T168" s="165"/>
      <c r="AT168" s="160" t="s">
        <v>144</v>
      </c>
      <c r="AU168" s="160" t="s">
        <v>142</v>
      </c>
      <c r="AV168" s="13" t="s">
        <v>142</v>
      </c>
      <c r="AW168" s="13" t="s">
        <v>4</v>
      </c>
      <c r="AX168" s="13" t="s">
        <v>84</v>
      </c>
      <c r="AY168" s="160" t="s">
        <v>135</v>
      </c>
    </row>
    <row r="169" spans="2:65" s="1" customFormat="1" ht="22.15" customHeight="1">
      <c r="B169" s="31"/>
      <c r="C169" s="138" t="s">
        <v>222</v>
      </c>
      <c r="D169" s="138" t="s">
        <v>137</v>
      </c>
      <c r="E169" s="139" t="s">
        <v>223</v>
      </c>
      <c r="F169" s="140" t="s">
        <v>224</v>
      </c>
      <c r="G169" s="141" t="s">
        <v>225</v>
      </c>
      <c r="H169" s="142">
        <v>17.12</v>
      </c>
      <c r="I169" s="143"/>
      <c r="J169" s="144">
        <f>ROUND(I169*H169,2)</f>
        <v>0</v>
      </c>
      <c r="K169" s="145"/>
      <c r="L169" s="31"/>
      <c r="M169" s="146" t="s">
        <v>1</v>
      </c>
      <c r="N169" s="147" t="s">
        <v>42</v>
      </c>
      <c r="P169" s="148">
        <f>O169*H169</f>
        <v>0</v>
      </c>
      <c r="Q169" s="148">
        <v>9.92E-3</v>
      </c>
      <c r="R169" s="148">
        <f>Q169*H169</f>
        <v>0.16983040000000002</v>
      </c>
      <c r="S169" s="148">
        <v>0</v>
      </c>
      <c r="T169" s="149">
        <f>S169*H169</f>
        <v>0</v>
      </c>
      <c r="AR169" s="150" t="s">
        <v>141</v>
      </c>
      <c r="AT169" s="150" t="s">
        <v>137</v>
      </c>
      <c r="AU169" s="150" t="s">
        <v>142</v>
      </c>
      <c r="AY169" s="16" t="s">
        <v>135</v>
      </c>
      <c r="BE169" s="151">
        <f>IF(N169="základná",J169,0)</f>
        <v>0</v>
      </c>
      <c r="BF169" s="151">
        <f>IF(N169="znížená",J169,0)</f>
        <v>0</v>
      </c>
      <c r="BG169" s="151">
        <f>IF(N169="zákl. prenesená",J169,0)</f>
        <v>0</v>
      </c>
      <c r="BH169" s="151">
        <f>IF(N169="zníž. prenesená",J169,0)</f>
        <v>0</v>
      </c>
      <c r="BI169" s="151">
        <f>IF(N169="nulová",J169,0)</f>
        <v>0</v>
      </c>
      <c r="BJ169" s="16" t="s">
        <v>142</v>
      </c>
      <c r="BK169" s="151">
        <f>ROUND(I169*H169,2)</f>
        <v>0</v>
      </c>
      <c r="BL169" s="16" t="s">
        <v>141</v>
      </c>
      <c r="BM169" s="150" t="s">
        <v>226</v>
      </c>
    </row>
    <row r="170" spans="2:65" s="13" customFormat="1">
      <c r="B170" s="159"/>
      <c r="D170" s="153" t="s">
        <v>144</v>
      </c>
      <c r="E170" s="160" t="s">
        <v>1</v>
      </c>
      <c r="F170" s="161" t="s">
        <v>227</v>
      </c>
      <c r="H170" s="162">
        <v>17.12</v>
      </c>
      <c r="I170" s="163"/>
      <c r="L170" s="159"/>
      <c r="M170" s="164"/>
      <c r="T170" s="165"/>
      <c r="AT170" s="160" t="s">
        <v>144</v>
      </c>
      <c r="AU170" s="160" t="s">
        <v>142</v>
      </c>
      <c r="AV170" s="13" t="s">
        <v>142</v>
      </c>
      <c r="AW170" s="13" t="s">
        <v>32</v>
      </c>
      <c r="AX170" s="13" t="s">
        <v>84</v>
      </c>
      <c r="AY170" s="160" t="s">
        <v>135</v>
      </c>
    </row>
    <row r="171" spans="2:65" s="1" customFormat="1" ht="22.15" customHeight="1">
      <c r="B171" s="31"/>
      <c r="C171" s="138" t="s">
        <v>228</v>
      </c>
      <c r="D171" s="138" t="s">
        <v>137</v>
      </c>
      <c r="E171" s="139" t="s">
        <v>229</v>
      </c>
      <c r="F171" s="140" t="s">
        <v>230</v>
      </c>
      <c r="G171" s="141" t="s">
        <v>149</v>
      </c>
      <c r="H171" s="142">
        <v>5.7370000000000001</v>
      </c>
      <c r="I171" s="143"/>
      <c r="J171" s="144">
        <f>ROUND(I171*H171,2)</f>
        <v>0</v>
      </c>
      <c r="K171" s="145"/>
      <c r="L171" s="31"/>
      <c r="M171" s="146" t="s">
        <v>1</v>
      </c>
      <c r="N171" s="147" t="s">
        <v>42</v>
      </c>
      <c r="P171" s="148">
        <f>O171*H171</f>
        <v>0</v>
      </c>
      <c r="Q171" s="148">
        <v>2.0699999999999998</v>
      </c>
      <c r="R171" s="148">
        <f>Q171*H171</f>
        <v>11.875589999999999</v>
      </c>
      <c r="S171" s="148">
        <v>0</v>
      </c>
      <c r="T171" s="149">
        <f>S171*H171</f>
        <v>0</v>
      </c>
      <c r="AR171" s="150" t="s">
        <v>141</v>
      </c>
      <c r="AT171" s="150" t="s">
        <v>137</v>
      </c>
      <c r="AU171" s="150" t="s">
        <v>142</v>
      </c>
      <c r="AY171" s="16" t="s">
        <v>135</v>
      </c>
      <c r="BE171" s="151">
        <f>IF(N171="základná",J171,0)</f>
        <v>0</v>
      </c>
      <c r="BF171" s="151">
        <f>IF(N171="znížená",J171,0)</f>
        <v>0</v>
      </c>
      <c r="BG171" s="151">
        <f>IF(N171="zákl. prenesená",J171,0)</f>
        <v>0</v>
      </c>
      <c r="BH171" s="151">
        <f>IF(N171="zníž. prenesená",J171,0)</f>
        <v>0</v>
      </c>
      <c r="BI171" s="151">
        <f>IF(N171="nulová",J171,0)</f>
        <v>0</v>
      </c>
      <c r="BJ171" s="16" t="s">
        <v>142</v>
      </c>
      <c r="BK171" s="151">
        <f>ROUND(I171*H171,2)</f>
        <v>0</v>
      </c>
      <c r="BL171" s="16" t="s">
        <v>141</v>
      </c>
      <c r="BM171" s="150" t="s">
        <v>231</v>
      </c>
    </row>
    <row r="172" spans="2:65" s="12" customFormat="1">
      <c r="B172" s="152"/>
      <c r="D172" s="153" t="s">
        <v>144</v>
      </c>
      <c r="E172" s="154" t="s">
        <v>1</v>
      </c>
      <c r="F172" s="155" t="s">
        <v>232</v>
      </c>
      <c r="H172" s="154" t="s">
        <v>1</v>
      </c>
      <c r="I172" s="156"/>
      <c r="L172" s="152"/>
      <c r="M172" s="157"/>
      <c r="T172" s="158"/>
      <c r="AT172" s="154" t="s">
        <v>144</v>
      </c>
      <c r="AU172" s="154" t="s">
        <v>142</v>
      </c>
      <c r="AV172" s="12" t="s">
        <v>84</v>
      </c>
      <c r="AW172" s="12" t="s">
        <v>32</v>
      </c>
      <c r="AX172" s="12" t="s">
        <v>76</v>
      </c>
      <c r="AY172" s="154" t="s">
        <v>135</v>
      </c>
    </row>
    <row r="173" spans="2:65" s="13" customFormat="1">
      <c r="B173" s="159"/>
      <c r="D173" s="153" t="s">
        <v>144</v>
      </c>
      <c r="E173" s="160" t="s">
        <v>1</v>
      </c>
      <c r="F173" s="161" t="s">
        <v>233</v>
      </c>
      <c r="H173" s="162">
        <v>5.7370000000000001</v>
      </c>
      <c r="I173" s="163"/>
      <c r="L173" s="159"/>
      <c r="M173" s="164"/>
      <c r="T173" s="165"/>
      <c r="AT173" s="160" t="s">
        <v>144</v>
      </c>
      <c r="AU173" s="160" t="s">
        <v>142</v>
      </c>
      <c r="AV173" s="13" t="s">
        <v>142</v>
      </c>
      <c r="AW173" s="13" t="s">
        <v>32</v>
      </c>
      <c r="AX173" s="13" t="s">
        <v>84</v>
      </c>
      <c r="AY173" s="160" t="s">
        <v>135</v>
      </c>
    </row>
    <row r="174" spans="2:65" s="1" customFormat="1" ht="22.15" customHeight="1">
      <c r="B174" s="31"/>
      <c r="C174" s="138" t="s">
        <v>234</v>
      </c>
      <c r="D174" s="138" t="s">
        <v>137</v>
      </c>
      <c r="E174" s="139" t="s">
        <v>235</v>
      </c>
      <c r="F174" s="140" t="s">
        <v>236</v>
      </c>
      <c r="G174" s="141" t="s">
        <v>149</v>
      </c>
      <c r="H174" s="142">
        <v>4.665</v>
      </c>
      <c r="I174" s="143"/>
      <c r="J174" s="144">
        <f>ROUND(I174*H174,2)</f>
        <v>0</v>
      </c>
      <c r="K174" s="145"/>
      <c r="L174" s="31"/>
      <c r="M174" s="146" t="s">
        <v>1</v>
      </c>
      <c r="N174" s="147" t="s">
        <v>42</v>
      </c>
      <c r="P174" s="148">
        <f>O174*H174</f>
        <v>0</v>
      </c>
      <c r="Q174" s="148">
        <v>2.3453400000000002</v>
      </c>
      <c r="R174" s="148">
        <f>Q174*H174</f>
        <v>10.941011100000001</v>
      </c>
      <c r="S174" s="148">
        <v>0</v>
      </c>
      <c r="T174" s="149">
        <f>S174*H174</f>
        <v>0</v>
      </c>
      <c r="AR174" s="150" t="s">
        <v>141</v>
      </c>
      <c r="AT174" s="150" t="s">
        <v>137</v>
      </c>
      <c r="AU174" s="150" t="s">
        <v>142</v>
      </c>
      <c r="AY174" s="16" t="s">
        <v>135</v>
      </c>
      <c r="BE174" s="151">
        <f>IF(N174="základná",J174,0)</f>
        <v>0</v>
      </c>
      <c r="BF174" s="151">
        <f>IF(N174="znížená",J174,0)</f>
        <v>0</v>
      </c>
      <c r="BG174" s="151">
        <f>IF(N174="zákl. prenesená",J174,0)</f>
        <v>0</v>
      </c>
      <c r="BH174" s="151">
        <f>IF(N174="zníž. prenesená",J174,0)</f>
        <v>0</v>
      </c>
      <c r="BI174" s="151">
        <f>IF(N174="nulová",J174,0)</f>
        <v>0</v>
      </c>
      <c r="BJ174" s="16" t="s">
        <v>142</v>
      </c>
      <c r="BK174" s="151">
        <f>ROUND(I174*H174,2)</f>
        <v>0</v>
      </c>
      <c r="BL174" s="16" t="s">
        <v>141</v>
      </c>
      <c r="BM174" s="150" t="s">
        <v>237</v>
      </c>
    </row>
    <row r="175" spans="2:65" s="13" customFormat="1">
      <c r="B175" s="159"/>
      <c r="D175" s="153" t="s">
        <v>144</v>
      </c>
      <c r="E175" s="160" t="s">
        <v>1</v>
      </c>
      <c r="F175" s="161" t="s">
        <v>238</v>
      </c>
      <c r="H175" s="162">
        <v>4.665</v>
      </c>
      <c r="I175" s="163"/>
      <c r="L175" s="159"/>
      <c r="M175" s="164"/>
      <c r="T175" s="165"/>
      <c r="AT175" s="160" t="s">
        <v>144</v>
      </c>
      <c r="AU175" s="160" t="s">
        <v>142</v>
      </c>
      <c r="AV175" s="13" t="s">
        <v>142</v>
      </c>
      <c r="AW175" s="13" t="s">
        <v>32</v>
      </c>
      <c r="AX175" s="13" t="s">
        <v>84</v>
      </c>
      <c r="AY175" s="160" t="s">
        <v>135</v>
      </c>
    </row>
    <row r="176" spans="2:65" s="1" customFormat="1" ht="19.899999999999999" customHeight="1">
      <c r="B176" s="31"/>
      <c r="C176" s="138" t="s">
        <v>239</v>
      </c>
      <c r="D176" s="138" t="s">
        <v>137</v>
      </c>
      <c r="E176" s="139" t="s">
        <v>240</v>
      </c>
      <c r="F176" s="140" t="s">
        <v>241</v>
      </c>
      <c r="G176" s="141" t="s">
        <v>140</v>
      </c>
      <c r="H176" s="142">
        <v>8.4</v>
      </c>
      <c r="I176" s="143"/>
      <c r="J176" s="144">
        <f>ROUND(I176*H176,2)</f>
        <v>0</v>
      </c>
      <c r="K176" s="145"/>
      <c r="L176" s="31"/>
      <c r="M176" s="146" t="s">
        <v>1</v>
      </c>
      <c r="N176" s="147" t="s">
        <v>42</v>
      </c>
      <c r="P176" s="148">
        <f>O176*H176</f>
        <v>0</v>
      </c>
      <c r="Q176" s="148">
        <v>4.0699999999999998E-3</v>
      </c>
      <c r="R176" s="148">
        <f>Q176*H176</f>
        <v>3.4188000000000003E-2</v>
      </c>
      <c r="S176" s="148">
        <v>0</v>
      </c>
      <c r="T176" s="149">
        <f>S176*H176</f>
        <v>0</v>
      </c>
      <c r="AR176" s="150" t="s">
        <v>141</v>
      </c>
      <c r="AT176" s="150" t="s">
        <v>137</v>
      </c>
      <c r="AU176" s="150" t="s">
        <v>142</v>
      </c>
      <c r="AY176" s="16" t="s">
        <v>135</v>
      </c>
      <c r="BE176" s="151">
        <f>IF(N176="základná",J176,0)</f>
        <v>0</v>
      </c>
      <c r="BF176" s="151">
        <f>IF(N176="znížená",J176,0)</f>
        <v>0</v>
      </c>
      <c r="BG176" s="151">
        <f>IF(N176="zákl. prenesená",J176,0)</f>
        <v>0</v>
      </c>
      <c r="BH176" s="151">
        <f>IF(N176="zníž. prenesená",J176,0)</f>
        <v>0</v>
      </c>
      <c r="BI176" s="151">
        <f>IF(N176="nulová",J176,0)</f>
        <v>0</v>
      </c>
      <c r="BJ176" s="16" t="s">
        <v>142</v>
      </c>
      <c r="BK176" s="151">
        <f>ROUND(I176*H176,2)</f>
        <v>0</v>
      </c>
      <c r="BL176" s="16" t="s">
        <v>141</v>
      </c>
      <c r="BM176" s="150" t="s">
        <v>242</v>
      </c>
    </row>
    <row r="177" spans="2:65" s="13" customFormat="1">
      <c r="B177" s="159"/>
      <c r="D177" s="153" t="s">
        <v>144</v>
      </c>
      <c r="E177" s="160" t="s">
        <v>1</v>
      </c>
      <c r="F177" s="161" t="s">
        <v>243</v>
      </c>
      <c r="H177" s="162">
        <v>8.4</v>
      </c>
      <c r="I177" s="163"/>
      <c r="L177" s="159"/>
      <c r="M177" s="164"/>
      <c r="T177" s="165"/>
      <c r="AT177" s="160" t="s">
        <v>144</v>
      </c>
      <c r="AU177" s="160" t="s">
        <v>142</v>
      </c>
      <c r="AV177" s="13" t="s">
        <v>142</v>
      </c>
      <c r="AW177" s="13" t="s">
        <v>32</v>
      </c>
      <c r="AX177" s="13" t="s">
        <v>84</v>
      </c>
      <c r="AY177" s="160" t="s">
        <v>135</v>
      </c>
    </row>
    <row r="178" spans="2:65" s="1" customFormat="1" ht="19.899999999999999" customHeight="1">
      <c r="B178" s="31"/>
      <c r="C178" s="138" t="s">
        <v>7</v>
      </c>
      <c r="D178" s="138" t="s">
        <v>137</v>
      </c>
      <c r="E178" s="139" t="s">
        <v>244</v>
      </c>
      <c r="F178" s="140" t="s">
        <v>245</v>
      </c>
      <c r="G178" s="141" t="s">
        <v>140</v>
      </c>
      <c r="H178" s="142">
        <v>8.4</v>
      </c>
      <c r="I178" s="143"/>
      <c r="J178" s="144">
        <f>ROUND(I178*H178,2)</f>
        <v>0</v>
      </c>
      <c r="K178" s="145"/>
      <c r="L178" s="31"/>
      <c r="M178" s="146" t="s">
        <v>1</v>
      </c>
      <c r="N178" s="147" t="s">
        <v>42</v>
      </c>
      <c r="P178" s="148">
        <f>O178*H178</f>
        <v>0</v>
      </c>
      <c r="Q178" s="148">
        <v>0</v>
      </c>
      <c r="R178" s="148">
        <f>Q178*H178</f>
        <v>0</v>
      </c>
      <c r="S178" s="148">
        <v>0</v>
      </c>
      <c r="T178" s="149">
        <f>S178*H178</f>
        <v>0</v>
      </c>
      <c r="AR178" s="150" t="s">
        <v>141</v>
      </c>
      <c r="AT178" s="150" t="s">
        <v>137</v>
      </c>
      <c r="AU178" s="150" t="s">
        <v>142</v>
      </c>
      <c r="AY178" s="16" t="s">
        <v>135</v>
      </c>
      <c r="BE178" s="151">
        <f>IF(N178="základná",J178,0)</f>
        <v>0</v>
      </c>
      <c r="BF178" s="151">
        <f>IF(N178="znížená",J178,0)</f>
        <v>0</v>
      </c>
      <c r="BG178" s="151">
        <f>IF(N178="zákl. prenesená",J178,0)</f>
        <v>0</v>
      </c>
      <c r="BH178" s="151">
        <f>IF(N178="zníž. prenesená",J178,0)</f>
        <v>0</v>
      </c>
      <c r="BI178" s="151">
        <f>IF(N178="nulová",J178,0)</f>
        <v>0</v>
      </c>
      <c r="BJ178" s="16" t="s">
        <v>142</v>
      </c>
      <c r="BK178" s="151">
        <f>ROUND(I178*H178,2)</f>
        <v>0</v>
      </c>
      <c r="BL178" s="16" t="s">
        <v>141</v>
      </c>
      <c r="BM178" s="150" t="s">
        <v>246</v>
      </c>
    </row>
    <row r="179" spans="2:65" s="1" customFormat="1" ht="14.45" customHeight="1">
      <c r="B179" s="31"/>
      <c r="C179" s="138" t="s">
        <v>247</v>
      </c>
      <c r="D179" s="138" t="s">
        <v>137</v>
      </c>
      <c r="E179" s="139" t="s">
        <v>248</v>
      </c>
      <c r="F179" s="140" t="s">
        <v>249</v>
      </c>
      <c r="G179" s="141" t="s">
        <v>195</v>
      </c>
      <c r="H179" s="142">
        <v>0.107</v>
      </c>
      <c r="I179" s="143"/>
      <c r="J179" s="144">
        <f>ROUND(I179*H179,2)</f>
        <v>0</v>
      </c>
      <c r="K179" s="145"/>
      <c r="L179" s="31"/>
      <c r="M179" s="146" t="s">
        <v>1</v>
      </c>
      <c r="N179" s="147" t="s">
        <v>42</v>
      </c>
      <c r="P179" s="148">
        <f>O179*H179</f>
        <v>0</v>
      </c>
      <c r="Q179" s="148">
        <v>1.01895</v>
      </c>
      <c r="R179" s="148">
        <f>Q179*H179</f>
        <v>0.10902765</v>
      </c>
      <c r="S179" s="148">
        <v>0</v>
      </c>
      <c r="T179" s="149">
        <f>S179*H179</f>
        <v>0</v>
      </c>
      <c r="AR179" s="150" t="s">
        <v>141</v>
      </c>
      <c r="AT179" s="150" t="s">
        <v>137</v>
      </c>
      <c r="AU179" s="150" t="s">
        <v>142</v>
      </c>
      <c r="AY179" s="16" t="s">
        <v>135</v>
      </c>
      <c r="BE179" s="151">
        <f>IF(N179="základná",J179,0)</f>
        <v>0</v>
      </c>
      <c r="BF179" s="151">
        <f>IF(N179="znížená",J179,0)</f>
        <v>0</v>
      </c>
      <c r="BG179" s="151">
        <f>IF(N179="zákl. prenesená",J179,0)</f>
        <v>0</v>
      </c>
      <c r="BH179" s="151">
        <f>IF(N179="zníž. prenesená",J179,0)</f>
        <v>0</v>
      </c>
      <c r="BI179" s="151">
        <f>IF(N179="nulová",J179,0)</f>
        <v>0</v>
      </c>
      <c r="BJ179" s="16" t="s">
        <v>142</v>
      </c>
      <c r="BK179" s="151">
        <f>ROUND(I179*H179,2)</f>
        <v>0</v>
      </c>
      <c r="BL179" s="16" t="s">
        <v>141</v>
      </c>
      <c r="BM179" s="150" t="s">
        <v>250</v>
      </c>
    </row>
    <row r="180" spans="2:65" s="13" customFormat="1">
      <c r="B180" s="159"/>
      <c r="D180" s="153" t="s">
        <v>144</v>
      </c>
      <c r="E180" s="160" t="s">
        <v>1</v>
      </c>
      <c r="F180" s="161" t="s">
        <v>251</v>
      </c>
      <c r="H180" s="162">
        <v>0.107</v>
      </c>
      <c r="I180" s="163"/>
      <c r="L180" s="159"/>
      <c r="M180" s="164"/>
      <c r="T180" s="165"/>
      <c r="AT180" s="160" t="s">
        <v>144</v>
      </c>
      <c r="AU180" s="160" t="s">
        <v>142</v>
      </c>
      <c r="AV180" s="13" t="s">
        <v>142</v>
      </c>
      <c r="AW180" s="13" t="s">
        <v>32</v>
      </c>
      <c r="AX180" s="13" t="s">
        <v>84</v>
      </c>
      <c r="AY180" s="160" t="s">
        <v>135</v>
      </c>
    </row>
    <row r="181" spans="2:65" s="1" customFormat="1" ht="14.45" customHeight="1">
      <c r="B181" s="31"/>
      <c r="C181" s="138" t="s">
        <v>252</v>
      </c>
      <c r="D181" s="138" t="s">
        <v>137</v>
      </c>
      <c r="E181" s="139" t="s">
        <v>253</v>
      </c>
      <c r="F181" s="140" t="s">
        <v>254</v>
      </c>
      <c r="G181" s="141" t="s">
        <v>195</v>
      </c>
      <c r="H181" s="142">
        <v>0.29599999999999999</v>
      </c>
      <c r="I181" s="143"/>
      <c r="J181" s="144">
        <f>ROUND(I181*H181,2)</f>
        <v>0</v>
      </c>
      <c r="K181" s="145"/>
      <c r="L181" s="31"/>
      <c r="M181" s="146" t="s">
        <v>1</v>
      </c>
      <c r="N181" s="147" t="s">
        <v>42</v>
      </c>
      <c r="P181" s="148">
        <f>O181*H181</f>
        <v>0</v>
      </c>
      <c r="Q181" s="148">
        <v>1.20296</v>
      </c>
      <c r="R181" s="148">
        <f>Q181*H181</f>
        <v>0.35607615999999997</v>
      </c>
      <c r="S181" s="148">
        <v>0</v>
      </c>
      <c r="T181" s="149">
        <f>S181*H181</f>
        <v>0</v>
      </c>
      <c r="AR181" s="150" t="s">
        <v>141</v>
      </c>
      <c r="AT181" s="150" t="s">
        <v>137</v>
      </c>
      <c r="AU181" s="150" t="s">
        <v>142</v>
      </c>
      <c r="AY181" s="16" t="s">
        <v>135</v>
      </c>
      <c r="BE181" s="151">
        <f>IF(N181="základná",J181,0)</f>
        <v>0</v>
      </c>
      <c r="BF181" s="151">
        <f>IF(N181="znížená",J181,0)</f>
        <v>0</v>
      </c>
      <c r="BG181" s="151">
        <f>IF(N181="zákl. prenesená",J181,0)</f>
        <v>0</v>
      </c>
      <c r="BH181" s="151">
        <f>IF(N181="zníž. prenesená",J181,0)</f>
        <v>0</v>
      </c>
      <c r="BI181" s="151">
        <f>IF(N181="nulová",J181,0)</f>
        <v>0</v>
      </c>
      <c r="BJ181" s="16" t="s">
        <v>142</v>
      </c>
      <c r="BK181" s="151">
        <f>ROUND(I181*H181,2)</f>
        <v>0</v>
      </c>
      <c r="BL181" s="16" t="s">
        <v>141</v>
      </c>
      <c r="BM181" s="150" t="s">
        <v>255</v>
      </c>
    </row>
    <row r="182" spans="2:65" s="11" customFormat="1" ht="22.9" customHeight="1">
      <c r="B182" s="126"/>
      <c r="D182" s="127" t="s">
        <v>75</v>
      </c>
      <c r="E182" s="136" t="s">
        <v>164</v>
      </c>
      <c r="F182" s="136" t="s">
        <v>265</v>
      </c>
      <c r="I182" s="129"/>
      <c r="J182" s="137">
        <f>BK182</f>
        <v>0</v>
      </c>
      <c r="L182" s="126"/>
      <c r="M182" s="131"/>
      <c r="P182" s="132">
        <f>SUM(P183:P187)</f>
        <v>0</v>
      </c>
      <c r="R182" s="132">
        <f>SUM(R183:R187)</f>
        <v>6.0662399999999996</v>
      </c>
      <c r="T182" s="133">
        <f>SUM(T183:T187)</f>
        <v>0</v>
      </c>
      <c r="AR182" s="127" t="s">
        <v>84</v>
      </c>
      <c r="AT182" s="134" t="s">
        <v>75</v>
      </c>
      <c r="AU182" s="134" t="s">
        <v>84</v>
      </c>
      <c r="AY182" s="127" t="s">
        <v>135</v>
      </c>
      <c r="BK182" s="135">
        <f>SUM(BK183:BK187)</f>
        <v>0</v>
      </c>
    </row>
    <row r="183" spans="2:65" s="1" customFormat="1" ht="30" customHeight="1">
      <c r="B183" s="31"/>
      <c r="C183" s="138" t="s">
        <v>256</v>
      </c>
      <c r="D183" s="138" t="s">
        <v>137</v>
      </c>
      <c r="E183" s="139" t="s">
        <v>284</v>
      </c>
      <c r="F183" s="140" t="s">
        <v>285</v>
      </c>
      <c r="G183" s="141" t="s">
        <v>140</v>
      </c>
      <c r="H183" s="142">
        <v>24.54</v>
      </c>
      <c r="I183" s="143"/>
      <c r="J183" s="144">
        <f>ROUND(I183*H183,2)</f>
        <v>0</v>
      </c>
      <c r="K183" s="145"/>
      <c r="L183" s="31"/>
      <c r="M183" s="146" t="s">
        <v>1</v>
      </c>
      <c r="N183" s="147" t="s">
        <v>42</v>
      </c>
      <c r="P183" s="148">
        <f>O183*H183</f>
        <v>0</v>
      </c>
      <c r="Q183" s="148">
        <v>0.126</v>
      </c>
      <c r="R183" s="148">
        <f>Q183*H183</f>
        <v>3.0920399999999999</v>
      </c>
      <c r="S183" s="148">
        <v>0</v>
      </c>
      <c r="T183" s="149">
        <f>S183*H183</f>
        <v>0</v>
      </c>
      <c r="AR183" s="150" t="s">
        <v>141</v>
      </c>
      <c r="AT183" s="150" t="s">
        <v>137</v>
      </c>
      <c r="AU183" s="150" t="s">
        <v>142</v>
      </c>
      <c r="AY183" s="16" t="s">
        <v>135</v>
      </c>
      <c r="BE183" s="151">
        <f>IF(N183="základná",J183,0)</f>
        <v>0</v>
      </c>
      <c r="BF183" s="151">
        <f>IF(N183="znížená",J183,0)</f>
        <v>0</v>
      </c>
      <c r="BG183" s="151">
        <f>IF(N183="zákl. prenesená",J183,0)</f>
        <v>0</v>
      </c>
      <c r="BH183" s="151">
        <f>IF(N183="zníž. prenesená",J183,0)</f>
        <v>0</v>
      </c>
      <c r="BI183" s="151">
        <f>IF(N183="nulová",J183,0)</f>
        <v>0</v>
      </c>
      <c r="BJ183" s="16" t="s">
        <v>142</v>
      </c>
      <c r="BK183" s="151">
        <f>ROUND(I183*H183,2)</f>
        <v>0</v>
      </c>
      <c r="BL183" s="16" t="s">
        <v>141</v>
      </c>
      <c r="BM183" s="150" t="s">
        <v>286</v>
      </c>
    </row>
    <row r="184" spans="2:65" s="12" customFormat="1">
      <c r="B184" s="152"/>
      <c r="D184" s="153" t="s">
        <v>144</v>
      </c>
      <c r="E184" s="154" t="s">
        <v>1</v>
      </c>
      <c r="F184" s="155" t="s">
        <v>287</v>
      </c>
      <c r="H184" s="154" t="s">
        <v>1</v>
      </c>
      <c r="I184" s="156"/>
      <c r="L184" s="152"/>
      <c r="M184" s="157"/>
      <c r="T184" s="158"/>
      <c r="AT184" s="154" t="s">
        <v>144</v>
      </c>
      <c r="AU184" s="154" t="s">
        <v>142</v>
      </c>
      <c r="AV184" s="12" t="s">
        <v>84</v>
      </c>
      <c r="AW184" s="12" t="s">
        <v>32</v>
      </c>
      <c r="AX184" s="12" t="s">
        <v>76</v>
      </c>
      <c r="AY184" s="154" t="s">
        <v>135</v>
      </c>
    </row>
    <row r="185" spans="2:65" s="13" customFormat="1">
      <c r="B185" s="159"/>
      <c r="D185" s="153" t="s">
        <v>144</v>
      </c>
      <c r="E185" s="160" t="s">
        <v>1</v>
      </c>
      <c r="F185" s="161" t="s">
        <v>621</v>
      </c>
      <c r="H185" s="162">
        <v>24.54</v>
      </c>
      <c r="I185" s="163"/>
      <c r="L185" s="159"/>
      <c r="M185" s="164"/>
      <c r="T185" s="165"/>
      <c r="AT185" s="160" t="s">
        <v>144</v>
      </c>
      <c r="AU185" s="160" t="s">
        <v>142</v>
      </c>
      <c r="AV185" s="13" t="s">
        <v>142</v>
      </c>
      <c r="AW185" s="13" t="s">
        <v>32</v>
      </c>
      <c r="AX185" s="13" t="s">
        <v>84</v>
      </c>
      <c r="AY185" s="160" t="s">
        <v>135</v>
      </c>
    </row>
    <row r="186" spans="2:65" s="1" customFormat="1" ht="14.45" customHeight="1">
      <c r="B186" s="31"/>
      <c r="C186" s="173" t="s">
        <v>262</v>
      </c>
      <c r="D186" s="173" t="s">
        <v>203</v>
      </c>
      <c r="E186" s="174" t="s">
        <v>279</v>
      </c>
      <c r="F186" s="175" t="s">
        <v>280</v>
      </c>
      <c r="G186" s="176" t="s">
        <v>140</v>
      </c>
      <c r="H186" s="177">
        <v>24.785</v>
      </c>
      <c r="I186" s="178"/>
      <c r="J186" s="179">
        <f>ROUND(I186*H186,2)</f>
        <v>0</v>
      </c>
      <c r="K186" s="180"/>
      <c r="L186" s="181"/>
      <c r="M186" s="182" t="s">
        <v>1</v>
      </c>
      <c r="N186" s="183" t="s">
        <v>42</v>
      </c>
      <c r="P186" s="148">
        <f>O186*H186</f>
        <v>0</v>
      </c>
      <c r="Q186" s="148">
        <v>0.12</v>
      </c>
      <c r="R186" s="148">
        <f>Q186*H186</f>
        <v>2.9741999999999997</v>
      </c>
      <c r="S186" s="148">
        <v>0</v>
      </c>
      <c r="T186" s="149">
        <f>S186*H186</f>
        <v>0</v>
      </c>
      <c r="AR186" s="150" t="s">
        <v>179</v>
      </c>
      <c r="AT186" s="150" t="s">
        <v>203</v>
      </c>
      <c r="AU186" s="150" t="s">
        <v>142</v>
      </c>
      <c r="AY186" s="16" t="s">
        <v>135</v>
      </c>
      <c r="BE186" s="151">
        <f>IF(N186="základná",J186,0)</f>
        <v>0</v>
      </c>
      <c r="BF186" s="151">
        <f>IF(N186="znížená",J186,0)</f>
        <v>0</v>
      </c>
      <c r="BG186" s="151">
        <f>IF(N186="zákl. prenesená",J186,0)</f>
        <v>0</v>
      </c>
      <c r="BH186" s="151">
        <f>IF(N186="zníž. prenesená",J186,0)</f>
        <v>0</v>
      </c>
      <c r="BI186" s="151">
        <f>IF(N186="nulová",J186,0)</f>
        <v>0</v>
      </c>
      <c r="BJ186" s="16" t="s">
        <v>142</v>
      </c>
      <c r="BK186" s="151">
        <f>ROUND(I186*H186,2)</f>
        <v>0</v>
      </c>
      <c r="BL186" s="16" t="s">
        <v>141</v>
      </c>
      <c r="BM186" s="150" t="s">
        <v>290</v>
      </c>
    </row>
    <row r="187" spans="2:65" s="13" customFormat="1">
      <c r="B187" s="159"/>
      <c r="D187" s="153" t="s">
        <v>144</v>
      </c>
      <c r="F187" s="161" t="s">
        <v>622</v>
      </c>
      <c r="H187" s="162">
        <v>24.785</v>
      </c>
      <c r="I187" s="163"/>
      <c r="L187" s="159"/>
      <c r="M187" s="164"/>
      <c r="T187" s="165"/>
      <c r="AT187" s="160" t="s">
        <v>144</v>
      </c>
      <c r="AU187" s="160" t="s">
        <v>142</v>
      </c>
      <c r="AV187" s="13" t="s">
        <v>142</v>
      </c>
      <c r="AW187" s="13" t="s">
        <v>4</v>
      </c>
      <c r="AX187" s="13" t="s">
        <v>84</v>
      </c>
      <c r="AY187" s="160" t="s">
        <v>135</v>
      </c>
    </row>
    <row r="188" spans="2:65" s="11" customFormat="1" ht="22.9" customHeight="1">
      <c r="B188" s="126"/>
      <c r="D188" s="127" t="s">
        <v>75</v>
      </c>
      <c r="E188" s="136" t="s">
        <v>184</v>
      </c>
      <c r="F188" s="136" t="s">
        <v>292</v>
      </c>
      <c r="I188" s="129"/>
      <c r="J188" s="137">
        <f>BK188</f>
        <v>0</v>
      </c>
      <c r="L188" s="126"/>
      <c r="M188" s="131"/>
      <c r="P188" s="132">
        <f>SUM(P189:P200)</f>
        <v>0</v>
      </c>
      <c r="R188" s="132">
        <f>SUM(R189:R200)</f>
        <v>6.4658239000000002</v>
      </c>
      <c r="T188" s="133">
        <f>SUM(T189:T200)</f>
        <v>6.0999999999999999E-2</v>
      </c>
      <c r="AR188" s="127" t="s">
        <v>84</v>
      </c>
      <c r="AT188" s="134" t="s">
        <v>75</v>
      </c>
      <c r="AU188" s="134" t="s">
        <v>84</v>
      </c>
      <c r="AY188" s="127" t="s">
        <v>135</v>
      </c>
      <c r="BK188" s="135">
        <f>SUM(BK189:BK200)</f>
        <v>0</v>
      </c>
    </row>
    <row r="189" spans="2:65" s="1" customFormat="1" ht="30" customHeight="1">
      <c r="B189" s="31"/>
      <c r="C189" s="138" t="s">
        <v>266</v>
      </c>
      <c r="D189" s="138" t="s">
        <v>137</v>
      </c>
      <c r="E189" s="139" t="s">
        <v>294</v>
      </c>
      <c r="F189" s="140" t="s">
        <v>295</v>
      </c>
      <c r="G189" s="141" t="s">
        <v>225</v>
      </c>
      <c r="H189" s="142">
        <v>26.1</v>
      </c>
      <c r="I189" s="143"/>
      <c r="J189" s="144">
        <f>ROUND(I189*H189,2)</f>
        <v>0</v>
      </c>
      <c r="K189" s="145"/>
      <c r="L189" s="31"/>
      <c r="M189" s="146" t="s">
        <v>1</v>
      </c>
      <c r="N189" s="147" t="s">
        <v>42</v>
      </c>
      <c r="P189" s="148">
        <f>O189*H189</f>
        <v>0</v>
      </c>
      <c r="Q189" s="148">
        <v>9.7930000000000003E-2</v>
      </c>
      <c r="R189" s="148">
        <f>Q189*H189</f>
        <v>2.5559730000000003</v>
      </c>
      <c r="S189" s="148">
        <v>0</v>
      </c>
      <c r="T189" s="149">
        <f>S189*H189</f>
        <v>0</v>
      </c>
      <c r="AR189" s="150" t="s">
        <v>141</v>
      </c>
      <c r="AT189" s="150" t="s">
        <v>137</v>
      </c>
      <c r="AU189" s="150" t="s">
        <v>142</v>
      </c>
      <c r="AY189" s="16" t="s">
        <v>135</v>
      </c>
      <c r="BE189" s="151">
        <f>IF(N189="základná",J189,0)</f>
        <v>0</v>
      </c>
      <c r="BF189" s="151">
        <f>IF(N189="znížená",J189,0)</f>
        <v>0</v>
      </c>
      <c r="BG189" s="151">
        <f>IF(N189="zákl. prenesená",J189,0)</f>
        <v>0</v>
      </c>
      <c r="BH189" s="151">
        <f>IF(N189="zníž. prenesená",J189,0)</f>
        <v>0</v>
      </c>
      <c r="BI189" s="151">
        <f>IF(N189="nulová",J189,0)</f>
        <v>0</v>
      </c>
      <c r="BJ189" s="16" t="s">
        <v>142</v>
      </c>
      <c r="BK189" s="151">
        <f>ROUND(I189*H189,2)</f>
        <v>0</v>
      </c>
      <c r="BL189" s="16" t="s">
        <v>141</v>
      </c>
      <c r="BM189" s="150" t="s">
        <v>296</v>
      </c>
    </row>
    <row r="190" spans="2:65" s="1" customFormat="1" ht="14.45" customHeight="1">
      <c r="B190" s="31"/>
      <c r="C190" s="173" t="s">
        <v>270</v>
      </c>
      <c r="D190" s="173" t="s">
        <v>203</v>
      </c>
      <c r="E190" s="174" t="s">
        <v>298</v>
      </c>
      <c r="F190" s="175" t="s">
        <v>299</v>
      </c>
      <c r="G190" s="176" t="s">
        <v>300</v>
      </c>
      <c r="H190" s="177">
        <v>26.361000000000001</v>
      </c>
      <c r="I190" s="178"/>
      <c r="J190" s="179">
        <f>ROUND(I190*H190,2)</f>
        <v>0</v>
      </c>
      <c r="K190" s="180"/>
      <c r="L190" s="181"/>
      <c r="M190" s="182" t="s">
        <v>1</v>
      </c>
      <c r="N190" s="183" t="s">
        <v>42</v>
      </c>
      <c r="P190" s="148">
        <f>O190*H190</f>
        <v>0</v>
      </c>
      <c r="Q190" s="148">
        <v>2.3E-2</v>
      </c>
      <c r="R190" s="148">
        <f>Q190*H190</f>
        <v>0.60630300000000004</v>
      </c>
      <c r="S190" s="148">
        <v>0</v>
      </c>
      <c r="T190" s="149">
        <f>S190*H190</f>
        <v>0</v>
      </c>
      <c r="AR190" s="150" t="s">
        <v>179</v>
      </c>
      <c r="AT190" s="150" t="s">
        <v>203</v>
      </c>
      <c r="AU190" s="150" t="s">
        <v>142</v>
      </c>
      <c r="AY190" s="16" t="s">
        <v>135</v>
      </c>
      <c r="BE190" s="151">
        <f>IF(N190="základná",J190,0)</f>
        <v>0</v>
      </c>
      <c r="BF190" s="151">
        <f>IF(N190="znížená",J190,0)</f>
        <v>0</v>
      </c>
      <c r="BG190" s="151">
        <f>IF(N190="zákl. prenesená",J190,0)</f>
        <v>0</v>
      </c>
      <c r="BH190" s="151">
        <f>IF(N190="zníž. prenesená",J190,0)</f>
        <v>0</v>
      </c>
      <c r="BI190" s="151">
        <f>IF(N190="nulová",J190,0)</f>
        <v>0</v>
      </c>
      <c r="BJ190" s="16" t="s">
        <v>142</v>
      </c>
      <c r="BK190" s="151">
        <f>ROUND(I190*H190,2)</f>
        <v>0</v>
      </c>
      <c r="BL190" s="16" t="s">
        <v>141</v>
      </c>
      <c r="BM190" s="150" t="s">
        <v>301</v>
      </c>
    </row>
    <row r="191" spans="2:65" s="13" customFormat="1">
      <c r="B191" s="159"/>
      <c r="D191" s="153" t="s">
        <v>144</v>
      </c>
      <c r="F191" s="161" t="s">
        <v>623</v>
      </c>
      <c r="H191" s="162">
        <v>26.361000000000001</v>
      </c>
      <c r="I191" s="163"/>
      <c r="L191" s="159"/>
      <c r="M191" s="164"/>
      <c r="T191" s="165"/>
      <c r="AT191" s="160" t="s">
        <v>144</v>
      </c>
      <c r="AU191" s="160" t="s">
        <v>142</v>
      </c>
      <c r="AV191" s="13" t="s">
        <v>142</v>
      </c>
      <c r="AW191" s="13" t="s">
        <v>4</v>
      </c>
      <c r="AX191" s="13" t="s">
        <v>84</v>
      </c>
      <c r="AY191" s="160" t="s">
        <v>135</v>
      </c>
    </row>
    <row r="192" spans="2:65" s="1" customFormat="1" ht="22.15" customHeight="1">
      <c r="B192" s="31"/>
      <c r="C192" s="138" t="s">
        <v>274</v>
      </c>
      <c r="D192" s="138" t="s">
        <v>137</v>
      </c>
      <c r="E192" s="139" t="s">
        <v>304</v>
      </c>
      <c r="F192" s="140" t="s">
        <v>305</v>
      </c>
      <c r="G192" s="141" t="s">
        <v>149</v>
      </c>
      <c r="H192" s="142">
        <v>1.31</v>
      </c>
      <c r="I192" s="143"/>
      <c r="J192" s="144">
        <f>ROUND(I192*H192,2)</f>
        <v>0</v>
      </c>
      <c r="K192" s="145"/>
      <c r="L192" s="31"/>
      <c r="M192" s="146" t="s">
        <v>1</v>
      </c>
      <c r="N192" s="147" t="s">
        <v>42</v>
      </c>
      <c r="P192" s="148">
        <f>O192*H192</f>
        <v>0</v>
      </c>
      <c r="Q192" s="148">
        <v>2.2010900000000002</v>
      </c>
      <c r="R192" s="148">
        <f>Q192*H192</f>
        <v>2.8834279000000005</v>
      </c>
      <c r="S192" s="148">
        <v>0</v>
      </c>
      <c r="T192" s="149">
        <f>S192*H192</f>
        <v>0</v>
      </c>
      <c r="AR192" s="150" t="s">
        <v>141</v>
      </c>
      <c r="AT192" s="150" t="s">
        <v>137</v>
      </c>
      <c r="AU192" s="150" t="s">
        <v>142</v>
      </c>
      <c r="AY192" s="16" t="s">
        <v>135</v>
      </c>
      <c r="BE192" s="151">
        <f>IF(N192="základná",J192,0)</f>
        <v>0</v>
      </c>
      <c r="BF192" s="151">
        <f>IF(N192="znížená",J192,0)</f>
        <v>0</v>
      </c>
      <c r="BG192" s="151">
        <f>IF(N192="zákl. prenesená",J192,0)</f>
        <v>0</v>
      </c>
      <c r="BH192" s="151">
        <f>IF(N192="zníž. prenesená",J192,0)</f>
        <v>0</v>
      </c>
      <c r="BI192" s="151">
        <f>IF(N192="nulová",J192,0)</f>
        <v>0</v>
      </c>
      <c r="BJ192" s="16" t="s">
        <v>142</v>
      </c>
      <c r="BK192" s="151">
        <f>ROUND(I192*H192,2)</f>
        <v>0</v>
      </c>
      <c r="BL192" s="16" t="s">
        <v>141</v>
      </c>
      <c r="BM192" s="150" t="s">
        <v>306</v>
      </c>
    </row>
    <row r="193" spans="2:65" s="1" customFormat="1" ht="22.15" customHeight="1">
      <c r="B193" s="31"/>
      <c r="C193" s="138" t="s">
        <v>278</v>
      </c>
      <c r="D193" s="138" t="s">
        <v>137</v>
      </c>
      <c r="E193" s="139" t="s">
        <v>308</v>
      </c>
      <c r="F193" s="140" t="s">
        <v>309</v>
      </c>
      <c r="G193" s="141" t="s">
        <v>300</v>
      </c>
      <c r="H193" s="142">
        <v>36</v>
      </c>
      <c r="I193" s="143"/>
      <c r="J193" s="144">
        <f>ROUND(I193*H193,2)</f>
        <v>0</v>
      </c>
      <c r="K193" s="145"/>
      <c r="L193" s="31"/>
      <c r="M193" s="146" t="s">
        <v>1</v>
      </c>
      <c r="N193" s="147" t="s">
        <v>42</v>
      </c>
      <c r="P193" s="148">
        <f>O193*H193</f>
        <v>0</v>
      </c>
      <c r="Q193" s="148">
        <v>6.7000000000000002E-4</v>
      </c>
      <c r="R193" s="148">
        <f>Q193*H193</f>
        <v>2.4120000000000003E-2</v>
      </c>
      <c r="S193" s="148">
        <v>0</v>
      </c>
      <c r="T193" s="149">
        <f>S193*H193</f>
        <v>0</v>
      </c>
      <c r="AR193" s="150" t="s">
        <v>141</v>
      </c>
      <c r="AT193" s="150" t="s">
        <v>137</v>
      </c>
      <c r="AU193" s="150" t="s">
        <v>142</v>
      </c>
      <c r="AY193" s="16" t="s">
        <v>135</v>
      </c>
      <c r="BE193" s="151">
        <f>IF(N193="základná",J193,0)</f>
        <v>0</v>
      </c>
      <c r="BF193" s="151">
        <f>IF(N193="znížená",J193,0)</f>
        <v>0</v>
      </c>
      <c r="BG193" s="151">
        <f>IF(N193="zákl. prenesená",J193,0)</f>
        <v>0</v>
      </c>
      <c r="BH193" s="151">
        <f>IF(N193="zníž. prenesená",J193,0)</f>
        <v>0</v>
      </c>
      <c r="BI193" s="151">
        <f>IF(N193="nulová",J193,0)</f>
        <v>0</v>
      </c>
      <c r="BJ193" s="16" t="s">
        <v>142</v>
      </c>
      <c r="BK193" s="151">
        <f>ROUND(I193*H193,2)</f>
        <v>0</v>
      </c>
      <c r="BL193" s="16" t="s">
        <v>141</v>
      </c>
      <c r="BM193" s="150" t="s">
        <v>310</v>
      </c>
    </row>
    <row r="194" spans="2:65" s="1" customFormat="1" ht="22.15" customHeight="1">
      <c r="B194" s="31"/>
      <c r="C194" s="173" t="s">
        <v>283</v>
      </c>
      <c r="D194" s="173" t="s">
        <v>203</v>
      </c>
      <c r="E194" s="174" t="s">
        <v>312</v>
      </c>
      <c r="F194" s="175" t="s">
        <v>313</v>
      </c>
      <c r="G194" s="176" t="s">
        <v>300</v>
      </c>
      <c r="H194" s="177">
        <v>36</v>
      </c>
      <c r="I194" s="178"/>
      <c r="J194" s="179">
        <f>ROUND(I194*H194,2)</f>
        <v>0</v>
      </c>
      <c r="K194" s="180"/>
      <c r="L194" s="181"/>
      <c r="M194" s="182" t="s">
        <v>1</v>
      </c>
      <c r="N194" s="183" t="s">
        <v>42</v>
      </c>
      <c r="P194" s="148">
        <f>O194*H194</f>
        <v>0</v>
      </c>
      <c r="Q194" s="148">
        <v>1.0999999999999999E-2</v>
      </c>
      <c r="R194" s="148">
        <f>Q194*H194</f>
        <v>0.39599999999999996</v>
      </c>
      <c r="S194" s="148">
        <v>0</v>
      </c>
      <c r="T194" s="149">
        <f>S194*H194</f>
        <v>0</v>
      </c>
      <c r="AR194" s="150" t="s">
        <v>179</v>
      </c>
      <c r="AT194" s="150" t="s">
        <v>203</v>
      </c>
      <c r="AU194" s="150" t="s">
        <v>142</v>
      </c>
      <c r="AY194" s="16" t="s">
        <v>135</v>
      </c>
      <c r="BE194" s="151">
        <f>IF(N194="základná",J194,0)</f>
        <v>0</v>
      </c>
      <c r="BF194" s="151">
        <f>IF(N194="znížená",J194,0)</f>
        <v>0</v>
      </c>
      <c r="BG194" s="151">
        <f>IF(N194="zákl. prenesená",J194,0)</f>
        <v>0</v>
      </c>
      <c r="BH194" s="151">
        <f>IF(N194="zníž. prenesená",J194,0)</f>
        <v>0</v>
      </c>
      <c r="BI194" s="151">
        <f>IF(N194="nulová",J194,0)</f>
        <v>0</v>
      </c>
      <c r="BJ194" s="16" t="s">
        <v>142</v>
      </c>
      <c r="BK194" s="151">
        <f>ROUND(I194*H194,2)</f>
        <v>0</v>
      </c>
      <c r="BL194" s="16" t="s">
        <v>141</v>
      </c>
      <c r="BM194" s="150" t="s">
        <v>314</v>
      </c>
    </row>
    <row r="195" spans="2:65" s="1" customFormat="1" ht="22.15" customHeight="1">
      <c r="B195" s="31"/>
      <c r="C195" s="138" t="s">
        <v>289</v>
      </c>
      <c r="D195" s="138" t="s">
        <v>137</v>
      </c>
      <c r="E195" s="139" t="s">
        <v>624</v>
      </c>
      <c r="F195" s="140" t="s">
        <v>625</v>
      </c>
      <c r="G195" s="141" t="s">
        <v>300</v>
      </c>
      <c r="H195" s="142">
        <v>1</v>
      </c>
      <c r="I195" s="143"/>
      <c r="J195" s="144">
        <f>ROUND(I195*H195,2)</f>
        <v>0</v>
      </c>
      <c r="K195" s="145"/>
      <c r="L195" s="31"/>
      <c r="M195" s="146" t="s">
        <v>1</v>
      </c>
      <c r="N195" s="147" t="s">
        <v>42</v>
      </c>
      <c r="P195" s="148">
        <f>O195*H195</f>
        <v>0</v>
      </c>
      <c r="Q195" s="148">
        <v>0</v>
      </c>
      <c r="R195" s="148">
        <f>Q195*H195</f>
        <v>0</v>
      </c>
      <c r="S195" s="148">
        <v>2.7E-2</v>
      </c>
      <c r="T195" s="149">
        <f>S195*H195</f>
        <v>2.7E-2</v>
      </c>
      <c r="AR195" s="150" t="s">
        <v>141</v>
      </c>
      <c r="AT195" s="150" t="s">
        <v>137</v>
      </c>
      <c r="AU195" s="150" t="s">
        <v>142</v>
      </c>
      <c r="AY195" s="16" t="s">
        <v>135</v>
      </c>
      <c r="BE195" s="151">
        <f>IF(N195="základná",J195,0)</f>
        <v>0</v>
      </c>
      <c r="BF195" s="151">
        <f>IF(N195="znížená",J195,0)</f>
        <v>0</v>
      </c>
      <c r="BG195" s="151">
        <f>IF(N195="zákl. prenesená",J195,0)</f>
        <v>0</v>
      </c>
      <c r="BH195" s="151">
        <f>IF(N195="zníž. prenesená",J195,0)</f>
        <v>0</v>
      </c>
      <c r="BI195" s="151">
        <f>IF(N195="nulová",J195,0)</f>
        <v>0</v>
      </c>
      <c r="BJ195" s="16" t="s">
        <v>142</v>
      </c>
      <c r="BK195" s="151">
        <f>ROUND(I195*H195,2)</f>
        <v>0</v>
      </c>
      <c r="BL195" s="16" t="s">
        <v>141</v>
      </c>
      <c r="BM195" s="150" t="s">
        <v>626</v>
      </c>
    </row>
    <row r="196" spans="2:65" s="1" customFormat="1" ht="22.15" customHeight="1">
      <c r="B196" s="31"/>
      <c r="C196" s="138" t="s">
        <v>293</v>
      </c>
      <c r="D196" s="138" t="s">
        <v>137</v>
      </c>
      <c r="E196" s="139" t="s">
        <v>627</v>
      </c>
      <c r="F196" s="140" t="s">
        <v>628</v>
      </c>
      <c r="G196" s="141" t="s">
        <v>300</v>
      </c>
      <c r="H196" s="142">
        <v>1</v>
      </c>
      <c r="I196" s="143"/>
      <c r="J196" s="144">
        <f>ROUND(I196*H196,2)</f>
        <v>0</v>
      </c>
      <c r="K196" s="145"/>
      <c r="L196" s="31"/>
      <c r="M196" s="146" t="s">
        <v>1</v>
      </c>
      <c r="N196" s="147" t="s">
        <v>42</v>
      </c>
      <c r="P196" s="148">
        <f>O196*H196</f>
        <v>0</v>
      </c>
      <c r="Q196" s="148">
        <v>0</v>
      </c>
      <c r="R196" s="148">
        <f>Q196*H196</f>
        <v>0</v>
      </c>
      <c r="S196" s="148">
        <v>3.4000000000000002E-2</v>
      </c>
      <c r="T196" s="149">
        <f>S196*H196</f>
        <v>3.4000000000000002E-2</v>
      </c>
      <c r="AR196" s="150" t="s">
        <v>141</v>
      </c>
      <c r="AT196" s="150" t="s">
        <v>137</v>
      </c>
      <c r="AU196" s="150" t="s">
        <v>142</v>
      </c>
      <c r="AY196" s="16" t="s">
        <v>135</v>
      </c>
      <c r="BE196" s="151">
        <f>IF(N196="základná",J196,0)</f>
        <v>0</v>
      </c>
      <c r="BF196" s="151">
        <f>IF(N196="znížená",J196,0)</f>
        <v>0</v>
      </c>
      <c r="BG196" s="151">
        <f>IF(N196="zákl. prenesená",J196,0)</f>
        <v>0</v>
      </c>
      <c r="BH196" s="151">
        <f>IF(N196="zníž. prenesená",J196,0)</f>
        <v>0</v>
      </c>
      <c r="BI196" s="151">
        <f>IF(N196="nulová",J196,0)</f>
        <v>0</v>
      </c>
      <c r="BJ196" s="16" t="s">
        <v>142</v>
      </c>
      <c r="BK196" s="151">
        <f>ROUND(I196*H196,2)</f>
        <v>0</v>
      </c>
      <c r="BL196" s="16" t="s">
        <v>141</v>
      </c>
      <c r="BM196" s="150" t="s">
        <v>629</v>
      </c>
    </row>
    <row r="197" spans="2:65" s="1" customFormat="1" ht="19.899999999999999" customHeight="1">
      <c r="B197" s="31"/>
      <c r="C197" s="138" t="s">
        <v>297</v>
      </c>
      <c r="D197" s="138" t="s">
        <v>137</v>
      </c>
      <c r="E197" s="139" t="s">
        <v>316</v>
      </c>
      <c r="F197" s="140" t="s">
        <v>317</v>
      </c>
      <c r="G197" s="141" t="s">
        <v>195</v>
      </c>
      <c r="H197" s="142">
        <v>0.96899999999999997</v>
      </c>
      <c r="I197" s="143"/>
      <c r="J197" s="144">
        <f>ROUND(I197*H197,2)</f>
        <v>0</v>
      </c>
      <c r="K197" s="145"/>
      <c r="L197" s="31"/>
      <c r="M197" s="146" t="s">
        <v>1</v>
      </c>
      <c r="N197" s="147" t="s">
        <v>42</v>
      </c>
      <c r="P197" s="148">
        <f>O197*H197</f>
        <v>0</v>
      </c>
      <c r="Q197" s="148">
        <v>0</v>
      </c>
      <c r="R197" s="148">
        <f>Q197*H197</f>
        <v>0</v>
      </c>
      <c r="S197" s="148">
        <v>0</v>
      </c>
      <c r="T197" s="149">
        <f>S197*H197</f>
        <v>0</v>
      </c>
      <c r="AR197" s="150" t="s">
        <v>141</v>
      </c>
      <c r="AT197" s="150" t="s">
        <v>137</v>
      </c>
      <c r="AU197" s="150" t="s">
        <v>142</v>
      </c>
      <c r="AY197" s="16" t="s">
        <v>135</v>
      </c>
      <c r="BE197" s="151">
        <f>IF(N197="základná",J197,0)</f>
        <v>0</v>
      </c>
      <c r="BF197" s="151">
        <f>IF(N197="znížená",J197,0)</f>
        <v>0</v>
      </c>
      <c r="BG197" s="151">
        <f>IF(N197="zákl. prenesená",J197,0)</f>
        <v>0</v>
      </c>
      <c r="BH197" s="151">
        <f>IF(N197="zníž. prenesená",J197,0)</f>
        <v>0</v>
      </c>
      <c r="BI197" s="151">
        <f>IF(N197="nulová",J197,0)</f>
        <v>0</v>
      </c>
      <c r="BJ197" s="16" t="s">
        <v>142</v>
      </c>
      <c r="BK197" s="151">
        <f>ROUND(I197*H197,2)</f>
        <v>0</v>
      </c>
      <c r="BL197" s="16" t="s">
        <v>141</v>
      </c>
      <c r="BM197" s="150" t="s">
        <v>630</v>
      </c>
    </row>
    <row r="198" spans="2:65" s="1" customFormat="1" ht="22.15" customHeight="1">
      <c r="B198" s="31"/>
      <c r="C198" s="138" t="s">
        <v>303</v>
      </c>
      <c r="D198" s="138" t="s">
        <v>137</v>
      </c>
      <c r="E198" s="139" t="s">
        <v>320</v>
      </c>
      <c r="F198" s="140" t="s">
        <v>321</v>
      </c>
      <c r="G198" s="141" t="s">
        <v>195</v>
      </c>
      <c r="H198" s="142">
        <v>9.69</v>
      </c>
      <c r="I198" s="143"/>
      <c r="J198" s="144">
        <f>ROUND(I198*H198,2)</f>
        <v>0</v>
      </c>
      <c r="K198" s="145"/>
      <c r="L198" s="31"/>
      <c r="M198" s="146" t="s">
        <v>1</v>
      </c>
      <c r="N198" s="147" t="s">
        <v>42</v>
      </c>
      <c r="P198" s="148">
        <f>O198*H198</f>
        <v>0</v>
      </c>
      <c r="Q198" s="148">
        <v>0</v>
      </c>
      <c r="R198" s="148">
        <f>Q198*H198</f>
        <v>0</v>
      </c>
      <c r="S198" s="148">
        <v>0</v>
      </c>
      <c r="T198" s="149">
        <f>S198*H198</f>
        <v>0</v>
      </c>
      <c r="AR198" s="150" t="s">
        <v>141</v>
      </c>
      <c r="AT198" s="150" t="s">
        <v>137</v>
      </c>
      <c r="AU198" s="150" t="s">
        <v>142</v>
      </c>
      <c r="AY198" s="16" t="s">
        <v>135</v>
      </c>
      <c r="BE198" s="151">
        <f>IF(N198="základná",J198,0)</f>
        <v>0</v>
      </c>
      <c r="BF198" s="151">
        <f>IF(N198="znížená",J198,0)</f>
        <v>0</v>
      </c>
      <c r="BG198" s="151">
        <f>IF(N198="zákl. prenesená",J198,0)</f>
        <v>0</v>
      </c>
      <c r="BH198" s="151">
        <f>IF(N198="zníž. prenesená",J198,0)</f>
        <v>0</v>
      </c>
      <c r="BI198" s="151">
        <f>IF(N198="nulová",J198,0)</f>
        <v>0</v>
      </c>
      <c r="BJ198" s="16" t="s">
        <v>142</v>
      </c>
      <c r="BK198" s="151">
        <f>ROUND(I198*H198,2)</f>
        <v>0</v>
      </c>
      <c r="BL198" s="16" t="s">
        <v>141</v>
      </c>
      <c r="BM198" s="150" t="s">
        <v>631</v>
      </c>
    </row>
    <row r="199" spans="2:65" s="13" customFormat="1">
      <c r="B199" s="159"/>
      <c r="D199" s="153" t="s">
        <v>144</v>
      </c>
      <c r="F199" s="161" t="s">
        <v>632</v>
      </c>
      <c r="H199" s="162">
        <v>9.69</v>
      </c>
      <c r="I199" s="163"/>
      <c r="L199" s="159"/>
      <c r="M199" s="164"/>
      <c r="T199" s="165"/>
      <c r="AT199" s="160" t="s">
        <v>144</v>
      </c>
      <c r="AU199" s="160" t="s">
        <v>142</v>
      </c>
      <c r="AV199" s="13" t="s">
        <v>142</v>
      </c>
      <c r="AW199" s="13" t="s">
        <v>4</v>
      </c>
      <c r="AX199" s="13" t="s">
        <v>84</v>
      </c>
      <c r="AY199" s="160" t="s">
        <v>135</v>
      </c>
    </row>
    <row r="200" spans="2:65" s="1" customFormat="1" ht="22.15" customHeight="1">
      <c r="B200" s="31"/>
      <c r="C200" s="138" t="s">
        <v>307</v>
      </c>
      <c r="D200" s="138" t="s">
        <v>137</v>
      </c>
      <c r="E200" s="139" t="s">
        <v>325</v>
      </c>
      <c r="F200" s="140" t="s">
        <v>326</v>
      </c>
      <c r="G200" s="141" t="s">
        <v>195</v>
      </c>
      <c r="H200" s="142">
        <v>0.96899999999999997</v>
      </c>
      <c r="I200" s="143"/>
      <c r="J200" s="144">
        <f>ROUND(I200*H200,2)</f>
        <v>0</v>
      </c>
      <c r="K200" s="145"/>
      <c r="L200" s="31"/>
      <c r="M200" s="146" t="s">
        <v>1</v>
      </c>
      <c r="N200" s="147" t="s">
        <v>42</v>
      </c>
      <c r="P200" s="148">
        <f>O200*H200</f>
        <v>0</v>
      </c>
      <c r="Q200" s="148">
        <v>0</v>
      </c>
      <c r="R200" s="148">
        <f>Q200*H200</f>
        <v>0</v>
      </c>
      <c r="S200" s="148">
        <v>0</v>
      </c>
      <c r="T200" s="149">
        <f>S200*H200</f>
        <v>0</v>
      </c>
      <c r="AR200" s="150" t="s">
        <v>141</v>
      </c>
      <c r="AT200" s="150" t="s">
        <v>137</v>
      </c>
      <c r="AU200" s="150" t="s">
        <v>142</v>
      </c>
      <c r="AY200" s="16" t="s">
        <v>135</v>
      </c>
      <c r="BE200" s="151">
        <f>IF(N200="základná",J200,0)</f>
        <v>0</v>
      </c>
      <c r="BF200" s="151">
        <f>IF(N200="znížená",J200,0)</f>
        <v>0</v>
      </c>
      <c r="BG200" s="151">
        <f>IF(N200="zákl. prenesená",J200,0)</f>
        <v>0</v>
      </c>
      <c r="BH200" s="151">
        <f>IF(N200="zníž. prenesená",J200,0)</f>
        <v>0</v>
      </c>
      <c r="BI200" s="151">
        <f>IF(N200="nulová",J200,0)</f>
        <v>0</v>
      </c>
      <c r="BJ200" s="16" t="s">
        <v>142</v>
      </c>
      <c r="BK200" s="151">
        <f>ROUND(I200*H200,2)</f>
        <v>0</v>
      </c>
      <c r="BL200" s="16" t="s">
        <v>141</v>
      </c>
      <c r="BM200" s="150" t="s">
        <v>633</v>
      </c>
    </row>
    <row r="201" spans="2:65" s="11" customFormat="1" ht="22.9" customHeight="1">
      <c r="B201" s="126"/>
      <c r="D201" s="127" t="s">
        <v>75</v>
      </c>
      <c r="E201" s="136" t="s">
        <v>328</v>
      </c>
      <c r="F201" s="136" t="s">
        <v>329</v>
      </c>
      <c r="I201" s="129"/>
      <c r="J201" s="137">
        <f>BK201</f>
        <v>0</v>
      </c>
      <c r="L201" s="126"/>
      <c r="M201" s="131"/>
      <c r="P201" s="132">
        <f>P202</f>
        <v>0</v>
      </c>
      <c r="R201" s="132">
        <f>R202</f>
        <v>0</v>
      </c>
      <c r="T201" s="133">
        <f>T202</f>
        <v>0</v>
      </c>
      <c r="AR201" s="127" t="s">
        <v>84</v>
      </c>
      <c r="AT201" s="134" t="s">
        <v>75</v>
      </c>
      <c r="AU201" s="134" t="s">
        <v>84</v>
      </c>
      <c r="AY201" s="127" t="s">
        <v>135</v>
      </c>
      <c r="BK201" s="135">
        <f>BK202</f>
        <v>0</v>
      </c>
    </row>
    <row r="202" spans="2:65" s="1" customFormat="1" ht="22.15" customHeight="1">
      <c r="B202" s="31"/>
      <c r="C202" s="138" t="s">
        <v>311</v>
      </c>
      <c r="D202" s="138" t="s">
        <v>137</v>
      </c>
      <c r="E202" s="139" t="s">
        <v>331</v>
      </c>
      <c r="F202" s="140" t="s">
        <v>332</v>
      </c>
      <c r="G202" s="141" t="s">
        <v>195</v>
      </c>
      <c r="H202" s="142">
        <v>39.802999999999997</v>
      </c>
      <c r="I202" s="143"/>
      <c r="J202" s="144">
        <f>ROUND(I202*H202,2)</f>
        <v>0</v>
      </c>
      <c r="K202" s="145"/>
      <c r="L202" s="31"/>
      <c r="M202" s="146" t="s">
        <v>1</v>
      </c>
      <c r="N202" s="147" t="s">
        <v>42</v>
      </c>
      <c r="P202" s="148">
        <f>O202*H202</f>
        <v>0</v>
      </c>
      <c r="Q202" s="148">
        <v>0</v>
      </c>
      <c r="R202" s="148">
        <f>Q202*H202</f>
        <v>0</v>
      </c>
      <c r="S202" s="148">
        <v>0</v>
      </c>
      <c r="T202" s="149">
        <f>S202*H202</f>
        <v>0</v>
      </c>
      <c r="AR202" s="150" t="s">
        <v>141</v>
      </c>
      <c r="AT202" s="150" t="s">
        <v>137</v>
      </c>
      <c r="AU202" s="150" t="s">
        <v>142</v>
      </c>
      <c r="AY202" s="16" t="s">
        <v>135</v>
      </c>
      <c r="BE202" s="151">
        <f>IF(N202="základná",J202,0)</f>
        <v>0</v>
      </c>
      <c r="BF202" s="151">
        <f>IF(N202="znížená",J202,0)</f>
        <v>0</v>
      </c>
      <c r="BG202" s="151">
        <f>IF(N202="zákl. prenesená",J202,0)</f>
        <v>0</v>
      </c>
      <c r="BH202" s="151">
        <f>IF(N202="zníž. prenesená",J202,0)</f>
        <v>0</v>
      </c>
      <c r="BI202" s="151">
        <f>IF(N202="nulová",J202,0)</f>
        <v>0</v>
      </c>
      <c r="BJ202" s="16" t="s">
        <v>142</v>
      </c>
      <c r="BK202" s="151">
        <f>ROUND(I202*H202,2)</f>
        <v>0</v>
      </c>
      <c r="BL202" s="16" t="s">
        <v>141</v>
      </c>
      <c r="BM202" s="150" t="s">
        <v>333</v>
      </c>
    </row>
    <row r="203" spans="2:65" s="11" customFormat="1" ht="25.9" customHeight="1">
      <c r="B203" s="126"/>
      <c r="D203" s="127" t="s">
        <v>75</v>
      </c>
      <c r="E203" s="128" t="s">
        <v>334</v>
      </c>
      <c r="F203" s="128" t="s">
        <v>335</v>
      </c>
      <c r="I203" s="129"/>
      <c r="J203" s="130">
        <f>BK203</f>
        <v>0</v>
      </c>
      <c r="L203" s="126"/>
      <c r="M203" s="131"/>
      <c r="P203" s="132">
        <f>P204+P213+P219+P225+P235</f>
        <v>0</v>
      </c>
      <c r="R203" s="132">
        <f>R204+R213+R219+R225+R235</f>
        <v>3.7780439000000001</v>
      </c>
      <c r="T203" s="133">
        <f>T204+T213+T219+T225+T235</f>
        <v>0.13499999999999998</v>
      </c>
      <c r="AR203" s="127" t="s">
        <v>142</v>
      </c>
      <c r="AT203" s="134" t="s">
        <v>75</v>
      </c>
      <c r="AU203" s="134" t="s">
        <v>76</v>
      </c>
      <c r="AY203" s="127" t="s">
        <v>135</v>
      </c>
      <c r="BK203" s="135">
        <f>BK204+BK213+BK219+BK225+BK235</f>
        <v>0</v>
      </c>
    </row>
    <row r="204" spans="2:65" s="11" customFormat="1" ht="22.9" customHeight="1">
      <c r="B204" s="126"/>
      <c r="D204" s="127" t="s">
        <v>75</v>
      </c>
      <c r="E204" s="136" t="s">
        <v>336</v>
      </c>
      <c r="F204" s="136" t="s">
        <v>337</v>
      </c>
      <c r="I204" s="129"/>
      <c r="J204" s="137">
        <f>BK204</f>
        <v>0</v>
      </c>
      <c r="L204" s="126"/>
      <c r="M204" s="131"/>
      <c r="P204" s="132">
        <f>SUM(P205:P212)</f>
        <v>0</v>
      </c>
      <c r="R204" s="132">
        <f>SUM(R205:R212)</f>
        <v>0.51787520000000009</v>
      </c>
      <c r="T204" s="133">
        <f>SUM(T205:T212)</f>
        <v>0</v>
      </c>
      <c r="AR204" s="127" t="s">
        <v>142</v>
      </c>
      <c r="AT204" s="134" t="s">
        <v>75</v>
      </c>
      <c r="AU204" s="134" t="s">
        <v>84</v>
      </c>
      <c r="AY204" s="127" t="s">
        <v>135</v>
      </c>
      <c r="BK204" s="135">
        <f>SUM(BK205:BK212)</f>
        <v>0</v>
      </c>
    </row>
    <row r="205" spans="2:65" s="1" customFormat="1" ht="30" customHeight="1">
      <c r="B205" s="31"/>
      <c r="C205" s="138" t="s">
        <v>315</v>
      </c>
      <c r="D205" s="138" t="s">
        <v>137</v>
      </c>
      <c r="E205" s="139" t="s">
        <v>339</v>
      </c>
      <c r="F205" s="140" t="s">
        <v>340</v>
      </c>
      <c r="G205" s="141" t="s">
        <v>140</v>
      </c>
      <c r="H205" s="142">
        <v>21.55</v>
      </c>
      <c r="I205" s="143"/>
      <c r="J205" s="144">
        <f>ROUND(I205*H205,2)</f>
        <v>0</v>
      </c>
      <c r="K205" s="145"/>
      <c r="L205" s="31"/>
      <c r="M205" s="146" t="s">
        <v>1</v>
      </c>
      <c r="N205" s="147" t="s">
        <v>42</v>
      </c>
      <c r="P205" s="148">
        <f>O205*H205</f>
        <v>0</v>
      </c>
      <c r="Q205" s="148">
        <v>0</v>
      </c>
      <c r="R205" s="148">
        <f>Q205*H205</f>
        <v>0</v>
      </c>
      <c r="S205" s="148">
        <v>0</v>
      </c>
      <c r="T205" s="149">
        <f>S205*H205</f>
        <v>0</v>
      </c>
      <c r="AR205" s="150" t="s">
        <v>222</v>
      </c>
      <c r="AT205" s="150" t="s">
        <v>137</v>
      </c>
      <c r="AU205" s="150" t="s">
        <v>142</v>
      </c>
      <c r="AY205" s="16" t="s">
        <v>135</v>
      </c>
      <c r="BE205" s="151">
        <f>IF(N205="základná",J205,0)</f>
        <v>0</v>
      </c>
      <c r="BF205" s="151">
        <f>IF(N205="znížená",J205,0)</f>
        <v>0</v>
      </c>
      <c r="BG205" s="151">
        <f>IF(N205="zákl. prenesená",J205,0)</f>
        <v>0</v>
      </c>
      <c r="BH205" s="151">
        <f>IF(N205="zníž. prenesená",J205,0)</f>
        <v>0</v>
      </c>
      <c r="BI205" s="151">
        <f>IF(N205="nulová",J205,0)</f>
        <v>0</v>
      </c>
      <c r="BJ205" s="16" t="s">
        <v>142</v>
      </c>
      <c r="BK205" s="151">
        <f>ROUND(I205*H205,2)</f>
        <v>0</v>
      </c>
      <c r="BL205" s="16" t="s">
        <v>222</v>
      </c>
      <c r="BM205" s="150" t="s">
        <v>341</v>
      </c>
    </row>
    <row r="206" spans="2:65" s="1" customFormat="1" ht="14.45" customHeight="1">
      <c r="B206" s="31"/>
      <c r="C206" s="173" t="s">
        <v>319</v>
      </c>
      <c r="D206" s="173" t="s">
        <v>203</v>
      </c>
      <c r="E206" s="174" t="s">
        <v>343</v>
      </c>
      <c r="F206" s="175" t="s">
        <v>344</v>
      </c>
      <c r="G206" s="176" t="s">
        <v>300</v>
      </c>
      <c r="H206" s="177">
        <v>0.86199999999999999</v>
      </c>
      <c r="I206" s="178"/>
      <c r="J206" s="179">
        <f>ROUND(I206*H206,2)</f>
        <v>0</v>
      </c>
      <c r="K206" s="180"/>
      <c r="L206" s="181"/>
      <c r="M206" s="182" t="s">
        <v>1</v>
      </c>
      <c r="N206" s="183" t="s">
        <v>42</v>
      </c>
      <c r="P206" s="148">
        <f>O206*H206</f>
        <v>0</v>
      </c>
      <c r="Q206" s="148">
        <v>7.5000000000000002E-4</v>
      </c>
      <c r="R206" s="148">
        <f>Q206*H206</f>
        <v>6.4650000000000005E-4</v>
      </c>
      <c r="S206" s="148">
        <v>0</v>
      </c>
      <c r="T206" s="149">
        <f>S206*H206</f>
        <v>0</v>
      </c>
      <c r="AR206" s="150" t="s">
        <v>297</v>
      </c>
      <c r="AT206" s="150" t="s">
        <v>203</v>
      </c>
      <c r="AU206" s="150" t="s">
        <v>142</v>
      </c>
      <c r="AY206" s="16" t="s">
        <v>135</v>
      </c>
      <c r="BE206" s="151">
        <f>IF(N206="základná",J206,0)</f>
        <v>0</v>
      </c>
      <c r="BF206" s="151">
        <f>IF(N206="znížená",J206,0)</f>
        <v>0</v>
      </c>
      <c r="BG206" s="151">
        <f>IF(N206="zákl. prenesená",J206,0)</f>
        <v>0</v>
      </c>
      <c r="BH206" s="151">
        <f>IF(N206="zníž. prenesená",J206,0)</f>
        <v>0</v>
      </c>
      <c r="BI206" s="151">
        <f>IF(N206="nulová",J206,0)</f>
        <v>0</v>
      </c>
      <c r="BJ206" s="16" t="s">
        <v>142</v>
      </c>
      <c r="BK206" s="151">
        <f>ROUND(I206*H206,2)</f>
        <v>0</v>
      </c>
      <c r="BL206" s="16" t="s">
        <v>222</v>
      </c>
      <c r="BM206" s="150" t="s">
        <v>345</v>
      </c>
    </row>
    <row r="207" spans="2:65" s="1" customFormat="1" ht="19.899999999999999" customHeight="1">
      <c r="B207" s="31"/>
      <c r="C207" s="173" t="s">
        <v>324</v>
      </c>
      <c r="D207" s="173" t="s">
        <v>203</v>
      </c>
      <c r="E207" s="174" t="s">
        <v>347</v>
      </c>
      <c r="F207" s="175" t="s">
        <v>348</v>
      </c>
      <c r="G207" s="176" t="s">
        <v>349</v>
      </c>
      <c r="H207" s="177">
        <v>0.17199999999999999</v>
      </c>
      <c r="I207" s="178"/>
      <c r="J207" s="179">
        <f>ROUND(I207*H207,2)</f>
        <v>0</v>
      </c>
      <c r="K207" s="180"/>
      <c r="L207" s="181"/>
      <c r="M207" s="182" t="s">
        <v>1</v>
      </c>
      <c r="N207" s="183" t="s">
        <v>42</v>
      </c>
      <c r="P207" s="148">
        <f>O207*H207</f>
        <v>0</v>
      </c>
      <c r="Q207" s="148">
        <v>1E-3</v>
      </c>
      <c r="R207" s="148">
        <f>Q207*H207</f>
        <v>1.7199999999999998E-4</v>
      </c>
      <c r="S207" s="148">
        <v>0</v>
      </c>
      <c r="T207" s="149">
        <f>S207*H207</f>
        <v>0</v>
      </c>
      <c r="AR207" s="150" t="s">
        <v>297</v>
      </c>
      <c r="AT207" s="150" t="s">
        <v>203</v>
      </c>
      <c r="AU207" s="150" t="s">
        <v>142</v>
      </c>
      <c r="AY207" s="16" t="s">
        <v>135</v>
      </c>
      <c r="BE207" s="151">
        <f>IF(N207="základná",J207,0)</f>
        <v>0</v>
      </c>
      <c r="BF207" s="151">
        <f>IF(N207="znížená",J207,0)</f>
        <v>0</v>
      </c>
      <c r="BG207" s="151">
        <f>IF(N207="zákl. prenesená",J207,0)</f>
        <v>0</v>
      </c>
      <c r="BH207" s="151">
        <f>IF(N207="zníž. prenesená",J207,0)</f>
        <v>0</v>
      </c>
      <c r="BI207" s="151">
        <f>IF(N207="nulová",J207,0)</f>
        <v>0</v>
      </c>
      <c r="BJ207" s="16" t="s">
        <v>142</v>
      </c>
      <c r="BK207" s="151">
        <f>ROUND(I207*H207,2)</f>
        <v>0</v>
      </c>
      <c r="BL207" s="16" t="s">
        <v>222</v>
      </c>
      <c r="BM207" s="150" t="s">
        <v>350</v>
      </c>
    </row>
    <row r="208" spans="2:65" s="1" customFormat="1" ht="14.45" customHeight="1">
      <c r="B208" s="31"/>
      <c r="C208" s="173" t="s">
        <v>330</v>
      </c>
      <c r="D208" s="173" t="s">
        <v>203</v>
      </c>
      <c r="E208" s="174" t="s">
        <v>352</v>
      </c>
      <c r="F208" s="175" t="s">
        <v>353</v>
      </c>
      <c r="G208" s="176" t="s">
        <v>300</v>
      </c>
      <c r="H208" s="177">
        <v>15.012</v>
      </c>
      <c r="I208" s="178"/>
      <c r="J208" s="179">
        <f>ROUND(I208*H208,2)</f>
        <v>0</v>
      </c>
      <c r="K208" s="180"/>
      <c r="L208" s="181"/>
      <c r="M208" s="182" t="s">
        <v>1</v>
      </c>
      <c r="N208" s="183" t="s">
        <v>42</v>
      </c>
      <c r="P208" s="148">
        <f>O208*H208</f>
        <v>0</v>
      </c>
      <c r="Q208" s="148">
        <v>5.0000000000000001E-4</v>
      </c>
      <c r="R208" s="148">
        <f>Q208*H208</f>
        <v>7.5060000000000005E-3</v>
      </c>
      <c r="S208" s="148">
        <v>0</v>
      </c>
      <c r="T208" s="149">
        <f>S208*H208</f>
        <v>0</v>
      </c>
      <c r="AR208" s="150" t="s">
        <v>297</v>
      </c>
      <c r="AT208" s="150" t="s">
        <v>203</v>
      </c>
      <c r="AU208" s="150" t="s">
        <v>142</v>
      </c>
      <c r="AY208" s="16" t="s">
        <v>135</v>
      </c>
      <c r="BE208" s="151">
        <f>IF(N208="základná",J208,0)</f>
        <v>0</v>
      </c>
      <c r="BF208" s="151">
        <f>IF(N208="znížená",J208,0)</f>
        <v>0</v>
      </c>
      <c r="BG208" s="151">
        <f>IF(N208="zákl. prenesená",J208,0)</f>
        <v>0</v>
      </c>
      <c r="BH208" s="151">
        <f>IF(N208="zníž. prenesená",J208,0)</f>
        <v>0</v>
      </c>
      <c r="BI208" s="151">
        <f>IF(N208="nulová",J208,0)</f>
        <v>0</v>
      </c>
      <c r="BJ208" s="16" t="s">
        <v>142</v>
      </c>
      <c r="BK208" s="151">
        <f>ROUND(I208*H208,2)</f>
        <v>0</v>
      </c>
      <c r="BL208" s="16" t="s">
        <v>222</v>
      </c>
      <c r="BM208" s="150" t="s">
        <v>354</v>
      </c>
    </row>
    <row r="209" spans="2:65" s="1" customFormat="1" ht="22.15" customHeight="1">
      <c r="B209" s="31"/>
      <c r="C209" s="173" t="s">
        <v>338</v>
      </c>
      <c r="D209" s="173" t="s">
        <v>203</v>
      </c>
      <c r="E209" s="174" t="s">
        <v>356</v>
      </c>
      <c r="F209" s="175" t="s">
        <v>357</v>
      </c>
      <c r="G209" s="176" t="s">
        <v>140</v>
      </c>
      <c r="H209" s="177">
        <v>24.783000000000001</v>
      </c>
      <c r="I209" s="178"/>
      <c r="J209" s="179">
        <f>ROUND(I209*H209,2)</f>
        <v>0</v>
      </c>
      <c r="K209" s="180"/>
      <c r="L209" s="181"/>
      <c r="M209" s="182" t="s">
        <v>1</v>
      </c>
      <c r="N209" s="183" t="s">
        <v>42</v>
      </c>
      <c r="P209" s="148">
        <f>O209*H209</f>
        <v>0</v>
      </c>
      <c r="Q209" s="148">
        <v>1.9E-3</v>
      </c>
      <c r="R209" s="148">
        <f>Q209*H209</f>
        <v>4.7087700000000003E-2</v>
      </c>
      <c r="S209" s="148">
        <v>0</v>
      </c>
      <c r="T209" s="149">
        <f>S209*H209</f>
        <v>0</v>
      </c>
      <c r="AR209" s="150" t="s">
        <v>297</v>
      </c>
      <c r="AT209" s="150" t="s">
        <v>203</v>
      </c>
      <c r="AU209" s="150" t="s">
        <v>142</v>
      </c>
      <c r="AY209" s="16" t="s">
        <v>135</v>
      </c>
      <c r="BE209" s="151">
        <f>IF(N209="základná",J209,0)</f>
        <v>0</v>
      </c>
      <c r="BF209" s="151">
        <f>IF(N209="znížená",J209,0)</f>
        <v>0</v>
      </c>
      <c r="BG209" s="151">
        <f>IF(N209="zákl. prenesená",J209,0)</f>
        <v>0</v>
      </c>
      <c r="BH209" s="151">
        <f>IF(N209="zníž. prenesená",J209,0)</f>
        <v>0</v>
      </c>
      <c r="BI209" s="151">
        <f>IF(N209="nulová",J209,0)</f>
        <v>0</v>
      </c>
      <c r="BJ209" s="16" t="s">
        <v>142</v>
      </c>
      <c r="BK209" s="151">
        <f>ROUND(I209*H209,2)</f>
        <v>0</v>
      </c>
      <c r="BL209" s="16" t="s">
        <v>222</v>
      </c>
      <c r="BM209" s="150" t="s">
        <v>358</v>
      </c>
    </row>
    <row r="210" spans="2:65" s="1" customFormat="1" ht="19.899999999999999" customHeight="1">
      <c r="B210" s="31"/>
      <c r="C210" s="138" t="s">
        <v>342</v>
      </c>
      <c r="D210" s="138" t="s">
        <v>137</v>
      </c>
      <c r="E210" s="139" t="s">
        <v>360</v>
      </c>
      <c r="F210" s="140" t="s">
        <v>361</v>
      </c>
      <c r="G210" s="141" t="s">
        <v>140</v>
      </c>
      <c r="H210" s="142">
        <v>21.55</v>
      </c>
      <c r="I210" s="143"/>
      <c r="J210" s="144">
        <f>ROUND(I210*H210,2)</f>
        <v>0</v>
      </c>
      <c r="K210" s="145"/>
      <c r="L210" s="31"/>
      <c r="M210" s="146" t="s">
        <v>1</v>
      </c>
      <c r="N210" s="147" t="s">
        <v>42</v>
      </c>
      <c r="P210" s="148">
        <f>O210*H210</f>
        <v>0</v>
      </c>
      <c r="Q210" s="148">
        <v>4.6000000000000001E-4</v>
      </c>
      <c r="R210" s="148">
        <f>Q210*H210</f>
        <v>9.9129999999999999E-3</v>
      </c>
      <c r="S210" s="148">
        <v>0</v>
      </c>
      <c r="T210" s="149">
        <f>S210*H210</f>
        <v>0</v>
      </c>
      <c r="AR210" s="150" t="s">
        <v>222</v>
      </c>
      <c r="AT210" s="150" t="s">
        <v>137</v>
      </c>
      <c r="AU210" s="150" t="s">
        <v>142</v>
      </c>
      <c r="AY210" s="16" t="s">
        <v>135</v>
      </c>
      <c r="BE210" s="151">
        <f>IF(N210="základná",J210,0)</f>
        <v>0</v>
      </c>
      <c r="BF210" s="151">
        <f>IF(N210="znížená",J210,0)</f>
        <v>0</v>
      </c>
      <c r="BG210" s="151">
        <f>IF(N210="zákl. prenesená",J210,0)</f>
        <v>0</v>
      </c>
      <c r="BH210" s="151">
        <f>IF(N210="zníž. prenesená",J210,0)</f>
        <v>0</v>
      </c>
      <c r="BI210" s="151">
        <f>IF(N210="nulová",J210,0)</f>
        <v>0</v>
      </c>
      <c r="BJ210" s="16" t="s">
        <v>142</v>
      </c>
      <c r="BK210" s="151">
        <f>ROUND(I210*H210,2)</f>
        <v>0</v>
      </c>
      <c r="BL210" s="16" t="s">
        <v>222</v>
      </c>
      <c r="BM210" s="150" t="s">
        <v>362</v>
      </c>
    </row>
    <row r="211" spans="2:65" s="1" customFormat="1" ht="34.9" customHeight="1">
      <c r="B211" s="31"/>
      <c r="C211" s="173" t="s">
        <v>346</v>
      </c>
      <c r="D211" s="173" t="s">
        <v>203</v>
      </c>
      <c r="E211" s="174" t="s">
        <v>364</v>
      </c>
      <c r="F211" s="175" t="s">
        <v>365</v>
      </c>
      <c r="G211" s="176" t="s">
        <v>140</v>
      </c>
      <c r="H211" s="177">
        <v>21.55</v>
      </c>
      <c r="I211" s="178"/>
      <c r="J211" s="179">
        <f>ROUND(I211*H211,2)</f>
        <v>0</v>
      </c>
      <c r="K211" s="180"/>
      <c r="L211" s="181"/>
      <c r="M211" s="182" t="s">
        <v>1</v>
      </c>
      <c r="N211" s="183" t="s">
        <v>42</v>
      </c>
      <c r="P211" s="148">
        <f>O211*H211</f>
        <v>0</v>
      </c>
      <c r="Q211" s="148">
        <v>2.1000000000000001E-2</v>
      </c>
      <c r="R211" s="148">
        <f>Q211*H211</f>
        <v>0.45255000000000006</v>
      </c>
      <c r="S211" s="148">
        <v>0</v>
      </c>
      <c r="T211" s="149">
        <f>S211*H211</f>
        <v>0</v>
      </c>
      <c r="AR211" s="150" t="s">
        <v>297</v>
      </c>
      <c r="AT211" s="150" t="s">
        <v>203</v>
      </c>
      <c r="AU211" s="150" t="s">
        <v>142</v>
      </c>
      <c r="AY211" s="16" t="s">
        <v>135</v>
      </c>
      <c r="BE211" s="151">
        <f>IF(N211="základná",J211,0)</f>
        <v>0</v>
      </c>
      <c r="BF211" s="151">
        <f>IF(N211="znížená",J211,0)</f>
        <v>0</v>
      </c>
      <c r="BG211" s="151">
        <f>IF(N211="zákl. prenesená",J211,0)</f>
        <v>0</v>
      </c>
      <c r="BH211" s="151">
        <f>IF(N211="zníž. prenesená",J211,0)</f>
        <v>0</v>
      </c>
      <c r="BI211" s="151">
        <f>IF(N211="nulová",J211,0)</f>
        <v>0</v>
      </c>
      <c r="BJ211" s="16" t="s">
        <v>142</v>
      </c>
      <c r="BK211" s="151">
        <f>ROUND(I211*H211,2)</f>
        <v>0</v>
      </c>
      <c r="BL211" s="16" t="s">
        <v>222</v>
      </c>
      <c r="BM211" s="150" t="s">
        <v>366</v>
      </c>
    </row>
    <row r="212" spans="2:65" s="1" customFormat="1" ht="22.15" customHeight="1">
      <c r="B212" s="31"/>
      <c r="C212" s="138" t="s">
        <v>351</v>
      </c>
      <c r="D212" s="138" t="s">
        <v>137</v>
      </c>
      <c r="E212" s="139" t="s">
        <v>368</v>
      </c>
      <c r="F212" s="140" t="s">
        <v>369</v>
      </c>
      <c r="G212" s="141" t="s">
        <v>370</v>
      </c>
      <c r="H212" s="184"/>
      <c r="I212" s="143"/>
      <c r="J212" s="144">
        <f>ROUND(I212*H212,2)</f>
        <v>0</v>
      </c>
      <c r="K212" s="145"/>
      <c r="L212" s="31"/>
      <c r="M212" s="146" t="s">
        <v>1</v>
      </c>
      <c r="N212" s="147" t="s">
        <v>42</v>
      </c>
      <c r="P212" s="148">
        <f>O212*H212</f>
        <v>0</v>
      </c>
      <c r="Q212" s="148">
        <v>0</v>
      </c>
      <c r="R212" s="148">
        <f>Q212*H212</f>
        <v>0</v>
      </c>
      <c r="S212" s="148">
        <v>0</v>
      </c>
      <c r="T212" s="149">
        <f>S212*H212</f>
        <v>0</v>
      </c>
      <c r="AR212" s="150" t="s">
        <v>222</v>
      </c>
      <c r="AT212" s="150" t="s">
        <v>137</v>
      </c>
      <c r="AU212" s="150" t="s">
        <v>142</v>
      </c>
      <c r="AY212" s="16" t="s">
        <v>135</v>
      </c>
      <c r="BE212" s="151">
        <f>IF(N212="základná",J212,0)</f>
        <v>0</v>
      </c>
      <c r="BF212" s="151">
        <f>IF(N212="znížená",J212,0)</f>
        <v>0</v>
      </c>
      <c r="BG212" s="151">
        <f>IF(N212="zákl. prenesená",J212,0)</f>
        <v>0</v>
      </c>
      <c r="BH212" s="151">
        <f>IF(N212="zníž. prenesená",J212,0)</f>
        <v>0</v>
      </c>
      <c r="BI212" s="151">
        <f>IF(N212="nulová",J212,0)</f>
        <v>0</v>
      </c>
      <c r="BJ212" s="16" t="s">
        <v>142</v>
      </c>
      <c r="BK212" s="151">
        <f>ROUND(I212*H212,2)</f>
        <v>0</v>
      </c>
      <c r="BL212" s="16" t="s">
        <v>222</v>
      </c>
      <c r="BM212" s="150" t="s">
        <v>371</v>
      </c>
    </row>
    <row r="213" spans="2:65" s="11" customFormat="1" ht="22.9" customHeight="1">
      <c r="B213" s="126"/>
      <c r="D213" s="127" t="s">
        <v>75</v>
      </c>
      <c r="E213" s="136" t="s">
        <v>372</v>
      </c>
      <c r="F213" s="136" t="s">
        <v>373</v>
      </c>
      <c r="I213" s="129"/>
      <c r="J213" s="137">
        <f>BK213</f>
        <v>0</v>
      </c>
      <c r="L213" s="126"/>
      <c r="M213" s="131"/>
      <c r="P213" s="132">
        <f>SUM(P214:P218)</f>
        <v>0</v>
      </c>
      <c r="R213" s="132">
        <f>SUM(R214:R218)</f>
        <v>0.12516239999999998</v>
      </c>
      <c r="T213" s="133">
        <f>SUM(T214:T218)</f>
        <v>0</v>
      </c>
      <c r="AR213" s="127" t="s">
        <v>142</v>
      </c>
      <c r="AT213" s="134" t="s">
        <v>75</v>
      </c>
      <c r="AU213" s="134" t="s">
        <v>84</v>
      </c>
      <c r="AY213" s="127" t="s">
        <v>135</v>
      </c>
      <c r="BK213" s="135">
        <f>SUM(BK214:BK218)</f>
        <v>0</v>
      </c>
    </row>
    <row r="214" spans="2:65" s="1" customFormat="1" ht="22.15" customHeight="1">
      <c r="B214" s="31"/>
      <c r="C214" s="138" t="s">
        <v>355</v>
      </c>
      <c r="D214" s="138" t="s">
        <v>137</v>
      </c>
      <c r="E214" s="139" t="s">
        <v>375</v>
      </c>
      <c r="F214" s="140" t="s">
        <v>376</v>
      </c>
      <c r="G214" s="141" t="s">
        <v>140</v>
      </c>
      <c r="H214" s="142">
        <v>21.55</v>
      </c>
      <c r="I214" s="143"/>
      <c r="J214" s="144">
        <f>ROUND(I214*H214,2)</f>
        <v>0</v>
      </c>
      <c r="K214" s="145"/>
      <c r="L214" s="31"/>
      <c r="M214" s="146" t="s">
        <v>1</v>
      </c>
      <c r="N214" s="147" t="s">
        <v>42</v>
      </c>
      <c r="P214" s="148">
        <f>O214*H214</f>
        <v>0</v>
      </c>
      <c r="Q214" s="148">
        <v>0</v>
      </c>
      <c r="R214" s="148">
        <f>Q214*H214</f>
        <v>0</v>
      </c>
      <c r="S214" s="148">
        <v>0</v>
      </c>
      <c r="T214" s="149">
        <f>S214*H214</f>
        <v>0</v>
      </c>
      <c r="AR214" s="150" t="s">
        <v>222</v>
      </c>
      <c r="AT214" s="150" t="s">
        <v>137</v>
      </c>
      <c r="AU214" s="150" t="s">
        <v>142</v>
      </c>
      <c r="AY214" s="16" t="s">
        <v>135</v>
      </c>
      <c r="BE214" s="151">
        <f>IF(N214="základná",J214,0)</f>
        <v>0</v>
      </c>
      <c r="BF214" s="151">
        <f>IF(N214="znížená",J214,0)</f>
        <v>0</v>
      </c>
      <c r="BG214" s="151">
        <f>IF(N214="zákl. prenesená",J214,0)</f>
        <v>0</v>
      </c>
      <c r="BH214" s="151">
        <f>IF(N214="zníž. prenesená",J214,0)</f>
        <v>0</v>
      </c>
      <c r="BI214" s="151">
        <f>IF(N214="nulová",J214,0)</f>
        <v>0</v>
      </c>
      <c r="BJ214" s="16" t="s">
        <v>142</v>
      </c>
      <c r="BK214" s="151">
        <f>ROUND(I214*H214,2)</f>
        <v>0</v>
      </c>
      <c r="BL214" s="16" t="s">
        <v>222</v>
      </c>
      <c r="BM214" s="150" t="s">
        <v>377</v>
      </c>
    </row>
    <row r="215" spans="2:65" s="12" customFormat="1">
      <c r="B215" s="152"/>
      <c r="D215" s="153" t="s">
        <v>144</v>
      </c>
      <c r="E215" s="154" t="s">
        <v>1</v>
      </c>
      <c r="F215" s="155" t="s">
        <v>378</v>
      </c>
      <c r="H215" s="154" t="s">
        <v>1</v>
      </c>
      <c r="I215" s="156"/>
      <c r="L215" s="152"/>
      <c r="M215" s="157"/>
      <c r="T215" s="158"/>
      <c r="AT215" s="154" t="s">
        <v>144</v>
      </c>
      <c r="AU215" s="154" t="s">
        <v>142</v>
      </c>
      <c r="AV215" s="12" t="s">
        <v>84</v>
      </c>
      <c r="AW215" s="12" t="s">
        <v>32</v>
      </c>
      <c r="AX215" s="12" t="s">
        <v>76</v>
      </c>
      <c r="AY215" s="154" t="s">
        <v>135</v>
      </c>
    </row>
    <row r="216" spans="2:65" s="13" customFormat="1">
      <c r="B216" s="159"/>
      <c r="D216" s="153" t="s">
        <v>144</v>
      </c>
      <c r="E216" s="160" t="s">
        <v>1</v>
      </c>
      <c r="F216" s="161" t="s">
        <v>379</v>
      </c>
      <c r="H216" s="162">
        <v>21.55</v>
      </c>
      <c r="I216" s="163"/>
      <c r="L216" s="159"/>
      <c r="M216" s="164"/>
      <c r="T216" s="165"/>
      <c r="AT216" s="160" t="s">
        <v>144</v>
      </c>
      <c r="AU216" s="160" t="s">
        <v>142</v>
      </c>
      <c r="AV216" s="13" t="s">
        <v>142</v>
      </c>
      <c r="AW216" s="13" t="s">
        <v>32</v>
      </c>
      <c r="AX216" s="13" t="s">
        <v>84</v>
      </c>
      <c r="AY216" s="160" t="s">
        <v>135</v>
      </c>
    </row>
    <row r="217" spans="2:65" s="1" customFormat="1" ht="14.45" customHeight="1">
      <c r="B217" s="31"/>
      <c r="C217" s="173" t="s">
        <v>359</v>
      </c>
      <c r="D217" s="173" t="s">
        <v>203</v>
      </c>
      <c r="E217" s="174" t="s">
        <v>381</v>
      </c>
      <c r="F217" s="175" t="s">
        <v>382</v>
      </c>
      <c r="G217" s="176" t="s">
        <v>140</v>
      </c>
      <c r="H217" s="177">
        <v>23.704999999999998</v>
      </c>
      <c r="I217" s="178"/>
      <c r="J217" s="179">
        <f>ROUND(I217*H217,2)</f>
        <v>0</v>
      </c>
      <c r="K217" s="180"/>
      <c r="L217" s="181"/>
      <c r="M217" s="182" t="s">
        <v>1</v>
      </c>
      <c r="N217" s="183" t="s">
        <v>42</v>
      </c>
      <c r="P217" s="148">
        <f>O217*H217</f>
        <v>0</v>
      </c>
      <c r="Q217" s="148">
        <v>5.28E-3</v>
      </c>
      <c r="R217" s="148">
        <f>Q217*H217</f>
        <v>0.12516239999999998</v>
      </c>
      <c r="S217" s="148">
        <v>0</v>
      </c>
      <c r="T217" s="149">
        <f>S217*H217</f>
        <v>0</v>
      </c>
      <c r="AR217" s="150" t="s">
        <v>297</v>
      </c>
      <c r="AT217" s="150" t="s">
        <v>203</v>
      </c>
      <c r="AU217" s="150" t="s">
        <v>142</v>
      </c>
      <c r="AY217" s="16" t="s">
        <v>135</v>
      </c>
      <c r="BE217" s="151">
        <f>IF(N217="základná",J217,0)</f>
        <v>0</v>
      </c>
      <c r="BF217" s="151">
        <f>IF(N217="znížená",J217,0)</f>
        <v>0</v>
      </c>
      <c r="BG217" s="151">
        <f>IF(N217="zákl. prenesená",J217,0)</f>
        <v>0</v>
      </c>
      <c r="BH217" s="151">
        <f>IF(N217="zníž. prenesená",J217,0)</f>
        <v>0</v>
      </c>
      <c r="BI217" s="151">
        <f>IF(N217="nulová",J217,0)</f>
        <v>0</v>
      </c>
      <c r="BJ217" s="16" t="s">
        <v>142</v>
      </c>
      <c r="BK217" s="151">
        <f>ROUND(I217*H217,2)</f>
        <v>0</v>
      </c>
      <c r="BL217" s="16" t="s">
        <v>222</v>
      </c>
      <c r="BM217" s="150" t="s">
        <v>383</v>
      </c>
    </row>
    <row r="218" spans="2:65" s="1" customFormat="1" ht="22.15" customHeight="1">
      <c r="B218" s="31"/>
      <c r="C218" s="138" t="s">
        <v>363</v>
      </c>
      <c r="D218" s="138" t="s">
        <v>137</v>
      </c>
      <c r="E218" s="139" t="s">
        <v>385</v>
      </c>
      <c r="F218" s="140" t="s">
        <v>386</v>
      </c>
      <c r="G218" s="141" t="s">
        <v>370</v>
      </c>
      <c r="H218" s="184"/>
      <c r="I218" s="143"/>
      <c r="J218" s="144">
        <f>ROUND(I218*H218,2)</f>
        <v>0</v>
      </c>
      <c r="K218" s="145"/>
      <c r="L218" s="31"/>
      <c r="M218" s="146" t="s">
        <v>1</v>
      </c>
      <c r="N218" s="147" t="s">
        <v>42</v>
      </c>
      <c r="P218" s="148">
        <f>O218*H218</f>
        <v>0</v>
      </c>
      <c r="Q218" s="148">
        <v>0</v>
      </c>
      <c r="R218" s="148">
        <f>Q218*H218</f>
        <v>0</v>
      </c>
      <c r="S218" s="148">
        <v>0</v>
      </c>
      <c r="T218" s="149">
        <f>S218*H218</f>
        <v>0</v>
      </c>
      <c r="AR218" s="150" t="s">
        <v>222</v>
      </c>
      <c r="AT218" s="150" t="s">
        <v>137</v>
      </c>
      <c r="AU218" s="150" t="s">
        <v>142</v>
      </c>
      <c r="AY218" s="16" t="s">
        <v>135</v>
      </c>
      <c r="BE218" s="151">
        <f>IF(N218="základná",J218,0)</f>
        <v>0</v>
      </c>
      <c r="BF218" s="151">
        <f>IF(N218="znížená",J218,0)</f>
        <v>0</v>
      </c>
      <c r="BG218" s="151">
        <f>IF(N218="zákl. prenesená",J218,0)</f>
        <v>0</v>
      </c>
      <c r="BH218" s="151">
        <f>IF(N218="zníž. prenesená",J218,0)</f>
        <v>0</v>
      </c>
      <c r="BI218" s="151">
        <f>IF(N218="nulová",J218,0)</f>
        <v>0</v>
      </c>
      <c r="BJ218" s="16" t="s">
        <v>142</v>
      </c>
      <c r="BK218" s="151">
        <f>ROUND(I218*H218,2)</f>
        <v>0</v>
      </c>
      <c r="BL218" s="16" t="s">
        <v>222</v>
      </c>
      <c r="BM218" s="150" t="s">
        <v>634</v>
      </c>
    </row>
    <row r="219" spans="2:65" s="11" customFormat="1" ht="22.9" customHeight="1">
      <c r="B219" s="126"/>
      <c r="D219" s="127" t="s">
        <v>75</v>
      </c>
      <c r="E219" s="136" t="s">
        <v>388</v>
      </c>
      <c r="F219" s="136" t="s">
        <v>389</v>
      </c>
      <c r="I219" s="129"/>
      <c r="J219" s="137">
        <f>BK219</f>
        <v>0</v>
      </c>
      <c r="L219" s="126"/>
      <c r="M219" s="131"/>
      <c r="P219" s="132">
        <f>SUM(P220:P224)</f>
        <v>0</v>
      </c>
      <c r="R219" s="132">
        <f>SUM(R220:R224)</f>
        <v>0.4256665</v>
      </c>
      <c r="T219" s="133">
        <f>SUM(T220:T224)</f>
        <v>0</v>
      </c>
      <c r="AR219" s="127" t="s">
        <v>142</v>
      </c>
      <c r="AT219" s="134" t="s">
        <v>75</v>
      </c>
      <c r="AU219" s="134" t="s">
        <v>84</v>
      </c>
      <c r="AY219" s="127" t="s">
        <v>135</v>
      </c>
      <c r="BK219" s="135">
        <f>SUM(BK220:BK224)</f>
        <v>0</v>
      </c>
    </row>
    <row r="220" spans="2:65" s="1" customFormat="1" ht="22.15" customHeight="1">
      <c r="B220" s="31"/>
      <c r="C220" s="138" t="s">
        <v>367</v>
      </c>
      <c r="D220" s="138" t="s">
        <v>137</v>
      </c>
      <c r="E220" s="139" t="s">
        <v>391</v>
      </c>
      <c r="F220" s="140" t="s">
        <v>392</v>
      </c>
      <c r="G220" s="141" t="s">
        <v>140</v>
      </c>
      <c r="H220" s="142">
        <v>21.55</v>
      </c>
      <c r="I220" s="143"/>
      <c r="J220" s="144">
        <f>ROUND(I220*H220,2)</f>
        <v>0</v>
      </c>
      <c r="K220" s="145"/>
      <c r="L220" s="31"/>
      <c r="M220" s="146" t="s">
        <v>1</v>
      </c>
      <c r="N220" s="147" t="s">
        <v>42</v>
      </c>
      <c r="P220" s="148">
        <f>O220*H220</f>
        <v>0</v>
      </c>
      <c r="Q220" s="148">
        <v>1.6420000000000001E-2</v>
      </c>
      <c r="R220" s="148">
        <f>Q220*H220</f>
        <v>0.35385100000000003</v>
      </c>
      <c r="S220" s="148">
        <v>0</v>
      </c>
      <c r="T220" s="149">
        <f>S220*H220</f>
        <v>0</v>
      </c>
      <c r="AR220" s="150" t="s">
        <v>222</v>
      </c>
      <c r="AT220" s="150" t="s">
        <v>137</v>
      </c>
      <c r="AU220" s="150" t="s">
        <v>142</v>
      </c>
      <c r="AY220" s="16" t="s">
        <v>135</v>
      </c>
      <c r="BE220" s="151">
        <f>IF(N220="základná",J220,0)</f>
        <v>0</v>
      </c>
      <c r="BF220" s="151">
        <f>IF(N220="znížená",J220,0)</f>
        <v>0</v>
      </c>
      <c r="BG220" s="151">
        <f>IF(N220="zákl. prenesená",J220,0)</f>
        <v>0</v>
      </c>
      <c r="BH220" s="151">
        <f>IF(N220="zníž. prenesená",J220,0)</f>
        <v>0</v>
      </c>
      <c r="BI220" s="151">
        <f>IF(N220="nulová",J220,0)</f>
        <v>0</v>
      </c>
      <c r="BJ220" s="16" t="s">
        <v>142</v>
      </c>
      <c r="BK220" s="151">
        <f>ROUND(I220*H220,2)</f>
        <v>0</v>
      </c>
      <c r="BL220" s="16" t="s">
        <v>222</v>
      </c>
      <c r="BM220" s="150" t="s">
        <v>393</v>
      </c>
    </row>
    <row r="221" spans="2:65" s="1" customFormat="1" ht="22.15" customHeight="1">
      <c r="B221" s="31"/>
      <c r="C221" s="138" t="s">
        <v>374</v>
      </c>
      <c r="D221" s="138" t="s">
        <v>137</v>
      </c>
      <c r="E221" s="139" t="s">
        <v>395</v>
      </c>
      <c r="F221" s="140" t="s">
        <v>396</v>
      </c>
      <c r="G221" s="141" t="s">
        <v>225</v>
      </c>
      <c r="H221" s="142">
        <v>9.35</v>
      </c>
      <c r="I221" s="143"/>
      <c r="J221" s="144">
        <f>ROUND(I221*H221,2)</f>
        <v>0</v>
      </c>
      <c r="K221" s="145"/>
      <c r="L221" s="31"/>
      <c r="M221" s="146" t="s">
        <v>1</v>
      </c>
      <c r="N221" s="147" t="s">
        <v>42</v>
      </c>
      <c r="P221" s="148">
        <f>O221*H221</f>
        <v>0</v>
      </c>
      <c r="Q221" s="148">
        <v>5.8900000000000003E-3</v>
      </c>
      <c r="R221" s="148">
        <f>Q221*H221</f>
        <v>5.5071500000000002E-2</v>
      </c>
      <c r="S221" s="148">
        <v>0</v>
      </c>
      <c r="T221" s="149">
        <f>S221*H221</f>
        <v>0</v>
      </c>
      <c r="AR221" s="150" t="s">
        <v>222</v>
      </c>
      <c r="AT221" s="150" t="s">
        <v>137</v>
      </c>
      <c r="AU221" s="150" t="s">
        <v>142</v>
      </c>
      <c r="AY221" s="16" t="s">
        <v>135</v>
      </c>
      <c r="BE221" s="151">
        <f>IF(N221="základná",J221,0)</f>
        <v>0</v>
      </c>
      <c r="BF221" s="151">
        <f>IF(N221="znížená",J221,0)</f>
        <v>0</v>
      </c>
      <c r="BG221" s="151">
        <f>IF(N221="zákl. prenesená",J221,0)</f>
        <v>0</v>
      </c>
      <c r="BH221" s="151">
        <f>IF(N221="zníž. prenesená",J221,0)</f>
        <v>0</v>
      </c>
      <c r="BI221" s="151">
        <f>IF(N221="nulová",J221,0)</f>
        <v>0</v>
      </c>
      <c r="BJ221" s="16" t="s">
        <v>142</v>
      </c>
      <c r="BK221" s="151">
        <f>ROUND(I221*H221,2)</f>
        <v>0</v>
      </c>
      <c r="BL221" s="16" t="s">
        <v>222</v>
      </c>
      <c r="BM221" s="150" t="s">
        <v>397</v>
      </c>
    </row>
    <row r="222" spans="2:65" s="1" customFormat="1" ht="22.15" customHeight="1">
      <c r="B222" s="31"/>
      <c r="C222" s="138" t="s">
        <v>380</v>
      </c>
      <c r="D222" s="138" t="s">
        <v>137</v>
      </c>
      <c r="E222" s="139" t="s">
        <v>399</v>
      </c>
      <c r="F222" s="140" t="s">
        <v>400</v>
      </c>
      <c r="G222" s="141" t="s">
        <v>225</v>
      </c>
      <c r="H222" s="142">
        <v>5.98</v>
      </c>
      <c r="I222" s="143"/>
      <c r="J222" s="144">
        <f>ROUND(I222*H222,2)</f>
        <v>0</v>
      </c>
      <c r="K222" s="145"/>
      <c r="L222" s="31"/>
      <c r="M222" s="146" t="s">
        <v>1</v>
      </c>
      <c r="N222" s="147" t="s">
        <v>42</v>
      </c>
      <c r="P222" s="148">
        <f>O222*H222</f>
        <v>0</v>
      </c>
      <c r="Q222" s="148">
        <v>2.8E-3</v>
      </c>
      <c r="R222" s="148">
        <f>Q222*H222</f>
        <v>1.6744000000000002E-2</v>
      </c>
      <c r="S222" s="148">
        <v>0</v>
      </c>
      <c r="T222" s="149">
        <f>S222*H222</f>
        <v>0</v>
      </c>
      <c r="AR222" s="150" t="s">
        <v>222</v>
      </c>
      <c r="AT222" s="150" t="s">
        <v>137</v>
      </c>
      <c r="AU222" s="150" t="s">
        <v>142</v>
      </c>
      <c r="AY222" s="16" t="s">
        <v>135</v>
      </c>
      <c r="BE222" s="151">
        <f>IF(N222="základná",J222,0)</f>
        <v>0</v>
      </c>
      <c r="BF222" s="151">
        <f>IF(N222="znížená",J222,0)</f>
        <v>0</v>
      </c>
      <c r="BG222" s="151">
        <f>IF(N222="zákl. prenesená",J222,0)</f>
        <v>0</v>
      </c>
      <c r="BH222" s="151">
        <f>IF(N222="zníž. prenesená",J222,0)</f>
        <v>0</v>
      </c>
      <c r="BI222" s="151">
        <f>IF(N222="nulová",J222,0)</f>
        <v>0</v>
      </c>
      <c r="BJ222" s="16" t="s">
        <v>142</v>
      </c>
      <c r="BK222" s="151">
        <f>ROUND(I222*H222,2)</f>
        <v>0</v>
      </c>
      <c r="BL222" s="16" t="s">
        <v>222</v>
      </c>
      <c r="BM222" s="150" t="s">
        <v>401</v>
      </c>
    </row>
    <row r="223" spans="2:65" s="13" customFormat="1">
      <c r="B223" s="159"/>
      <c r="D223" s="153" t="s">
        <v>144</v>
      </c>
      <c r="E223" s="160" t="s">
        <v>1</v>
      </c>
      <c r="F223" s="161" t="s">
        <v>402</v>
      </c>
      <c r="H223" s="162">
        <v>5.98</v>
      </c>
      <c r="I223" s="163"/>
      <c r="L223" s="159"/>
      <c r="M223" s="164"/>
      <c r="T223" s="165"/>
      <c r="AT223" s="160" t="s">
        <v>144</v>
      </c>
      <c r="AU223" s="160" t="s">
        <v>142</v>
      </c>
      <c r="AV223" s="13" t="s">
        <v>142</v>
      </c>
      <c r="AW223" s="13" t="s">
        <v>32</v>
      </c>
      <c r="AX223" s="13" t="s">
        <v>84</v>
      </c>
      <c r="AY223" s="160" t="s">
        <v>135</v>
      </c>
    </row>
    <row r="224" spans="2:65" s="1" customFormat="1" ht="22.15" customHeight="1">
      <c r="B224" s="31"/>
      <c r="C224" s="138" t="s">
        <v>384</v>
      </c>
      <c r="D224" s="138" t="s">
        <v>137</v>
      </c>
      <c r="E224" s="139" t="s">
        <v>404</v>
      </c>
      <c r="F224" s="140" t="s">
        <v>405</v>
      </c>
      <c r="G224" s="141" t="s">
        <v>370</v>
      </c>
      <c r="H224" s="184"/>
      <c r="I224" s="143"/>
      <c r="J224" s="144">
        <f>ROUND(I224*H224,2)</f>
        <v>0</v>
      </c>
      <c r="K224" s="145"/>
      <c r="L224" s="31"/>
      <c r="M224" s="146" t="s">
        <v>1</v>
      </c>
      <c r="N224" s="147" t="s">
        <v>42</v>
      </c>
      <c r="P224" s="148">
        <f>O224*H224</f>
        <v>0</v>
      </c>
      <c r="Q224" s="148">
        <v>0</v>
      </c>
      <c r="R224" s="148">
        <f>Q224*H224</f>
        <v>0</v>
      </c>
      <c r="S224" s="148">
        <v>0</v>
      </c>
      <c r="T224" s="149">
        <f>S224*H224</f>
        <v>0</v>
      </c>
      <c r="AR224" s="150" t="s">
        <v>222</v>
      </c>
      <c r="AT224" s="150" t="s">
        <v>137</v>
      </c>
      <c r="AU224" s="150" t="s">
        <v>142</v>
      </c>
      <c r="AY224" s="16" t="s">
        <v>135</v>
      </c>
      <c r="BE224" s="151">
        <f>IF(N224="základná",J224,0)</f>
        <v>0</v>
      </c>
      <c r="BF224" s="151">
        <f>IF(N224="znížená",J224,0)</f>
        <v>0</v>
      </c>
      <c r="BG224" s="151">
        <f>IF(N224="zákl. prenesená",J224,0)</f>
        <v>0</v>
      </c>
      <c r="BH224" s="151">
        <f>IF(N224="zníž. prenesená",J224,0)</f>
        <v>0</v>
      </c>
      <c r="BI224" s="151">
        <f>IF(N224="nulová",J224,0)</f>
        <v>0</v>
      </c>
      <c r="BJ224" s="16" t="s">
        <v>142</v>
      </c>
      <c r="BK224" s="151">
        <f>ROUND(I224*H224,2)</f>
        <v>0</v>
      </c>
      <c r="BL224" s="16" t="s">
        <v>222</v>
      </c>
      <c r="BM224" s="150" t="s">
        <v>406</v>
      </c>
    </row>
    <row r="225" spans="2:65" s="11" customFormat="1" ht="22.9" customHeight="1">
      <c r="B225" s="126"/>
      <c r="D225" s="127" t="s">
        <v>75</v>
      </c>
      <c r="E225" s="136" t="s">
        <v>407</v>
      </c>
      <c r="F225" s="136" t="s">
        <v>408</v>
      </c>
      <c r="I225" s="129"/>
      <c r="J225" s="137">
        <f>BK225</f>
        <v>0</v>
      </c>
      <c r="L225" s="126"/>
      <c r="M225" s="131"/>
      <c r="P225" s="132">
        <f>SUM(P226:P234)</f>
        <v>0</v>
      </c>
      <c r="R225" s="132">
        <f>SUM(R226:R234)</f>
        <v>2.7093398</v>
      </c>
      <c r="T225" s="133">
        <f>SUM(T226:T234)</f>
        <v>0.13499999999999998</v>
      </c>
      <c r="AR225" s="127" t="s">
        <v>142</v>
      </c>
      <c r="AT225" s="134" t="s">
        <v>75</v>
      </c>
      <c r="AU225" s="134" t="s">
        <v>84</v>
      </c>
      <c r="AY225" s="127" t="s">
        <v>135</v>
      </c>
      <c r="BK225" s="135">
        <f>SUM(BK226:BK234)</f>
        <v>0</v>
      </c>
    </row>
    <row r="226" spans="2:65" s="1" customFormat="1" ht="22.15" customHeight="1">
      <c r="B226" s="31"/>
      <c r="C226" s="138" t="s">
        <v>390</v>
      </c>
      <c r="D226" s="138" t="s">
        <v>137</v>
      </c>
      <c r="E226" s="139" t="s">
        <v>410</v>
      </c>
      <c r="F226" s="140" t="s">
        <v>411</v>
      </c>
      <c r="G226" s="141" t="s">
        <v>140</v>
      </c>
      <c r="H226" s="142">
        <v>53.28</v>
      </c>
      <c r="I226" s="143"/>
      <c r="J226" s="144">
        <f>ROUND(I226*H226,2)</f>
        <v>0</v>
      </c>
      <c r="K226" s="145"/>
      <c r="L226" s="31"/>
      <c r="M226" s="146" t="s">
        <v>1</v>
      </c>
      <c r="N226" s="147" t="s">
        <v>42</v>
      </c>
      <c r="P226" s="148">
        <f>O226*H226</f>
        <v>0</v>
      </c>
      <c r="Q226" s="148">
        <v>1.2999999999999999E-4</v>
      </c>
      <c r="R226" s="148">
        <f>Q226*H226</f>
        <v>6.9263999999999992E-3</v>
      </c>
      <c r="S226" s="148">
        <v>0</v>
      </c>
      <c r="T226" s="149">
        <f>S226*H226</f>
        <v>0</v>
      </c>
      <c r="AR226" s="150" t="s">
        <v>222</v>
      </c>
      <c r="AT226" s="150" t="s">
        <v>137</v>
      </c>
      <c r="AU226" s="150" t="s">
        <v>142</v>
      </c>
      <c r="AY226" s="16" t="s">
        <v>135</v>
      </c>
      <c r="BE226" s="151">
        <f>IF(N226="základná",J226,0)</f>
        <v>0</v>
      </c>
      <c r="BF226" s="151">
        <f>IF(N226="znížená",J226,0)</f>
        <v>0</v>
      </c>
      <c r="BG226" s="151">
        <f>IF(N226="zákl. prenesená",J226,0)</f>
        <v>0</v>
      </c>
      <c r="BH226" s="151">
        <f>IF(N226="zníž. prenesená",J226,0)</f>
        <v>0</v>
      </c>
      <c r="BI226" s="151">
        <f>IF(N226="nulová",J226,0)</f>
        <v>0</v>
      </c>
      <c r="BJ226" s="16" t="s">
        <v>142</v>
      </c>
      <c r="BK226" s="151">
        <f>ROUND(I226*H226,2)</f>
        <v>0</v>
      </c>
      <c r="BL226" s="16" t="s">
        <v>222</v>
      </c>
      <c r="BM226" s="150" t="s">
        <v>412</v>
      </c>
    </row>
    <row r="227" spans="2:65" s="13" customFormat="1">
      <c r="B227" s="159"/>
      <c r="D227" s="153" t="s">
        <v>144</v>
      </c>
      <c r="E227" s="160" t="s">
        <v>1</v>
      </c>
      <c r="F227" s="161" t="s">
        <v>413</v>
      </c>
      <c r="H227" s="162">
        <v>53.28</v>
      </c>
      <c r="I227" s="163"/>
      <c r="L227" s="159"/>
      <c r="M227" s="164"/>
      <c r="T227" s="165"/>
      <c r="AT227" s="160" t="s">
        <v>144</v>
      </c>
      <c r="AU227" s="160" t="s">
        <v>142</v>
      </c>
      <c r="AV227" s="13" t="s">
        <v>142</v>
      </c>
      <c r="AW227" s="13" t="s">
        <v>32</v>
      </c>
      <c r="AX227" s="13" t="s">
        <v>84</v>
      </c>
      <c r="AY227" s="160" t="s">
        <v>135</v>
      </c>
    </row>
    <row r="228" spans="2:65" s="1" customFormat="1" ht="14.45" customHeight="1">
      <c r="B228" s="31"/>
      <c r="C228" s="173" t="s">
        <v>394</v>
      </c>
      <c r="D228" s="173" t="s">
        <v>203</v>
      </c>
      <c r="E228" s="174" t="s">
        <v>415</v>
      </c>
      <c r="F228" s="175" t="s">
        <v>416</v>
      </c>
      <c r="G228" s="176" t="s">
        <v>140</v>
      </c>
      <c r="H228" s="177">
        <v>54.345999999999997</v>
      </c>
      <c r="I228" s="178"/>
      <c r="J228" s="179">
        <f>ROUND(I228*H228,2)</f>
        <v>0</v>
      </c>
      <c r="K228" s="180"/>
      <c r="L228" s="181"/>
      <c r="M228" s="182" t="s">
        <v>1</v>
      </c>
      <c r="N228" s="183" t="s">
        <v>42</v>
      </c>
      <c r="P228" s="148">
        <f>O228*H228</f>
        <v>0</v>
      </c>
      <c r="Q228" s="148">
        <v>3.8999999999999998E-3</v>
      </c>
      <c r="R228" s="148">
        <f>Q228*H228</f>
        <v>0.21194939999999998</v>
      </c>
      <c r="S228" s="148">
        <v>0</v>
      </c>
      <c r="T228" s="149">
        <f>S228*H228</f>
        <v>0</v>
      </c>
      <c r="AR228" s="150" t="s">
        <v>297</v>
      </c>
      <c r="AT228" s="150" t="s">
        <v>203</v>
      </c>
      <c r="AU228" s="150" t="s">
        <v>142</v>
      </c>
      <c r="AY228" s="16" t="s">
        <v>135</v>
      </c>
      <c r="BE228" s="151">
        <f>IF(N228="základná",J228,0)</f>
        <v>0</v>
      </c>
      <c r="BF228" s="151">
        <f>IF(N228="znížená",J228,0)</f>
        <v>0</v>
      </c>
      <c r="BG228" s="151">
        <f>IF(N228="zákl. prenesená",J228,0)</f>
        <v>0</v>
      </c>
      <c r="BH228" s="151">
        <f>IF(N228="zníž. prenesená",J228,0)</f>
        <v>0</v>
      </c>
      <c r="BI228" s="151">
        <f>IF(N228="nulová",J228,0)</f>
        <v>0</v>
      </c>
      <c r="BJ228" s="16" t="s">
        <v>142</v>
      </c>
      <c r="BK228" s="151">
        <f>ROUND(I228*H228,2)</f>
        <v>0</v>
      </c>
      <c r="BL228" s="16" t="s">
        <v>222</v>
      </c>
      <c r="BM228" s="150" t="s">
        <v>417</v>
      </c>
    </row>
    <row r="229" spans="2:65" s="13" customFormat="1">
      <c r="B229" s="159"/>
      <c r="D229" s="153" t="s">
        <v>144</v>
      </c>
      <c r="F229" s="161" t="s">
        <v>418</v>
      </c>
      <c r="H229" s="162">
        <v>54.345999999999997</v>
      </c>
      <c r="I229" s="163"/>
      <c r="L229" s="159"/>
      <c r="M229" s="164"/>
      <c r="T229" s="165"/>
      <c r="AT229" s="160" t="s">
        <v>144</v>
      </c>
      <c r="AU229" s="160" t="s">
        <v>142</v>
      </c>
      <c r="AV229" s="13" t="s">
        <v>142</v>
      </c>
      <c r="AW229" s="13" t="s">
        <v>4</v>
      </c>
      <c r="AX229" s="13" t="s">
        <v>84</v>
      </c>
      <c r="AY229" s="160" t="s">
        <v>135</v>
      </c>
    </row>
    <row r="230" spans="2:65" s="1" customFormat="1" ht="22.15" customHeight="1">
      <c r="B230" s="31"/>
      <c r="C230" s="138" t="s">
        <v>398</v>
      </c>
      <c r="D230" s="138" t="s">
        <v>137</v>
      </c>
      <c r="E230" s="139" t="s">
        <v>635</v>
      </c>
      <c r="F230" s="140" t="s">
        <v>636</v>
      </c>
      <c r="G230" s="141" t="s">
        <v>225</v>
      </c>
      <c r="H230" s="142">
        <v>15</v>
      </c>
      <c r="I230" s="143"/>
      <c r="J230" s="144">
        <f>ROUND(I230*H230,2)</f>
        <v>0</v>
      </c>
      <c r="K230" s="145"/>
      <c r="L230" s="31"/>
      <c r="M230" s="146" t="s">
        <v>1</v>
      </c>
      <c r="N230" s="147" t="s">
        <v>42</v>
      </c>
      <c r="P230" s="148">
        <f>O230*H230</f>
        <v>0</v>
      </c>
      <c r="Q230" s="148">
        <v>0</v>
      </c>
      <c r="R230" s="148">
        <f>Q230*H230</f>
        <v>0</v>
      </c>
      <c r="S230" s="148">
        <v>8.9999999999999993E-3</v>
      </c>
      <c r="T230" s="149">
        <f>S230*H230</f>
        <v>0.13499999999999998</v>
      </c>
      <c r="AR230" s="150" t="s">
        <v>222</v>
      </c>
      <c r="AT230" s="150" t="s">
        <v>137</v>
      </c>
      <c r="AU230" s="150" t="s">
        <v>142</v>
      </c>
      <c r="AY230" s="16" t="s">
        <v>135</v>
      </c>
      <c r="BE230" s="151">
        <f>IF(N230="základná",J230,0)</f>
        <v>0</v>
      </c>
      <c r="BF230" s="151">
        <f>IF(N230="znížená",J230,0)</f>
        <v>0</v>
      </c>
      <c r="BG230" s="151">
        <f>IF(N230="zákl. prenesená",J230,0)</f>
        <v>0</v>
      </c>
      <c r="BH230" s="151">
        <f>IF(N230="zníž. prenesená",J230,0)</f>
        <v>0</v>
      </c>
      <c r="BI230" s="151">
        <f>IF(N230="nulová",J230,0)</f>
        <v>0</v>
      </c>
      <c r="BJ230" s="16" t="s">
        <v>142</v>
      </c>
      <c r="BK230" s="151">
        <f>ROUND(I230*H230,2)</f>
        <v>0</v>
      </c>
      <c r="BL230" s="16" t="s">
        <v>222</v>
      </c>
      <c r="BM230" s="150" t="s">
        <v>637</v>
      </c>
    </row>
    <row r="231" spans="2:65" s="1" customFormat="1" ht="22.15" customHeight="1">
      <c r="B231" s="31"/>
      <c r="C231" s="138" t="s">
        <v>403</v>
      </c>
      <c r="D231" s="138" t="s">
        <v>137</v>
      </c>
      <c r="E231" s="139" t="s">
        <v>420</v>
      </c>
      <c r="F231" s="140" t="s">
        <v>421</v>
      </c>
      <c r="G231" s="141" t="s">
        <v>349</v>
      </c>
      <c r="H231" s="142">
        <v>2305.8000000000002</v>
      </c>
      <c r="I231" s="143"/>
      <c r="J231" s="144">
        <f>ROUND(I231*H231,2)</f>
        <v>0</v>
      </c>
      <c r="K231" s="145"/>
      <c r="L231" s="31"/>
      <c r="M231" s="146" t="s">
        <v>1</v>
      </c>
      <c r="N231" s="147" t="s">
        <v>42</v>
      </c>
      <c r="P231" s="148">
        <f>O231*H231</f>
        <v>0</v>
      </c>
      <c r="Q231" s="148">
        <v>8.0000000000000007E-5</v>
      </c>
      <c r="R231" s="148">
        <f>Q231*H231</f>
        <v>0.18446400000000002</v>
      </c>
      <c r="S231" s="148">
        <v>0</v>
      </c>
      <c r="T231" s="149">
        <f>S231*H231</f>
        <v>0</v>
      </c>
      <c r="AR231" s="150" t="s">
        <v>222</v>
      </c>
      <c r="AT231" s="150" t="s">
        <v>137</v>
      </c>
      <c r="AU231" s="150" t="s">
        <v>142</v>
      </c>
      <c r="AY231" s="16" t="s">
        <v>135</v>
      </c>
      <c r="BE231" s="151">
        <f>IF(N231="základná",J231,0)</f>
        <v>0</v>
      </c>
      <c r="BF231" s="151">
        <f>IF(N231="znížená",J231,0)</f>
        <v>0</v>
      </c>
      <c r="BG231" s="151">
        <f>IF(N231="zákl. prenesená",J231,0)</f>
        <v>0</v>
      </c>
      <c r="BH231" s="151">
        <f>IF(N231="zníž. prenesená",J231,0)</f>
        <v>0</v>
      </c>
      <c r="BI231" s="151">
        <f>IF(N231="nulová",J231,0)</f>
        <v>0</v>
      </c>
      <c r="BJ231" s="16" t="s">
        <v>142</v>
      </c>
      <c r="BK231" s="151">
        <f>ROUND(I231*H231,2)</f>
        <v>0</v>
      </c>
      <c r="BL231" s="16" t="s">
        <v>222</v>
      </c>
      <c r="BM231" s="150" t="s">
        <v>422</v>
      </c>
    </row>
    <row r="232" spans="2:65" s="13" customFormat="1">
      <c r="B232" s="159"/>
      <c r="D232" s="153" t="s">
        <v>144</v>
      </c>
      <c r="E232" s="160" t="s">
        <v>1</v>
      </c>
      <c r="F232" s="161" t="s">
        <v>423</v>
      </c>
      <c r="H232" s="162">
        <v>2305.8000000000002</v>
      </c>
      <c r="I232" s="163"/>
      <c r="L232" s="159"/>
      <c r="M232" s="164"/>
      <c r="T232" s="165"/>
      <c r="AT232" s="160" t="s">
        <v>144</v>
      </c>
      <c r="AU232" s="160" t="s">
        <v>142</v>
      </c>
      <c r="AV232" s="13" t="s">
        <v>142</v>
      </c>
      <c r="AW232" s="13" t="s">
        <v>32</v>
      </c>
      <c r="AX232" s="13" t="s">
        <v>84</v>
      </c>
      <c r="AY232" s="160" t="s">
        <v>135</v>
      </c>
    </row>
    <row r="233" spans="2:65" s="1" customFormat="1" ht="14.45" customHeight="1">
      <c r="B233" s="31"/>
      <c r="C233" s="173" t="s">
        <v>409</v>
      </c>
      <c r="D233" s="173" t="s">
        <v>203</v>
      </c>
      <c r="E233" s="174" t="s">
        <v>425</v>
      </c>
      <c r="F233" s="175" t="s">
        <v>426</v>
      </c>
      <c r="G233" s="176" t="s">
        <v>195</v>
      </c>
      <c r="H233" s="177">
        <v>2.306</v>
      </c>
      <c r="I233" s="178"/>
      <c r="J233" s="179">
        <f>ROUND(I233*H233,2)</f>
        <v>0</v>
      </c>
      <c r="K233" s="180"/>
      <c r="L233" s="181"/>
      <c r="M233" s="182" t="s">
        <v>1</v>
      </c>
      <c r="N233" s="183" t="s">
        <v>42</v>
      </c>
      <c r="P233" s="148">
        <f>O233*H233</f>
        <v>0</v>
      </c>
      <c r="Q233" s="148">
        <v>1</v>
      </c>
      <c r="R233" s="148">
        <f>Q233*H233</f>
        <v>2.306</v>
      </c>
      <c r="S233" s="148">
        <v>0</v>
      </c>
      <c r="T233" s="149">
        <f>S233*H233</f>
        <v>0</v>
      </c>
      <c r="AR233" s="150" t="s">
        <v>297</v>
      </c>
      <c r="AT233" s="150" t="s">
        <v>203</v>
      </c>
      <c r="AU233" s="150" t="s">
        <v>142</v>
      </c>
      <c r="AY233" s="16" t="s">
        <v>135</v>
      </c>
      <c r="BE233" s="151">
        <f>IF(N233="základná",J233,0)</f>
        <v>0</v>
      </c>
      <c r="BF233" s="151">
        <f>IF(N233="znížená",J233,0)</f>
        <v>0</v>
      </c>
      <c r="BG233" s="151">
        <f>IF(N233="zákl. prenesená",J233,0)</f>
        <v>0</v>
      </c>
      <c r="BH233" s="151">
        <f>IF(N233="zníž. prenesená",J233,0)</f>
        <v>0</v>
      </c>
      <c r="BI233" s="151">
        <f>IF(N233="nulová",J233,0)</f>
        <v>0</v>
      </c>
      <c r="BJ233" s="16" t="s">
        <v>142</v>
      </c>
      <c r="BK233" s="151">
        <f>ROUND(I233*H233,2)</f>
        <v>0</v>
      </c>
      <c r="BL233" s="16" t="s">
        <v>222</v>
      </c>
      <c r="BM233" s="150" t="s">
        <v>427</v>
      </c>
    </row>
    <row r="234" spans="2:65" s="1" customFormat="1" ht="22.15" customHeight="1">
      <c r="B234" s="31"/>
      <c r="C234" s="138" t="s">
        <v>414</v>
      </c>
      <c r="D234" s="138" t="s">
        <v>137</v>
      </c>
      <c r="E234" s="139" t="s">
        <v>429</v>
      </c>
      <c r="F234" s="140" t="s">
        <v>430</v>
      </c>
      <c r="G234" s="141" t="s">
        <v>370</v>
      </c>
      <c r="H234" s="184"/>
      <c r="I234" s="143"/>
      <c r="J234" s="144">
        <f>ROUND(I234*H234,2)</f>
        <v>0</v>
      </c>
      <c r="K234" s="145"/>
      <c r="L234" s="31"/>
      <c r="M234" s="146" t="s">
        <v>1</v>
      </c>
      <c r="N234" s="147" t="s">
        <v>42</v>
      </c>
      <c r="P234" s="148">
        <f>O234*H234</f>
        <v>0</v>
      </c>
      <c r="Q234" s="148">
        <v>0</v>
      </c>
      <c r="R234" s="148">
        <f>Q234*H234</f>
        <v>0</v>
      </c>
      <c r="S234" s="148">
        <v>0</v>
      </c>
      <c r="T234" s="149">
        <f>S234*H234</f>
        <v>0</v>
      </c>
      <c r="AR234" s="150" t="s">
        <v>222</v>
      </c>
      <c r="AT234" s="150" t="s">
        <v>137</v>
      </c>
      <c r="AU234" s="150" t="s">
        <v>142</v>
      </c>
      <c r="AY234" s="16" t="s">
        <v>135</v>
      </c>
      <c r="BE234" s="151">
        <f>IF(N234="základná",J234,0)</f>
        <v>0</v>
      </c>
      <c r="BF234" s="151">
        <f>IF(N234="znížená",J234,0)</f>
        <v>0</v>
      </c>
      <c r="BG234" s="151">
        <f>IF(N234="zákl. prenesená",J234,0)</f>
        <v>0</v>
      </c>
      <c r="BH234" s="151">
        <f>IF(N234="zníž. prenesená",J234,0)</f>
        <v>0</v>
      </c>
      <c r="BI234" s="151">
        <f>IF(N234="nulová",J234,0)</f>
        <v>0</v>
      </c>
      <c r="BJ234" s="16" t="s">
        <v>142</v>
      </c>
      <c r="BK234" s="151">
        <f>ROUND(I234*H234,2)</f>
        <v>0</v>
      </c>
      <c r="BL234" s="16" t="s">
        <v>222</v>
      </c>
      <c r="BM234" s="150" t="s">
        <v>431</v>
      </c>
    </row>
    <row r="235" spans="2:65" s="11" customFormat="1" ht="22.9" customHeight="1">
      <c r="B235" s="126"/>
      <c r="D235" s="127" t="s">
        <v>75</v>
      </c>
      <c r="E235" s="136" t="s">
        <v>432</v>
      </c>
      <c r="F235" s="136" t="s">
        <v>433</v>
      </c>
      <c r="I235" s="129"/>
      <c r="J235" s="137">
        <f>BK235</f>
        <v>0</v>
      </c>
      <c r="L235" s="126"/>
      <c r="M235" s="131"/>
      <c r="P235" s="132">
        <f>P236</f>
        <v>0</v>
      </c>
      <c r="R235" s="132">
        <f>R236</f>
        <v>0</v>
      </c>
      <c r="T235" s="133">
        <f>T236</f>
        <v>0</v>
      </c>
      <c r="AR235" s="127" t="s">
        <v>142</v>
      </c>
      <c r="AT235" s="134" t="s">
        <v>75</v>
      </c>
      <c r="AU235" s="134" t="s">
        <v>84</v>
      </c>
      <c r="AY235" s="127" t="s">
        <v>135</v>
      </c>
      <c r="BK235" s="135">
        <f>BK236</f>
        <v>0</v>
      </c>
    </row>
    <row r="236" spans="2:65" s="1" customFormat="1" ht="19.899999999999999" customHeight="1">
      <c r="B236" s="31"/>
      <c r="C236" s="138" t="s">
        <v>419</v>
      </c>
      <c r="D236" s="138" t="s">
        <v>137</v>
      </c>
      <c r="E236" s="139" t="s">
        <v>435</v>
      </c>
      <c r="F236" s="140" t="s">
        <v>436</v>
      </c>
      <c r="G236" s="141" t="s">
        <v>349</v>
      </c>
      <c r="H236" s="142">
        <v>2305.8000000000002</v>
      </c>
      <c r="I236" s="143"/>
      <c r="J236" s="144">
        <f>ROUND(I236*H236,2)</f>
        <v>0</v>
      </c>
      <c r="K236" s="145"/>
      <c r="L236" s="31"/>
      <c r="M236" s="146" t="s">
        <v>1</v>
      </c>
      <c r="N236" s="147" t="s">
        <v>42</v>
      </c>
      <c r="P236" s="148">
        <f>O236*H236</f>
        <v>0</v>
      </c>
      <c r="Q236" s="148">
        <v>0</v>
      </c>
      <c r="R236" s="148">
        <f>Q236*H236</f>
        <v>0</v>
      </c>
      <c r="S236" s="148">
        <v>0</v>
      </c>
      <c r="T236" s="149">
        <f>S236*H236</f>
        <v>0</v>
      </c>
      <c r="AR236" s="150" t="s">
        <v>222</v>
      </c>
      <c r="AT236" s="150" t="s">
        <v>137</v>
      </c>
      <c r="AU236" s="150" t="s">
        <v>142</v>
      </c>
      <c r="AY236" s="16" t="s">
        <v>135</v>
      </c>
      <c r="BE236" s="151">
        <f>IF(N236="základná",J236,0)</f>
        <v>0</v>
      </c>
      <c r="BF236" s="151">
        <f>IF(N236="znížená",J236,0)</f>
        <v>0</v>
      </c>
      <c r="BG236" s="151">
        <f>IF(N236="zákl. prenesená",J236,0)</f>
        <v>0</v>
      </c>
      <c r="BH236" s="151">
        <f>IF(N236="zníž. prenesená",J236,0)</f>
        <v>0</v>
      </c>
      <c r="BI236" s="151">
        <f>IF(N236="nulová",J236,0)</f>
        <v>0</v>
      </c>
      <c r="BJ236" s="16" t="s">
        <v>142</v>
      </c>
      <c r="BK236" s="151">
        <f>ROUND(I236*H236,2)</f>
        <v>0</v>
      </c>
      <c r="BL236" s="16" t="s">
        <v>222</v>
      </c>
      <c r="BM236" s="150" t="s">
        <v>437</v>
      </c>
    </row>
    <row r="237" spans="2:65" s="11" customFormat="1" ht="25.9" customHeight="1">
      <c r="B237" s="126"/>
      <c r="D237" s="127" t="s">
        <v>75</v>
      </c>
      <c r="E237" s="128" t="s">
        <v>203</v>
      </c>
      <c r="F237" s="128" t="s">
        <v>438</v>
      </c>
      <c r="I237" s="129"/>
      <c r="J237" s="130">
        <f>BK237</f>
        <v>0</v>
      </c>
      <c r="L237" s="126"/>
      <c r="M237" s="131"/>
      <c r="P237" s="132">
        <f>P238+P279</f>
        <v>0</v>
      </c>
      <c r="R237" s="132">
        <f>R238+R279</f>
        <v>0.15</v>
      </c>
      <c r="T237" s="133">
        <f>T238+T279</f>
        <v>0</v>
      </c>
      <c r="AR237" s="127" t="s">
        <v>152</v>
      </c>
      <c r="AT237" s="134" t="s">
        <v>75</v>
      </c>
      <c r="AU237" s="134" t="s">
        <v>76</v>
      </c>
      <c r="AY237" s="127" t="s">
        <v>135</v>
      </c>
      <c r="BK237" s="135">
        <f>BK238+BK279</f>
        <v>0</v>
      </c>
    </row>
    <row r="238" spans="2:65" s="11" customFormat="1" ht="22.9" customHeight="1">
      <c r="B238" s="126"/>
      <c r="D238" s="127" t="s">
        <v>75</v>
      </c>
      <c r="E238" s="136" t="s">
        <v>439</v>
      </c>
      <c r="F238" s="136" t="s">
        <v>440</v>
      </c>
      <c r="I238" s="129"/>
      <c r="J238" s="137">
        <f>BK238</f>
        <v>0</v>
      </c>
      <c r="L238" s="126"/>
      <c r="M238" s="131"/>
      <c r="P238" s="132">
        <f>SUM(P239:P278)</f>
        <v>0</v>
      </c>
      <c r="R238" s="132">
        <f>SUM(R239:R278)</f>
        <v>0</v>
      </c>
      <c r="T238" s="133">
        <f>SUM(T239:T278)</f>
        <v>0</v>
      </c>
      <c r="AR238" s="127" t="s">
        <v>152</v>
      </c>
      <c r="AT238" s="134" t="s">
        <v>75</v>
      </c>
      <c r="AU238" s="134" t="s">
        <v>84</v>
      </c>
      <c r="AY238" s="127" t="s">
        <v>135</v>
      </c>
      <c r="BK238" s="135">
        <f>SUM(BK239:BK278)</f>
        <v>0</v>
      </c>
    </row>
    <row r="239" spans="2:65" s="1" customFormat="1" ht="14.45" customHeight="1">
      <c r="B239" s="31"/>
      <c r="C239" s="173" t="s">
        <v>424</v>
      </c>
      <c r="D239" s="173" t="s">
        <v>203</v>
      </c>
      <c r="E239" s="174" t="s">
        <v>442</v>
      </c>
      <c r="F239" s="175" t="s">
        <v>443</v>
      </c>
      <c r="G239" s="176" t="s">
        <v>225</v>
      </c>
      <c r="H239" s="177">
        <v>30</v>
      </c>
      <c r="I239" s="178"/>
      <c r="J239" s="179">
        <f>ROUND(I239*H239,2)</f>
        <v>0</v>
      </c>
      <c r="K239" s="180"/>
      <c r="L239" s="181"/>
      <c r="M239" s="182" t="s">
        <v>1</v>
      </c>
      <c r="N239" s="183" t="s">
        <v>42</v>
      </c>
      <c r="P239" s="148">
        <f>O239*H239</f>
        <v>0</v>
      </c>
      <c r="Q239" s="148">
        <v>0</v>
      </c>
      <c r="R239" s="148">
        <f>Q239*H239</f>
        <v>0</v>
      </c>
      <c r="S239" s="148">
        <v>0</v>
      </c>
      <c r="T239" s="149">
        <f>S239*H239</f>
        <v>0</v>
      </c>
      <c r="AR239" s="150" t="s">
        <v>179</v>
      </c>
      <c r="AT239" s="150" t="s">
        <v>203</v>
      </c>
      <c r="AU239" s="150" t="s">
        <v>142</v>
      </c>
      <c r="AY239" s="16" t="s">
        <v>135</v>
      </c>
      <c r="BE239" s="151">
        <f>IF(N239="základná",J239,0)</f>
        <v>0</v>
      </c>
      <c r="BF239" s="151">
        <f>IF(N239="znížená",J239,0)</f>
        <v>0</v>
      </c>
      <c r="BG239" s="151">
        <f>IF(N239="zákl. prenesená",J239,0)</f>
        <v>0</v>
      </c>
      <c r="BH239" s="151">
        <f>IF(N239="zníž. prenesená",J239,0)</f>
        <v>0</v>
      </c>
      <c r="BI239" s="151">
        <f>IF(N239="nulová",J239,0)</f>
        <v>0</v>
      </c>
      <c r="BJ239" s="16" t="s">
        <v>142</v>
      </c>
      <c r="BK239" s="151">
        <f>ROUND(I239*H239,2)</f>
        <v>0</v>
      </c>
      <c r="BL239" s="16" t="s">
        <v>141</v>
      </c>
      <c r="BM239" s="150" t="s">
        <v>444</v>
      </c>
    </row>
    <row r="240" spans="2:65" s="1" customFormat="1" ht="30" customHeight="1">
      <c r="B240" s="31"/>
      <c r="C240" s="173" t="s">
        <v>428</v>
      </c>
      <c r="D240" s="173" t="s">
        <v>203</v>
      </c>
      <c r="E240" s="174" t="s">
        <v>446</v>
      </c>
      <c r="F240" s="175" t="s">
        <v>447</v>
      </c>
      <c r="G240" s="176" t="s">
        <v>300</v>
      </c>
      <c r="H240" s="177">
        <v>8</v>
      </c>
      <c r="I240" s="178"/>
      <c r="J240" s="179">
        <f>ROUND(I240*H240,2)</f>
        <v>0</v>
      </c>
      <c r="K240" s="180"/>
      <c r="L240" s="181"/>
      <c r="M240" s="182" t="s">
        <v>1</v>
      </c>
      <c r="N240" s="183" t="s">
        <v>42</v>
      </c>
      <c r="P240" s="148">
        <f>O240*H240</f>
        <v>0</v>
      </c>
      <c r="Q240" s="148">
        <v>0</v>
      </c>
      <c r="R240" s="148">
        <f>Q240*H240</f>
        <v>0</v>
      </c>
      <c r="S240" s="148">
        <v>0</v>
      </c>
      <c r="T240" s="149">
        <f>S240*H240</f>
        <v>0</v>
      </c>
      <c r="AR240" s="150" t="s">
        <v>179</v>
      </c>
      <c r="AT240" s="150" t="s">
        <v>203</v>
      </c>
      <c r="AU240" s="150" t="s">
        <v>142</v>
      </c>
      <c r="AY240" s="16" t="s">
        <v>135</v>
      </c>
      <c r="BE240" s="151">
        <f>IF(N240="základná",J240,0)</f>
        <v>0</v>
      </c>
      <c r="BF240" s="151">
        <f>IF(N240="znížená",J240,0)</f>
        <v>0</v>
      </c>
      <c r="BG240" s="151">
        <f>IF(N240="zákl. prenesená",J240,0)</f>
        <v>0</v>
      </c>
      <c r="BH240" s="151">
        <f>IF(N240="zníž. prenesená",J240,0)</f>
        <v>0</v>
      </c>
      <c r="BI240" s="151">
        <f>IF(N240="nulová",J240,0)</f>
        <v>0</v>
      </c>
      <c r="BJ240" s="16" t="s">
        <v>142</v>
      </c>
      <c r="BK240" s="151">
        <f>ROUND(I240*H240,2)</f>
        <v>0</v>
      </c>
      <c r="BL240" s="16" t="s">
        <v>141</v>
      </c>
      <c r="BM240" s="150" t="s">
        <v>448</v>
      </c>
    </row>
    <row r="241" spans="2:65" s="1" customFormat="1" ht="30" customHeight="1">
      <c r="B241" s="31"/>
      <c r="C241" s="138" t="s">
        <v>434</v>
      </c>
      <c r="D241" s="138" t="s">
        <v>137</v>
      </c>
      <c r="E241" s="139" t="s">
        <v>450</v>
      </c>
      <c r="F241" s="140" t="s">
        <v>451</v>
      </c>
      <c r="G241" s="141" t="s">
        <v>225</v>
      </c>
      <c r="H241" s="142">
        <v>30</v>
      </c>
      <c r="I241" s="143"/>
      <c r="J241" s="144">
        <f>ROUND(I241*H241,2)</f>
        <v>0</v>
      </c>
      <c r="K241" s="145"/>
      <c r="L241" s="31"/>
      <c r="M241" s="146" t="s">
        <v>1</v>
      </c>
      <c r="N241" s="147" t="s">
        <v>42</v>
      </c>
      <c r="P241" s="148">
        <f>O241*H241</f>
        <v>0</v>
      </c>
      <c r="Q241" s="148">
        <v>0</v>
      </c>
      <c r="R241" s="148">
        <f>Q241*H241</f>
        <v>0</v>
      </c>
      <c r="S241" s="148">
        <v>0</v>
      </c>
      <c r="T241" s="149">
        <f>S241*H241</f>
        <v>0</v>
      </c>
      <c r="AR241" s="150" t="s">
        <v>141</v>
      </c>
      <c r="AT241" s="150" t="s">
        <v>137</v>
      </c>
      <c r="AU241" s="150" t="s">
        <v>142</v>
      </c>
      <c r="AY241" s="16" t="s">
        <v>135</v>
      </c>
      <c r="BE241" s="151">
        <f>IF(N241="základná",J241,0)</f>
        <v>0</v>
      </c>
      <c r="BF241" s="151">
        <f>IF(N241="znížená",J241,0)</f>
        <v>0</v>
      </c>
      <c r="BG241" s="151">
        <f>IF(N241="zákl. prenesená",J241,0)</f>
        <v>0</v>
      </c>
      <c r="BH241" s="151">
        <f>IF(N241="zníž. prenesená",J241,0)</f>
        <v>0</v>
      </c>
      <c r="BI241" s="151">
        <f>IF(N241="nulová",J241,0)</f>
        <v>0</v>
      </c>
      <c r="BJ241" s="16" t="s">
        <v>142</v>
      </c>
      <c r="BK241" s="151">
        <f>ROUND(I241*H241,2)</f>
        <v>0</v>
      </c>
      <c r="BL241" s="16" t="s">
        <v>141</v>
      </c>
      <c r="BM241" s="150" t="s">
        <v>452</v>
      </c>
    </row>
    <row r="242" spans="2:65" s="1" customFormat="1" ht="14.45" customHeight="1">
      <c r="B242" s="31"/>
      <c r="C242" s="173" t="s">
        <v>441</v>
      </c>
      <c r="D242" s="173" t="s">
        <v>203</v>
      </c>
      <c r="E242" s="174" t="s">
        <v>454</v>
      </c>
      <c r="F242" s="175" t="s">
        <v>455</v>
      </c>
      <c r="G242" s="176" t="s">
        <v>300</v>
      </c>
      <c r="H242" s="177">
        <v>2</v>
      </c>
      <c r="I242" s="178"/>
      <c r="J242" s="179">
        <f>ROUND(I242*H242,2)</f>
        <v>0</v>
      </c>
      <c r="K242" s="180"/>
      <c r="L242" s="181"/>
      <c r="M242" s="182" t="s">
        <v>1</v>
      </c>
      <c r="N242" s="183" t="s">
        <v>42</v>
      </c>
      <c r="P242" s="148">
        <f>O242*H242</f>
        <v>0</v>
      </c>
      <c r="Q242" s="148">
        <v>0</v>
      </c>
      <c r="R242" s="148">
        <f>Q242*H242</f>
        <v>0</v>
      </c>
      <c r="S242" s="148">
        <v>0</v>
      </c>
      <c r="T242" s="149">
        <f>S242*H242</f>
        <v>0</v>
      </c>
      <c r="AR242" s="150" t="s">
        <v>179</v>
      </c>
      <c r="AT242" s="150" t="s">
        <v>203</v>
      </c>
      <c r="AU242" s="150" t="s">
        <v>142</v>
      </c>
      <c r="AY242" s="16" t="s">
        <v>135</v>
      </c>
      <c r="BE242" s="151">
        <f>IF(N242="základná",J242,0)</f>
        <v>0</v>
      </c>
      <c r="BF242" s="151">
        <f>IF(N242="znížená",J242,0)</f>
        <v>0</v>
      </c>
      <c r="BG242" s="151">
        <f>IF(N242="zákl. prenesená",J242,0)</f>
        <v>0</v>
      </c>
      <c r="BH242" s="151">
        <f>IF(N242="zníž. prenesená",J242,0)</f>
        <v>0</v>
      </c>
      <c r="BI242" s="151">
        <f>IF(N242="nulová",J242,0)</f>
        <v>0</v>
      </c>
      <c r="BJ242" s="16" t="s">
        <v>142</v>
      </c>
      <c r="BK242" s="151">
        <f>ROUND(I242*H242,2)</f>
        <v>0</v>
      </c>
      <c r="BL242" s="16" t="s">
        <v>141</v>
      </c>
      <c r="BM242" s="150" t="s">
        <v>456</v>
      </c>
    </row>
    <row r="243" spans="2:65" s="1" customFormat="1" ht="34.9" customHeight="1">
      <c r="B243" s="31"/>
      <c r="C243" s="173" t="s">
        <v>445</v>
      </c>
      <c r="D243" s="173" t="s">
        <v>203</v>
      </c>
      <c r="E243" s="174" t="s">
        <v>458</v>
      </c>
      <c r="F243" s="175" t="s">
        <v>459</v>
      </c>
      <c r="G243" s="176" t="s">
        <v>300</v>
      </c>
      <c r="H243" s="177">
        <v>2</v>
      </c>
      <c r="I243" s="178"/>
      <c r="J243" s="179">
        <f>ROUND(I243*H243,2)</f>
        <v>0</v>
      </c>
      <c r="K243" s="180"/>
      <c r="L243" s="181"/>
      <c r="M243" s="182" t="s">
        <v>1</v>
      </c>
      <c r="N243" s="183" t="s">
        <v>42</v>
      </c>
      <c r="P243" s="148">
        <f>O243*H243</f>
        <v>0</v>
      </c>
      <c r="Q243" s="148">
        <v>0</v>
      </c>
      <c r="R243" s="148">
        <f>Q243*H243</f>
        <v>0</v>
      </c>
      <c r="S243" s="148">
        <v>0</v>
      </c>
      <c r="T243" s="149">
        <f>S243*H243</f>
        <v>0</v>
      </c>
      <c r="AR243" s="150" t="s">
        <v>179</v>
      </c>
      <c r="AT243" s="150" t="s">
        <v>203</v>
      </c>
      <c r="AU243" s="150" t="s">
        <v>142</v>
      </c>
      <c r="AY243" s="16" t="s">
        <v>135</v>
      </c>
      <c r="BE243" s="151">
        <f>IF(N243="základná",J243,0)</f>
        <v>0</v>
      </c>
      <c r="BF243" s="151">
        <f>IF(N243="znížená",J243,0)</f>
        <v>0</v>
      </c>
      <c r="BG243" s="151">
        <f>IF(N243="zákl. prenesená",J243,0)</f>
        <v>0</v>
      </c>
      <c r="BH243" s="151">
        <f>IF(N243="zníž. prenesená",J243,0)</f>
        <v>0</v>
      </c>
      <c r="BI243" s="151">
        <f>IF(N243="nulová",J243,0)</f>
        <v>0</v>
      </c>
      <c r="BJ243" s="16" t="s">
        <v>142</v>
      </c>
      <c r="BK243" s="151">
        <f>ROUND(I243*H243,2)</f>
        <v>0</v>
      </c>
      <c r="BL243" s="16" t="s">
        <v>141</v>
      </c>
      <c r="BM243" s="150" t="s">
        <v>460</v>
      </c>
    </row>
    <row r="244" spans="2:65" s="1" customFormat="1" ht="22.15" customHeight="1">
      <c r="B244" s="31"/>
      <c r="C244" s="138" t="s">
        <v>449</v>
      </c>
      <c r="D244" s="138" t="s">
        <v>137</v>
      </c>
      <c r="E244" s="139" t="s">
        <v>462</v>
      </c>
      <c r="F244" s="140" t="s">
        <v>463</v>
      </c>
      <c r="G244" s="141" t="s">
        <v>300</v>
      </c>
      <c r="H244" s="142">
        <v>2</v>
      </c>
      <c r="I244" s="143"/>
      <c r="J244" s="144">
        <f>ROUND(I244*H244,2)</f>
        <v>0</v>
      </c>
      <c r="K244" s="145"/>
      <c r="L244" s="31"/>
      <c r="M244" s="146" t="s">
        <v>1</v>
      </c>
      <c r="N244" s="147" t="s">
        <v>42</v>
      </c>
      <c r="P244" s="148">
        <f>O244*H244</f>
        <v>0</v>
      </c>
      <c r="Q244" s="148">
        <v>0</v>
      </c>
      <c r="R244" s="148">
        <f>Q244*H244</f>
        <v>0</v>
      </c>
      <c r="S244" s="148">
        <v>0</v>
      </c>
      <c r="T244" s="149">
        <f>S244*H244</f>
        <v>0</v>
      </c>
      <c r="AR244" s="150" t="s">
        <v>141</v>
      </c>
      <c r="AT244" s="150" t="s">
        <v>137</v>
      </c>
      <c r="AU244" s="150" t="s">
        <v>142</v>
      </c>
      <c r="AY244" s="16" t="s">
        <v>135</v>
      </c>
      <c r="BE244" s="151">
        <f>IF(N244="základná",J244,0)</f>
        <v>0</v>
      </c>
      <c r="BF244" s="151">
        <f>IF(N244="znížená",J244,0)</f>
        <v>0</v>
      </c>
      <c r="BG244" s="151">
        <f>IF(N244="zákl. prenesená",J244,0)</f>
        <v>0</v>
      </c>
      <c r="BH244" s="151">
        <f>IF(N244="zníž. prenesená",J244,0)</f>
        <v>0</v>
      </c>
      <c r="BI244" s="151">
        <f>IF(N244="nulová",J244,0)</f>
        <v>0</v>
      </c>
      <c r="BJ244" s="16" t="s">
        <v>142</v>
      </c>
      <c r="BK244" s="151">
        <f>ROUND(I244*H244,2)</f>
        <v>0</v>
      </c>
      <c r="BL244" s="16" t="s">
        <v>141</v>
      </c>
      <c r="BM244" s="150" t="s">
        <v>464</v>
      </c>
    </row>
    <row r="245" spans="2:65" s="1" customFormat="1" ht="14.45" customHeight="1">
      <c r="B245" s="31"/>
      <c r="C245" s="173" t="s">
        <v>453</v>
      </c>
      <c r="D245" s="173" t="s">
        <v>203</v>
      </c>
      <c r="E245" s="174" t="s">
        <v>466</v>
      </c>
      <c r="F245" s="175" t="s">
        <v>467</v>
      </c>
      <c r="G245" s="176" t="s">
        <v>300</v>
      </c>
      <c r="H245" s="177">
        <v>2</v>
      </c>
      <c r="I245" s="178"/>
      <c r="J245" s="179">
        <f>ROUND(I245*H245,2)</f>
        <v>0</v>
      </c>
      <c r="K245" s="180"/>
      <c r="L245" s="181"/>
      <c r="M245" s="182" t="s">
        <v>1</v>
      </c>
      <c r="N245" s="183" t="s">
        <v>42</v>
      </c>
      <c r="P245" s="148">
        <f>O245*H245</f>
        <v>0</v>
      </c>
      <c r="Q245" s="148">
        <v>0</v>
      </c>
      <c r="R245" s="148">
        <f>Q245*H245</f>
        <v>0</v>
      </c>
      <c r="S245" s="148">
        <v>0</v>
      </c>
      <c r="T245" s="149">
        <f>S245*H245</f>
        <v>0</v>
      </c>
      <c r="AR245" s="150" t="s">
        <v>179</v>
      </c>
      <c r="AT245" s="150" t="s">
        <v>203</v>
      </c>
      <c r="AU245" s="150" t="s">
        <v>142</v>
      </c>
      <c r="AY245" s="16" t="s">
        <v>135</v>
      </c>
      <c r="BE245" s="151">
        <f>IF(N245="základná",J245,0)</f>
        <v>0</v>
      </c>
      <c r="BF245" s="151">
        <f>IF(N245="znížená",J245,0)</f>
        <v>0</v>
      </c>
      <c r="BG245" s="151">
        <f>IF(N245="zákl. prenesená",J245,0)</f>
        <v>0</v>
      </c>
      <c r="BH245" s="151">
        <f>IF(N245="zníž. prenesená",J245,0)</f>
        <v>0</v>
      </c>
      <c r="BI245" s="151">
        <f>IF(N245="nulová",J245,0)</f>
        <v>0</v>
      </c>
      <c r="BJ245" s="16" t="s">
        <v>142</v>
      </c>
      <c r="BK245" s="151">
        <f>ROUND(I245*H245,2)</f>
        <v>0</v>
      </c>
      <c r="BL245" s="16" t="s">
        <v>141</v>
      </c>
      <c r="BM245" s="150" t="s">
        <v>468</v>
      </c>
    </row>
    <row r="246" spans="2:65" s="1" customFormat="1" ht="14.45" customHeight="1">
      <c r="B246" s="31"/>
      <c r="C246" s="138" t="s">
        <v>457</v>
      </c>
      <c r="D246" s="138" t="s">
        <v>137</v>
      </c>
      <c r="E246" s="139" t="s">
        <v>470</v>
      </c>
      <c r="F246" s="140" t="s">
        <v>471</v>
      </c>
      <c r="G246" s="141" t="s">
        <v>300</v>
      </c>
      <c r="H246" s="142">
        <v>2</v>
      </c>
      <c r="I246" s="143"/>
      <c r="J246" s="144">
        <f>ROUND(I246*H246,2)</f>
        <v>0</v>
      </c>
      <c r="K246" s="145"/>
      <c r="L246" s="31"/>
      <c r="M246" s="146" t="s">
        <v>1</v>
      </c>
      <c r="N246" s="147" t="s">
        <v>42</v>
      </c>
      <c r="P246" s="148">
        <f>O246*H246</f>
        <v>0</v>
      </c>
      <c r="Q246" s="148">
        <v>0</v>
      </c>
      <c r="R246" s="148">
        <f>Q246*H246</f>
        <v>0</v>
      </c>
      <c r="S246" s="148">
        <v>0</v>
      </c>
      <c r="T246" s="149">
        <f>S246*H246</f>
        <v>0</v>
      </c>
      <c r="AR246" s="150" t="s">
        <v>141</v>
      </c>
      <c r="AT246" s="150" t="s">
        <v>137</v>
      </c>
      <c r="AU246" s="150" t="s">
        <v>142</v>
      </c>
      <c r="AY246" s="16" t="s">
        <v>135</v>
      </c>
      <c r="BE246" s="151">
        <f>IF(N246="základná",J246,0)</f>
        <v>0</v>
      </c>
      <c r="BF246" s="151">
        <f>IF(N246="znížená",J246,0)</f>
        <v>0</v>
      </c>
      <c r="BG246" s="151">
        <f>IF(N246="zákl. prenesená",J246,0)</f>
        <v>0</v>
      </c>
      <c r="BH246" s="151">
        <f>IF(N246="zníž. prenesená",J246,0)</f>
        <v>0</v>
      </c>
      <c r="BI246" s="151">
        <f>IF(N246="nulová",J246,0)</f>
        <v>0</v>
      </c>
      <c r="BJ246" s="16" t="s">
        <v>142</v>
      </c>
      <c r="BK246" s="151">
        <f>ROUND(I246*H246,2)</f>
        <v>0</v>
      </c>
      <c r="BL246" s="16" t="s">
        <v>141</v>
      </c>
      <c r="BM246" s="150" t="s">
        <v>472</v>
      </c>
    </row>
    <row r="247" spans="2:65" s="1" customFormat="1" ht="22.15" customHeight="1">
      <c r="B247" s="31"/>
      <c r="C247" s="173" t="s">
        <v>461</v>
      </c>
      <c r="D247" s="173" t="s">
        <v>203</v>
      </c>
      <c r="E247" s="174" t="s">
        <v>474</v>
      </c>
      <c r="F247" s="175" t="s">
        <v>475</v>
      </c>
      <c r="G247" s="176" t="s">
        <v>300</v>
      </c>
      <c r="H247" s="177">
        <v>3</v>
      </c>
      <c r="I247" s="178"/>
      <c r="J247" s="179">
        <f>ROUND(I247*H247,2)</f>
        <v>0</v>
      </c>
      <c r="K247" s="180"/>
      <c r="L247" s="181"/>
      <c r="M247" s="182" t="s">
        <v>1</v>
      </c>
      <c r="N247" s="183" t="s">
        <v>42</v>
      </c>
      <c r="P247" s="148">
        <f>O247*H247</f>
        <v>0</v>
      </c>
      <c r="Q247" s="148">
        <v>0</v>
      </c>
      <c r="R247" s="148">
        <f>Q247*H247</f>
        <v>0</v>
      </c>
      <c r="S247" s="148">
        <v>0</v>
      </c>
      <c r="T247" s="149">
        <f>S247*H247</f>
        <v>0</v>
      </c>
      <c r="AR247" s="150" t="s">
        <v>179</v>
      </c>
      <c r="AT247" s="150" t="s">
        <v>203</v>
      </c>
      <c r="AU247" s="150" t="s">
        <v>142</v>
      </c>
      <c r="AY247" s="16" t="s">
        <v>135</v>
      </c>
      <c r="BE247" s="151">
        <f>IF(N247="základná",J247,0)</f>
        <v>0</v>
      </c>
      <c r="BF247" s="151">
        <f>IF(N247="znížená",J247,0)</f>
        <v>0</v>
      </c>
      <c r="BG247" s="151">
        <f>IF(N247="zákl. prenesená",J247,0)</f>
        <v>0</v>
      </c>
      <c r="BH247" s="151">
        <f>IF(N247="zníž. prenesená",J247,0)</f>
        <v>0</v>
      </c>
      <c r="BI247" s="151">
        <f>IF(N247="nulová",J247,0)</f>
        <v>0</v>
      </c>
      <c r="BJ247" s="16" t="s">
        <v>142</v>
      </c>
      <c r="BK247" s="151">
        <f>ROUND(I247*H247,2)</f>
        <v>0</v>
      </c>
      <c r="BL247" s="16" t="s">
        <v>141</v>
      </c>
      <c r="BM247" s="150" t="s">
        <v>476</v>
      </c>
    </row>
    <row r="248" spans="2:65" s="1" customFormat="1" ht="14.45" customHeight="1">
      <c r="B248" s="31"/>
      <c r="C248" s="138" t="s">
        <v>465</v>
      </c>
      <c r="D248" s="138" t="s">
        <v>137</v>
      </c>
      <c r="E248" s="139" t="s">
        <v>478</v>
      </c>
      <c r="F248" s="140" t="s">
        <v>479</v>
      </c>
      <c r="G248" s="141" t="s">
        <v>300</v>
      </c>
      <c r="H248" s="142">
        <v>3</v>
      </c>
      <c r="I248" s="143"/>
      <c r="J248" s="144">
        <f>ROUND(I248*H248,2)</f>
        <v>0</v>
      </c>
      <c r="K248" s="145"/>
      <c r="L248" s="31"/>
      <c r="M248" s="146" t="s">
        <v>1</v>
      </c>
      <c r="N248" s="147" t="s">
        <v>42</v>
      </c>
      <c r="P248" s="148">
        <f>O248*H248</f>
        <v>0</v>
      </c>
      <c r="Q248" s="148">
        <v>0</v>
      </c>
      <c r="R248" s="148">
        <f>Q248*H248</f>
        <v>0</v>
      </c>
      <c r="S248" s="148">
        <v>0</v>
      </c>
      <c r="T248" s="149">
        <f>S248*H248</f>
        <v>0</v>
      </c>
      <c r="AR248" s="150" t="s">
        <v>141</v>
      </c>
      <c r="AT248" s="150" t="s">
        <v>137</v>
      </c>
      <c r="AU248" s="150" t="s">
        <v>142</v>
      </c>
      <c r="AY248" s="16" t="s">
        <v>135</v>
      </c>
      <c r="BE248" s="151">
        <f>IF(N248="základná",J248,0)</f>
        <v>0</v>
      </c>
      <c r="BF248" s="151">
        <f>IF(N248="znížená",J248,0)</f>
        <v>0</v>
      </c>
      <c r="BG248" s="151">
        <f>IF(N248="zákl. prenesená",J248,0)</f>
        <v>0</v>
      </c>
      <c r="BH248" s="151">
        <f>IF(N248="zníž. prenesená",J248,0)</f>
        <v>0</v>
      </c>
      <c r="BI248" s="151">
        <f>IF(N248="nulová",J248,0)</f>
        <v>0</v>
      </c>
      <c r="BJ248" s="16" t="s">
        <v>142</v>
      </c>
      <c r="BK248" s="151">
        <f>ROUND(I248*H248,2)</f>
        <v>0</v>
      </c>
      <c r="BL248" s="16" t="s">
        <v>141</v>
      </c>
      <c r="BM248" s="150" t="s">
        <v>480</v>
      </c>
    </row>
    <row r="249" spans="2:65" s="1" customFormat="1" ht="34.9" customHeight="1">
      <c r="B249" s="31"/>
      <c r="C249" s="173" t="s">
        <v>469</v>
      </c>
      <c r="D249" s="173" t="s">
        <v>203</v>
      </c>
      <c r="E249" s="174" t="s">
        <v>482</v>
      </c>
      <c r="F249" s="175" t="s">
        <v>483</v>
      </c>
      <c r="G249" s="176" t="s">
        <v>300</v>
      </c>
      <c r="H249" s="177">
        <v>3</v>
      </c>
      <c r="I249" s="178"/>
      <c r="J249" s="179">
        <f>ROUND(I249*H249,2)</f>
        <v>0</v>
      </c>
      <c r="K249" s="180"/>
      <c r="L249" s="181"/>
      <c r="M249" s="182" t="s">
        <v>1</v>
      </c>
      <c r="N249" s="183" t="s">
        <v>42</v>
      </c>
      <c r="P249" s="148">
        <f>O249*H249</f>
        <v>0</v>
      </c>
      <c r="Q249" s="148">
        <v>0</v>
      </c>
      <c r="R249" s="148">
        <f>Q249*H249</f>
        <v>0</v>
      </c>
      <c r="S249" s="148">
        <v>0</v>
      </c>
      <c r="T249" s="149">
        <f>S249*H249</f>
        <v>0</v>
      </c>
      <c r="AR249" s="150" t="s">
        <v>179</v>
      </c>
      <c r="AT249" s="150" t="s">
        <v>203</v>
      </c>
      <c r="AU249" s="150" t="s">
        <v>142</v>
      </c>
      <c r="AY249" s="16" t="s">
        <v>135</v>
      </c>
      <c r="BE249" s="151">
        <f>IF(N249="základná",J249,0)</f>
        <v>0</v>
      </c>
      <c r="BF249" s="151">
        <f>IF(N249="znížená",J249,0)</f>
        <v>0</v>
      </c>
      <c r="BG249" s="151">
        <f>IF(N249="zákl. prenesená",J249,0)</f>
        <v>0</v>
      </c>
      <c r="BH249" s="151">
        <f>IF(N249="zníž. prenesená",J249,0)</f>
        <v>0</v>
      </c>
      <c r="BI249" s="151">
        <f>IF(N249="nulová",J249,0)</f>
        <v>0</v>
      </c>
      <c r="BJ249" s="16" t="s">
        <v>142</v>
      </c>
      <c r="BK249" s="151">
        <f>ROUND(I249*H249,2)</f>
        <v>0</v>
      </c>
      <c r="BL249" s="16" t="s">
        <v>141</v>
      </c>
      <c r="BM249" s="150" t="s">
        <v>484</v>
      </c>
    </row>
    <row r="250" spans="2:65" s="1" customFormat="1" ht="22.15" customHeight="1">
      <c r="B250" s="31"/>
      <c r="C250" s="138" t="s">
        <v>473</v>
      </c>
      <c r="D250" s="138" t="s">
        <v>137</v>
      </c>
      <c r="E250" s="139" t="s">
        <v>486</v>
      </c>
      <c r="F250" s="140" t="s">
        <v>487</v>
      </c>
      <c r="G250" s="141" t="s">
        <v>300</v>
      </c>
      <c r="H250" s="142">
        <v>3</v>
      </c>
      <c r="I250" s="143"/>
      <c r="J250" s="144">
        <f>ROUND(I250*H250,2)</f>
        <v>0</v>
      </c>
      <c r="K250" s="145"/>
      <c r="L250" s="31"/>
      <c r="M250" s="146" t="s">
        <v>1</v>
      </c>
      <c r="N250" s="147" t="s">
        <v>42</v>
      </c>
      <c r="P250" s="148">
        <f>O250*H250</f>
        <v>0</v>
      </c>
      <c r="Q250" s="148">
        <v>0</v>
      </c>
      <c r="R250" s="148">
        <f>Q250*H250</f>
        <v>0</v>
      </c>
      <c r="S250" s="148">
        <v>0</v>
      </c>
      <c r="T250" s="149">
        <f>S250*H250</f>
        <v>0</v>
      </c>
      <c r="AR250" s="150" t="s">
        <v>141</v>
      </c>
      <c r="AT250" s="150" t="s">
        <v>137</v>
      </c>
      <c r="AU250" s="150" t="s">
        <v>142</v>
      </c>
      <c r="AY250" s="16" t="s">
        <v>135</v>
      </c>
      <c r="BE250" s="151">
        <f>IF(N250="základná",J250,0)</f>
        <v>0</v>
      </c>
      <c r="BF250" s="151">
        <f>IF(N250="znížená",J250,0)</f>
        <v>0</v>
      </c>
      <c r="BG250" s="151">
        <f>IF(N250="zákl. prenesená",J250,0)</f>
        <v>0</v>
      </c>
      <c r="BH250" s="151">
        <f>IF(N250="zníž. prenesená",J250,0)</f>
        <v>0</v>
      </c>
      <c r="BI250" s="151">
        <f>IF(N250="nulová",J250,0)</f>
        <v>0</v>
      </c>
      <c r="BJ250" s="16" t="s">
        <v>142</v>
      </c>
      <c r="BK250" s="151">
        <f>ROUND(I250*H250,2)</f>
        <v>0</v>
      </c>
      <c r="BL250" s="16" t="s">
        <v>141</v>
      </c>
      <c r="BM250" s="150" t="s">
        <v>488</v>
      </c>
    </row>
    <row r="251" spans="2:65" s="1" customFormat="1" ht="22.15" customHeight="1">
      <c r="B251" s="31"/>
      <c r="C251" s="173" t="s">
        <v>477</v>
      </c>
      <c r="D251" s="173" t="s">
        <v>203</v>
      </c>
      <c r="E251" s="174" t="s">
        <v>490</v>
      </c>
      <c r="F251" s="175" t="s">
        <v>491</v>
      </c>
      <c r="G251" s="176" t="s">
        <v>225</v>
      </c>
      <c r="H251" s="177">
        <v>12</v>
      </c>
      <c r="I251" s="178"/>
      <c r="J251" s="179">
        <f>ROUND(I251*H251,2)</f>
        <v>0</v>
      </c>
      <c r="K251" s="180"/>
      <c r="L251" s="181"/>
      <c r="M251" s="182" t="s">
        <v>1</v>
      </c>
      <c r="N251" s="183" t="s">
        <v>42</v>
      </c>
      <c r="P251" s="148">
        <f>O251*H251</f>
        <v>0</v>
      </c>
      <c r="Q251" s="148">
        <v>0</v>
      </c>
      <c r="R251" s="148">
        <f>Q251*H251</f>
        <v>0</v>
      </c>
      <c r="S251" s="148">
        <v>0</v>
      </c>
      <c r="T251" s="149">
        <f>S251*H251</f>
        <v>0</v>
      </c>
      <c r="AR251" s="150" t="s">
        <v>179</v>
      </c>
      <c r="AT251" s="150" t="s">
        <v>203</v>
      </c>
      <c r="AU251" s="150" t="s">
        <v>142</v>
      </c>
      <c r="AY251" s="16" t="s">
        <v>135</v>
      </c>
      <c r="BE251" s="151">
        <f>IF(N251="základná",J251,0)</f>
        <v>0</v>
      </c>
      <c r="BF251" s="151">
        <f>IF(N251="znížená",J251,0)</f>
        <v>0</v>
      </c>
      <c r="BG251" s="151">
        <f>IF(N251="zákl. prenesená",J251,0)</f>
        <v>0</v>
      </c>
      <c r="BH251" s="151">
        <f>IF(N251="zníž. prenesená",J251,0)</f>
        <v>0</v>
      </c>
      <c r="BI251" s="151">
        <f>IF(N251="nulová",J251,0)</f>
        <v>0</v>
      </c>
      <c r="BJ251" s="16" t="s">
        <v>142</v>
      </c>
      <c r="BK251" s="151">
        <f>ROUND(I251*H251,2)</f>
        <v>0</v>
      </c>
      <c r="BL251" s="16" t="s">
        <v>141</v>
      </c>
      <c r="BM251" s="150" t="s">
        <v>492</v>
      </c>
    </row>
    <row r="252" spans="2:65" s="1" customFormat="1" ht="14.45" customHeight="1">
      <c r="B252" s="31"/>
      <c r="C252" s="173" t="s">
        <v>481</v>
      </c>
      <c r="D252" s="173" t="s">
        <v>203</v>
      </c>
      <c r="E252" s="174" t="s">
        <v>494</v>
      </c>
      <c r="F252" s="175" t="s">
        <v>495</v>
      </c>
      <c r="G252" s="176" t="s">
        <v>225</v>
      </c>
      <c r="H252" s="177">
        <v>20</v>
      </c>
      <c r="I252" s="178"/>
      <c r="J252" s="179">
        <f>ROUND(I252*H252,2)</f>
        <v>0</v>
      </c>
      <c r="K252" s="180"/>
      <c r="L252" s="181"/>
      <c r="M252" s="182" t="s">
        <v>1</v>
      </c>
      <c r="N252" s="183" t="s">
        <v>42</v>
      </c>
      <c r="P252" s="148">
        <f>O252*H252</f>
        <v>0</v>
      </c>
      <c r="Q252" s="148">
        <v>0</v>
      </c>
      <c r="R252" s="148">
        <f>Q252*H252</f>
        <v>0</v>
      </c>
      <c r="S252" s="148">
        <v>0</v>
      </c>
      <c r="T252" s="149">
        <f>S252*H252</f>
        <v>0</v>
      </c>
      <c r="AR252" s="150" t="s">
        <v>179</v>
      </c>
      <c r="AT252" s="150" t="s">
        <v>203</v>
      </c>
      <c r="AU252" s="150" t="s">
        <v>142</v>
      </c>
      <c r="AY252" s="16" t="s">
        <v>135</v>
      </c>
      <c r="BE252" s="151">
        <f>IF(N252="základná",J252,0)</f>
        <v>0</v>
      </c>
      <c r="BF252" s="151">
        <f>IF(N252="znížená",J252,0)</f>
        <v>0</v>
      </c>
      <c r="BG252" s="151">
        <f>IF(N252="zákl. prenesená",J252,0)</f>
        <v>0</v>
      </c>
      <c r="BH252" s="151">
        <f>IF(N252="zníž. prenesená",J252,0)</f>
        <v>0</v>
      </c>
      <c r="BI252" s="151">
        <f>IF(N252="nulová",J252,0)</f>
        <v>0</v>
      </c>
      <c r="BJ252" s="16" t="s">
        <v>142</v>
      </c>
      <c r="BK252" s="151">
        <f>ROUND(I252*H252,2)</f>
        <v>0</v>
      </c>
      <c r="BL252" s="16" t="s">
        <v>141</v>
      </c>
      <c r="BM252" s="150" t="s">
        <v>496</v>
      </c>
    </row>
    <row r="253" spans="2:65" s="1" customFormat="1" ht="34.9" customHeight="1">
      <c r="B253" s="31"/>
      <c r="C253" s="173" t="s">
        <v>485</v>
      </c>
      <c r="D253" s="173" t="s">
        <v>203</v>
      </c>
      <c r="E253" s="174" t="s">
        <v>498</v>
      </c>
      <c r="F253" s="175" t="s">
        <v>499</v>
      </c>
      <c r="G253" s="176" t="s">
        <v>225</v>
      </c>
      <c r="H253" s="177">
        <v>32</v>
      </c>
      <c r="I253" s="178"/>
      <c r="J253" s="179">
        <f>ROUND(I253*H253,2)</f>
        <v>0</v>
      </c>
      <c r="K253" s="180"/>
      <c r="L253" s="181"/>
      <c r="M253" s="182" t="s">
        <v>1</v>
      </c>
      <c r="N253" s="183" t="s">
        <v>42</v>
      </c>
      <c r="P253" s="148">
        <f>O253*H253</f>
        <v>0</v>
      </c>
      <c r="Q253" s="148">
        <v>0</v>
      </c>
      <c r="R253" s="148">
        <f>Q253*H253</f>
        <v>0</v>
      </c>
      <c r="S253" s="148">
        <v>0</v>
      </c>
      <c r="T253" s="149">
        <f>S253*H253</f>
        <v>0</v>
      </c>
      <c r="AR253" s="150" t="s">
        <v>179</v>
      </c>
      <c r="AT253" s="150" t="s">
        <v>203</v>
      </c>
      <c r="AU253" s="150" t="s">
        <v>142</v>
      </c>
      <c r="AY253" s="16" t="s">
        <v>135</v>
      </c>
      <c r="BE253" s="151">
        <f>IF(N253="základná",J253,0)</f>
        <v>0</v>
      </c>
      <c r="BF253" s="151">
        <f>IF(N253="znížená",J253,0)</f>
        <v>0</v>
      </c>
      <c r="BG253" s="151">
        <f>IF(N253="zákl. prenesená",J253,0)</f>
        <v>0</v>
      </c>
      <c r="BH253" s="151">
        <f>IF(N253="zníž. prenesená",J253,0)</f>
        <v>0</v>
      </c>
      <c r="BI253" s="151">
        <f>IF(N253="nulová",J253,0)</f>
        <v>0</v>
      </c>
      <c r="BJ253" s="16" t="s">
        <v>142</v>
      </c>
      <c r="BK253" s="151">
        <f>ROUND(I253*H253,2)</f>
        <v>0</v>
      </c>
      <c r="BL253" s="16" t="s">
        <v>141</v>
      </c>
      <c r="BM253" s="150" t="s">
        <v>500</v>
      </c>
    </row>
    <row r="254" spans="2:65" s="1" customFormat="1" ht="34.9" customHeight="1">
      <c r="B254" s="31"/>
      <c r="C254" s="138" t="s">
        <v>489</v>
      </c>
      <c r="D254" s="138" t="s">
        <v>137</v>
      </c>
      <c r="E254" s="139" t="s">
        <v>502</v>
      </c>
      <c r="F254" s="140" t="s">
        <v>503</v>
      </c>
      <c r="G254" s="141" t="s">
        <v>225</v>
      </c>
      <c r="H254" s="142">
        <v>12</v>
      </c>
      <c r="I254" s="143"/>
      <c r="J254" s="144">
        <f>ROUND(I254*H254,2)</f>
        <v>0</v>
      </c>
      <c r="K254" s="145"/>
      <c r="L254" s="31"/>
      <c r="M254" s="146" t="s">
        <v>1</v>
      </c>
      <c r="N254" s="147" t="s">
        <v>42</v>
      </c>
      <c r="P254" s="148">
        <f>O254*H254</f>
        <v>0</v>
      </c>
      <c r="Q254" s="148">
        <v>0</v>
      </c>
      <c r="R254" s="148">
        <f>Q254*H254</f>
        <v>0</v>
      </c>
      <c r="S254" s="148">
        <v>0</v>
      </c>
      <c r="T254" s="149">
        <f>S254*H254</f>
        <v>0</v>
      </c>
      <c r="AR254" s="150" t="s">
        <v>141</v>
      </c>
      <c r="AT254" s="150" t="s">
        <v>137</v>
      </c>
      <c r="AU254" s="150" t="s">
        <v>142</v>
      </c>
      <c r="AY254" s="16" t="s">
        <v>135</v>
      </c>
      <c r="BE254" s="151">
        <f>IF(N254="základná",J254,0)</f>
        <v>0</v>
      </c>
      <c r="BF254" s="151">
        <f>IF(N254="znížená",J254,0)</f>
        <v>0</v>
      </c>
      <c r="BG254" s="151">
        <f>IF(N254="zákl. prenesená",J254,0)</f>
        <v>0</v>
      </c>
      <c r="BH254" s="151">
        <f>IF(N254="zníž. prenesená",J254,0)</f>
        <v>0</v>
      </c>
      <c r="BI254" s="151">
        <f>IF(N254="nulová",J254,0)</f>
        <v>0</v>
      </c>
      <c r="BJ254" s="16" t="s">
        <v>142</v>
      </c>
      <c r="BK254" s="151">
        <f>ROUND(I254*H254,2)</f>
        <v>0</v>
      </c>
      <c r="BL254" s="16" t="s">
        <v>141</v>
      </c>
      <c r="BM254" s="150" t="s">
        <v>504</v>
      </c>
    </row>
    <row r="255" spans="2:65" s="1" customFormat="1" ht="34.9" customHeight="1">
      <c r="B255" s="31"/>
      <c r="C255" s="138" t="s">
        <v>493</v>
      </c>
      <c r="D255" s="138" t="s">
        <v>137</v>
      </c>
      <c r="E255" s="139" t="s">
        <v>506</v>
      </c>
      <c r="F255" s="140" t="s">
        <v>507</v>
      </c>
      <c r="G255" s="141" t="s">
        <v>225</v>
      </c>
      <c r="H255" s="142">
        <v>20</v>
      </c>
      <c r="I255" s="143"/>
      <c r="J255" s="144">
        <f>ROUND(I255*H255,2)</f>
        <v>0</v>
      </c>
      <c r="K255" s="145"/>
      <c r="L255" s="31"/>
      <c r="M255" s="146" t="s">
        <v>1</v>
      </c>
      <c r="N255" s="147" t="s">
        <v>42</v>
      </c>
      <c r="P255" s="148">
        <f>O255*H255</f>
        <v>0</v>
      </c>
      <c r="Q255" s="148">
        <v>0</v>
      </c>
      <c r="R255" s="148">
        <f>Q255*H255</f>
        <v>0</v>
      </c>
      <c r="S255" s="148">
        <v>0</v>
      </c>
      <c r="T255" s="149">
        <f>S255*H255</f>
        <v>0</v>
      </c>
      <c r="AR255" s="150" t="s">
        <v>141</v>
      </c>
      <c r="AT255" s="150" t="s">
        <v>137</v>
      </c>
      <c r="AU255" s="150" t="s">
        <v>142</v>
      </c>
      <c r="AY255" s="16" t="s">
        <v>135</v>
      </c>
      <c r="BE255" s="151">
        <f>IF(N255="základná",J255,0)</f>
        <v>0</v>
      </c>
      <c r="BF255" s="151">
        <f>IF(N255="znížená",J255,0)</f>
        <v>0</v>
      </c>
      <c r="BG255" s="151">
        <f>IF(N255="zákl. prenesená",J255,0)</f>
        <v>0</v>
      </c>
      <c r="BH255" s="151">
        <f>IF(N255="zníž. prenesená",J255,0)</f>
        <v>0</v>
      </c>
      <c r="BI255" s="151">
        <f>IF(N255="nulová",J255,0)</f>
        <v>0</v>
      </c>
      <c r="BJ255" s="16" t="s">
        <v>142</v>
      </c>
      <c r="BK255" s="151">
        <f>ROUND(I255*H255,2)</f>
        <v>0</v>
      </c>
      <c r="BL255" s="16" t="s">
        <v>141</v>
      </c>
      <c r="BM255" s="150" t="s">
        <v>508</v>
      </c>
    </row>
    <row r="256" spans="2:65" s="1" customFormat="1" ht="40.15" customHeight="1">
      <c r="B256" s="31"/>
      <c r="C256" s="173" t="s">
        <v>497</v>
      </c>
      <c r="D256" s="173" t="s">
        <v>203</v>
      </c>
      <c r="E256" s="174" t="s">
        <v>510</v>
      </c>
      <c r="F256" s="175" t="s">
        <v>511</v>
      </c>
      <c r="G256" s="176" t="s">
        <v>300</v>
      </c>
      <c r="H256" s="177">
        <v>3</v>
      </c>
      <c r="I256" s="178"/>
      <c r="J256" s="179">
        <f>ROUND(I256*H256,2)</f>
        <v>0</v>
      </c>
      <c r="K256" s="180"/>
      <c r="L256" s="181"/>
      <c r="M256" s="182" t="s">
        <v>1</v>
      </c>
      <c r="N256" s="183" t="s">
        <v>42</v>
      </c>
      <c r="P256" s="148">
        <f>O256*H256</f>
        <v>0</v>
      </c>
      <c r="Q256" s="148">
        <v>0</v>
      </c>
      <c r="R256" s="148">
        <f>Q256*H256</f>
        <v>0</v>
      </c>
      <c r="S256" s="148">
        <v>0</v>
      </c>
      <c r="T256" s="149">
        <f>S256*H256</f>
        <v>0</v>
      </c>
      <c r="AR256" s="150" t="s">
        <v>179</v>
      </c>
      <c r="AT256" s="150" t="s">
        <v>203</v>
      </c>
      <c r="AU256" s="150" t="s">
        <v>142</v>
      </c>
      <c r="AY256" s="16" t="s">
        <v>135</v>
      </c>
      <c r="BE256" s="151">
        <f>IF(N256="základná",J256,0)</f>
        <v>0</v>
      </c>
      <c r="BF256" s="151">
        <f>IF(N256="znížená",J256,0)</f>
        <v>0</v>
      </c>
      <c r="BG256" s="151">
        <f>IF(N256="zákl. prenesená",J256,0)</f>
        <v>0</v>
      </c>
      <c r="BH256" s="151">
        <f>IF(N256="zníž. prenesená",J256,0)</f>
        <v>0</v>
      </c>
      <c r="BI256" s="151">
        <f>IF(N256="nulová",J256,0)</f>
        <v>0</v>
      </c>
      <c r="BJ256" s="16" t="s">
        <v>142</v>
      </c>
      <c r="BK256" s="151">
        <f>ROUND(I256*H256,2)</f>
        <v>0</v>
      </c>
      <c r="BL256" s="16" t="s">
        <v>141</v>
      </c>
      <c r="BM256" s="150" t="s">
        <v>512</v>
      </c>
    </row>
    <row r="257" spans="2:65" s="1" customFormat="1" ht="22.15" customHeight="1">
      <c r="B257" s="31"/>
      <c r="C257" s="138" t="s">
        <v>501</v>
      </c>
      <c r="D257" s="138" t="s">
        <v>137</v>
      </c>
      <c r="E257" s="139" t="s">
        <v>514</v>
      </c>
      <c r="F257" s="140" t="s">
        <v>515</v>
      </c>
      <c r="G257" s="141" t="s">
        <v>300</v>
      </c>
      <c r="H257" s="142">
        <v>3</v>
      </c>
      <c r="I257" s="143"/>
      <c r="J257" s="144">
        <f>ROUND(I257*H257,2)</f>
        <v>0</v>
      </c>
      <c r="K257" s="145"/>
      <c r="L257" s="31"/>
      <c r="M257" s="146" t="s">
        <v>1</v>
      </c>
      <c r="N257" s="147" t="s">
        <v>42</v>
      </c>
      <c r="P257" s="148">
        <f>O257*H257</f>
        <v>0</v>
      </c>
      <c r="Q257" s="148">
        <v>0</v>
      </c>
      <c r="R257" s="148">
        <f>Q257*H257</f>
        <v>0</v>
      </c>
      <c r="S257" s="148">
        <v>0</v>
      </c>
      <c r="T257" s="149">
        <f>S257*H257</f>
        <v>0</v>
      </c>
      <c r="AR257" s="150" t="s">
        <v>141</v>
      </c>
      <c r="AT257" s="150" t="s">
        <v>137</v>
      </c>
      <c r="AU257" s="150" t="s">
        <v>142</v>
      </c>
      <c r="AY257" s="16" t="s">
        <v>135</v>
      </c>
      <c r="BE257" s="151">
        <f>IF(N257="základná",J257,0)</f>
        <v>0</v>
      </c>
      <c r="BF257" s="151">
        <f>IF(N257="znížená",J257,0)</f>
        <v>0</v>
      </c>
      <c r="BG257" s="151">
        <f>IF(N257="zákl. prenesená",J257,0)</f>
        <v>0</v>
      </c>
      <c r="BH257" s="151">
        <f>IF(N257="zníž. prenesená",J257,0)</f>
        <v>0</v>
      </c>
      <c r="BI257" s="151">
        <f>IF(N257="nulová",J257,0)</f>
        <v>0</v>
      </c>
      <c r="BJ257" s="16" t="s">
        <v>142</v>
      </c>
      <c r="BK257" s="151">
        <f>ROUND(I257*H257,2)</f>
        <v>0</v>
      </c>
      <c r="BL257" s="16" t="s">
        <v>141</v>
      </c>
      <c r="BM257" s="150" t="s">
        <v>516</v>
      </c>
    </row>
    <row r="258" spans="2:65" s="1" customFormat="1" ht="34.9" customHeight="1">
      <c r="B258" s="31"/>
      <c r="C258" s="173" t="s">
        <v>505</v>
      </c>
      <c r="D258" s="173" t="s">
        <v>203</v>
      </c>
      <c r="E258" s="174" t="s">
        <v>518</v>
      </c>
      <c r="F258" s="175" t="s">
        <v>519</v>
      </c>
      <c r="G258" s="176" t="s">
        <v>300</v>
      </c>
      <c r="H258" s="177">
        <v>3</v>
      </c>
      <c r="I258" s="178"/>
      <c r="J258" s="179">
        <f>ROUND(I258*H258,2)</f>
        <v>0</v>
      </c>
      <c r="K258" s="180"/>
      <c r="L258" s="181"/>
      <c r="M258" s="182" t="s">
        <v>1</v>
      </c>
      <c r="N258" s="183" t="s">
        <v>42</v>
      </c>
      <c r="P258" s="148">
        <f>O258*H258</f>
        <v>0</v>
      </c>
      <c r="Q258" s="148">
        <v>0</v>
      </c>
      <c r="R258" s="148">
        <f>Q258*H258</f>
        <v>0</v>
      </c>
      <c r="S258" s="148">
        <v>0</v>
      </c>
      <c r="T258" s="149">
        <f>S258*H258</f>
        <v>0</v>
      </c>
      <c r="AR258" s="150" t="s">
        <v>179</v>
      </c>
      <c r="AT258" s="150" t="s">
        <v>203</v>
      </c>
      <c r="AU258" s="150" t="s">
        <v>142</v>
      </c>
      <c r="AY258" s="16" t="s">
        <v>135</v>
      </c>
      <c r="BE258" s="151">
        <f>IF(N258="základná",J258,0)</f>
        <v>0</v>
      </c>
      <c r="BF258" s="151">
        <f>IF(N258="znížená",J258,0)</f>
        <v>0</v>
      </c>
      <c r="BG258" s="151">
        <f>IF(N258="zákl. prenesená",J258,0)</f>
        <v>0</v>
      </c>
      <c r="BH258" s="151">
        <f>IF(N258="zníž. prenesená",J258,0)</f>
        <v>0</v>
      </c>
      <c r="BI258" s="151">
        <f>IF(N258="nulová",J258,0)</f>
        <v>0</v>
      </c>
      <c r="BJ258" s="16" t="s">
        <v>142</v>
      </c>
      <c r="BK258" s="151">
        <f>ROUND(I258*H258,2)</f>
        <v>0</v>
      </c>
      <c r="BL258" s="16" t="s">
        <v>141</v>
      </c>
      <c r="BM258" s="150" t="s">
        <v>520</v>
      </c>
    </row>
    <row r="259" spans="2:65" s="1" customFormat="1" ht="22.15" customHeight="1">
      <c r="B259" s="31"/>
      <c r="C259" s="138" t="s">
        <v>509</v>
      </c>
      <c r="D259" s="138" t="s">
        <v>137</v>
      </c>
      <c r="E259" s="139" t="s">
        <v>522</v>
      </c>
      <c r="F259" s="140" t="s">
        <v>523</v>
      </c>
      <c r="G259" s="141" t="s">
        <v>300</v>
      </c>
      <c r="H259" s="142">
        <v>3</v>
      </c>
      <c r="I259" s="143"/>
      <c r="J259" s="144">
        <f>ROUND(I259*H259,2)</f>
        <v>0</v>
      </c>
      <c r="K259" s="145"/>
      <c r="L259" s="31"/>
      <c r="M259" s="146" t="s">
        <v>1</v>
      </c>
      <c r="N259" s="147" t="s">
        <v>42</v>
      </c>
      <c r="P259" s="148">
        <f>O259*H259</f>
        <v>0</v>
      </c>
      <c r="Q259" s="148">
        <v>0</v>
      </c>
      <c r="R259" s="148">
        <f>Q259*H259</f>
        <v>0</v>
      </c>
      <c r="S259" s="148">
        <v>0</v>
      </c>
      <c r="T259" s="149">
        <f>S259*H259</f>
        <v>0</v>
      </c>
      <c r="AR259" s="150" t="s">
        <v>141</v>
      </c>
      <c r="AT259" s="150" t="s">
        <v>137</v>
      </c>
      <c r="AU259" s="150" t="s">
        <v>142</v>
      </c>
      <c r="AY259" s="16" t="s">
        <v>135</v>
      </c>
      <c r="BE259" s="151">
        <f>IF(N259="základná",J259,0)</f>
        <v>0</v>
      </c>
      <c r="BF259" s="151">
        <f>IF(N259="znížená",J259,0)</f>
        <v>0</v>
      </c>
      <c r="BG259" s="151">
        <f>IF(N259="zákl. prenesená",J259,0)</f>
        <v>0</v>
      </c>
      <c r="BH259" s="151">
        <f>IF(N259="zníž. prenesená",J259,0)</f>
        <v>0</v>
      </c>
      <c r="BI259" s="151">
        <f>IF(N259="nulová",J259,0)</f>
        <v>0</v>
      </c>
      <c r="BJ259" s="16" t="s">
        <v>142</v>
      </c>
      <c r="BK259" s="151">
        <f>ROUND(I259*H259,2)</f>
        <v>0</v>
      </c>
      <c r="BL259" s="16" t="s">
        <v>141</v>
      </c>
      <c r="BM259" s="150" t="s">
        <v>524</v>
      </c>
    </row>
    <row r="260" spans="2:65" s="1" customFormat="1" ht="34.9" customHeight="1">
      <c r="B260" s="31"/>
      <c r="C260" s="173" t="s">
        <v>513</v>
      </c>
      <c r="D260" s="173" t="s">
        <v>203</v>
      </c>
      <c r="E260" s="174" t="s">
        <v>526</v>
      </c>
      <c r="F260" s="175" t="s">
        <v>527</v>
      </c>
      <c r="G260" s="176" t="s">
        <v>300</v>
      </c>
      <c r="H260" s="177">
        <v>1</v>
      </c>
      <c r="I260" s="178"/>
      <c r="J260" s="179">
        <f>ROUND(I260*H260,2)</f>
        <v>0</v>
      </c>
      <c r="K260" s="180"/>
      <c r="L260" s="181"/>
      <c r="M260" s="182" t="s">
        <v>1</v>
      </c>
      <c r="N260" s="183" t="s">
        <v>42</v>
      </c>
      <c r="P260" s="148">
        <f>O260*H260</f>
        <v>0</v>
      </c>
      <c r="Q260" s="148">
        <v>0</v>
      </c>
      <c r="R260" s="148">
        <f>Q260*H260</f>
        <v>0</v>
      </c>
      <c r="S260" s="148">
        <v>0</v>
      </c>
      <c r="T260" s="149">
        <f>S260*H260</f>
        <v>0</v>
      </c>
      <c r="AR260" s="150" t="s">
        <v>179</v>
      </c>
      <c r="AT260" s="150" t="s">
        <v>203</v>
      </c>
      <c r="AU260" s="150" t="s">
        <v>142</v>
      </c>
      <c r="AY260" s="16" t="s">
        <v>135</v>
      </c>
      <c r="BE260" s="151">
        <f>IF(N260="základná",J260,0)</f>
        <v>0</v>
      </c>
      <c r="BF260" s="151">
        <f>IF(N260="znížená",J260,0)</f>
        <v>0</v>
      </c>
      <c r="BG260" s="151">
        <f>IF(N260="zákl. prenesená",J260,0)</f>
        <v>0</v>
      </c>
      <c r="BH260" s="151">
        <f>IF(N260="zníž. prenesená",J260,0)</f>
        <v>0</v>
      </c>
      <c r="BI260" s="151">
        <f>IF(N260="nulová",J260,0)</f>
        <v>0</v>
      </c>
      <c r="BJ260" s="16" t="s">
        <v>142</v>
      </c>
      <c r="BK260" s="151">
        <f>ROUND(I260*H260,2)</f>
        <v>0</v>
      </c>
      <c r="BL260" s="16" t="s">
        <v>141</v>
      </c>
      <c r="BM260" s="150" t="s">
        <v>528</v>
      </c>
    </row>
    <row r="261" spans="2:65" s="1" customFormat="1" ht="22.15" customHeight="1">
      <c r="B261" s="31"/>
      <c r="C261" s="173" t="s">
        <v>517</v>
      </c>
      <c r="D261" s="173" t="s">
        <v>203</v>
      </c>
      <c r="E261" s="174" t="s">
        <v>530</v>
      </c>
      <c r="F261" s="175" t="s">
        <v>531</v>
      </c>
      <c r="G261" s="176" t="s">
        <v>300</v>
      </c>
      <c r="H261" s="177">
        <v>1</v>
      </c>
      <c r="I261" s="178"/>
      <c r="J261" s="179">
        <f>ROUND(I261*H261,2)</f>
        <v>0</v>
      </c>
      <c r="K261" s="180"/>
      <c r="L261" s="181"/>
      <c r="M261" s="182" t="s">
        <v>1</v>
      </c>
      <c r="N261" s="183" t="s">
        <v>42</v>
      </c>
      <c r="P261" s="148">
        <f>O261*H261</f>
        <v>0</v>
      </c>
      <c r="Q261" s="148">
        <v>0</v>
      </c>
      <c r="R261" s="148">
        <f>Q261*H261</f>
        <v>0</v>
      </c>
      <c r="S261" s="148">
        <v>0</v>
      </c>
      <c r="T261" s="149">
        <f>S261*H261</f>
        <v>0</v>
      </c>
      <c r="AR261" s="150" t="s">
        <v>179</v>
      </c>
      <c r="AT261" s="150" t="s">
        <v>203</v>
      </c>
      <c r="AU261" s="150" t="s">
        <v>142</v>
      </c>
      <c r="AY261" s="16" t="s">
        <v>135</v>
      </c>
      <c r="BE261" s="151">
        <f>IF(N261="základná",J261,0)</f>
        <v>0</v>
      </c>
      <c r="BF261" s="151">
        <f>IF(N261="znížená",J261,0)</f>
        <v>0</v>
      </c>
      <c r="BG261" s="151">
        <f>IF(N261="zákl. prenesená",J261,0)</f>
        <v>0</v>
      </c>
      <c r="BH261" s="151">
        <f>IF(N261="zníž. prenesená",J261,0)</f>
        <v>0</v>
      </c>
      <c r="BI261" s="151">
        <f>IF(N261="nulová",J261,0)</f>
        <v>0</v>
      </c>
      <c r="BJ261" s="16" t="s">
        <v>142</v>
      </c>
      <c r="BK261" s="151">
        <f>ROUND(I261*H261,2)</f>
        <v>0</v>
      </c>
      <c r="BL261" s="16" t="s">
        <v>141</v>
      </c>
      <c r="BM261" s="150" t="s">
        <v>532</v>
      </c>
    </row>
    <row r="262" spans="2:65" s="1" customFormat="1" ht="22.15" customHeight="1">
      <c r="B262" s="31"/>
      <c r="C262" s="138" t="s">
        <v>521</v>
      </c>
      <c r="D262" s="138" t="s">
        <v>137</v>
      </c>
      <c r="E262" s="139" t="s">
        <v>534</v>
      </c>
      <c r="F262" s="140" t="s">
        <v>535</v>
      </c>
      <c r="G262" s="141" t="s">
        <v>300</v>
      </c>
      <c r="H262" s="142">
        <v>1</v>
      </c>
      <c r="I262" s="143"/>
      <c r="J262" s="144">
        <f>ROUND(I262*H262,2)</f>
        <v>0</v>
      </c>
      <c r="K262" s="145"/>
      <c r="L262" s="31"/>
      <c r="M262" s="146" t="s">
        <v>1</v>
      </c>
      <c r="N262" s="147" t="s">
        <v>42</v>
      </c>
      <c r="P262" s="148">
        <f>O262*H262</f>
        <v>0</v>
      </c>
      <c r="Q262" s="148">
        <v>0</v>
      </c>
      <c r="R262" s="148">
        <f>Q262*H262</f>
        <v>0</v>
      </c>
      <c r="S262" s="148">
        <v>0</v>
      </c>
      <c r="T262" s="149">
        <f>S262*H262</f>
        <v>0</v>
      </c>
      <c r="AR262" s="150" t="s">
        <v>141</v>
      </c>
      <c r="AT262" s="150" t="s">
        <v>137</v>
      </c>
      <c r="AU262" s="150" t="s">
        <v>142</v>
      </c>
      <c r="AY262" s="16" t="s">
        <v>135</v>
      </c>
      <c r="BE262" s="151">
        <f>IF(N262="základná",J262,0)</f>
        <v>0</v>
      </c>
      <c r="BF262" s="151">
        <f>IF(N262="znížená",J262,0)</f>
        <v>0</v>
      </c>
      <c r="BG262" s="151">
        <f>IF(N262="zákl. prenesená",J262,0)</f>
        <v>0</v>
      </c>
      <c r="BH262" s="151">
        <f>IF(N262="zníž. prenesená",J262,0)</f>
        <v>0</v>
      </c>
      <c r="BI262" s="151">
        <f>IF(N262="nulová",J262,0)</f>
        <v>0</v>
      </c>
      <c r="BJ262" s="16" t="s">
        <v>142</v>
      </c>
      <c r="BK262" s="151">
        <f>ROUND(I262*H262,2)</f>
        <v>0</v>
      </c>
      <c r="BL262" s="16" t="s">
        <v>141</v>
      </c>
      <c r="BM262" s="150" t="s">
        <v>536</v>
      </c>
    </row>
    <row r="263" spans="2:65" s="1" customFormat="1" ht="14.45" customHeight="1">
      <c r="B263" s="31"/>
      <c r="C263" s="173" t="s">
        <v>525</v>
      </c>
      <c r="D263" s="173" t="s">
        <v>203</v>
      </c>
      <c r="E263" s="174" t="s">
        <v>538</v>
      </c>
      <c r="F263" s="175" t="s">
        <v>539</v>
      </c>
      <c r="G263" s="176" t="s">
        <v>300</v>
      </c>
      <c r="H263" s="177">
        <v>60</v>
      </c>
      <c r="I263" s="178"/>
      <c r="J263" s="179">
        <f>ROUND(I263*H263,2)</f>
        <v>0</v>
      </c>
      <c r="K263" s="180"/>
      <c r="L263" s="181"/>
      <c r="M263" s="182" t="s">
        <v>1</v>
      </c>
      <c r="N263" s="183" t="s">
        <v>42</v>
      </c>
      <c r="P263" s="148">
        <f>O263*H263</f>
        <v>0</v>
      </c>
      <c r="Q263" s="148">
        <v>0</v>
      </c>
      <c r="R263" s="148">
        <f>Q263*H263</f>
        <v>0</v>
      </c>
      <c r="S263" s="148">
        <v>0</v>
      </c>
      <c r="T263" s="149">
        <f>S263*H263</f>
        <v>0</v>
      </c>
      <c r="AR263" s="150" t="s">
        <v>179</v>
      </c>
      <c r="AT263" s="150" t="s">
        <v>203</v>
      </c>
      <c r="AU263" s="150" t="s">
        <v>142</v>
      </c>
      <c r="AY263" s="16" t="s">
        <v>135</v>
      </c>
      <c r="BE263" s="151">
        <f>IF(N263="základná",J263,0)</f>
        <v>0</v>
      </c>
      <c r="BF263" s="151">
        <f>IF(N263="znížená",J263,0)</f>
        <v>0</v>
      </c>
      <c r="BG263" s="151">
        <f>IF(N263="zákl. prenesená",J263,0)</f>
        <v>0</v>
      </c>
      <c r="BH263" s="151">
        <f>IF(N263="zníž. prenesená",J263,0)</f>
        <v>0</v>
      </c>
      <c r="BI263" s="151">
        <f>IF(N263="nulová",J263,0)</f>
        <v>0</v>
      </c>
      <c r="BJ263" s="16" t="s">
        <v>142</v>
      </c>
      <c r="BK263" s="151">
        <f>ROUND(I263*H263,2)</f>
        <v>0</v>
      </c>
      <c r="BL263" s="16" t="s">
        <v>141</v>
      </c>
      <c r="BM263" s="150" t="s">
        <v>540</v>
      </c>
    </row>
    <row r="264" spans="2:65" s="1" customFormat="1" ht="22.15" customHeight="1">
      <c r="B264" s="31"/>
      <c r="C264" s="138" t="s">
        <v>529</v>
      </c>
      <c r="D264" s="138" t="s">
        <v>137</v>
      </c>
      <c r="E264" s="139" t="s">
        <v>542</v>
      </c>
      <c r="F264" s="140" t="s">
        <v>543</v>
      </c>
      <c r="G264" s="141" t="s">
        <v>300</v>
      </c>
      <c r="H264" s="142">
        <v>2</v>
      </c>
      <c r="I264" s="143"/>
      <c r="J264" s="144">
        <f>ROUND(I264*H264,2)</f>
        <v>0</v>
      </c>
      <c r="K264" s="145"/>
      <c r="L264" s="31"/>
      <c r="M264" s="146" t="s">
        <v>1</v>
      </c>
      <c r="N264" s="147" t="s">
        <v>42</v>
      </c>
      <c r="P264" s="148">
        <f>O264*H264</f>
        <v>0</v>
      </c>
      <c r="Q264" s="148">
        <v>0</v>
      </c>
      <c r="R264" s="148">
        <f>Q264*H264</f>
        <v>0</v>
      </c>
      <c r="S264" s="148">
        <v>0</v>
      </c>
      <c r="T264" s="149">
        <f>S264*H264</f>
        <v>0</v>
      </c>
      <c r="AR264" s="150" t="s">
        <v>141</v>
      </c>
      <c r="AT264" s="150" t="s">
        <v>137</v>
      </c>
      <c r="AU264" s="150" t="s">
        <v>142</v>
      </c>
      <c r="AY264" s="16" t="s">
        <v>135</v>
      </c>
      <c r="BE264" s="151">
        <f>IF(N264="základná",J264,0)</f>
        <v>0</v>
      </c>
      <c r="BF264" s="151">
        <f>IF(N264="znížená",J264,0)</f>
        <v>0</v>
      </c>
      <c r="BG264" s="151">
        <f>IF(N264="zákl. prenesená",J264,0)</f>
        <v>0</v>
      </c>
      <c r="BH264" s="151">
        <f>IF(N264="zníž. prenesená",J264,0)</f>
        <v>0</v>
      </c>
      <c r="BI264" s="151">
        <f>IF(N264="nulová",J264,0)</f>
        <v>0</v>
      </c>
      <c r="BJ264" s="16" t="s">
        <v>142</v>
      </c>
      <c r="BK264" s="151">
        <f>ROUND(I264*H264,2)</f>
        <v>0</v>
      </c>
      <c r="BL264" s="16" t="s">
        <v>141</v>
      </c>
      <c r="BM264" s="150" t="s">
        <v>544</v>
      </c>
    </row>
    <row r="265" spans="2:65" s="1" customFormat="1" ht="34.9" customHeight="1">
      <c r="B265" s="31"/>
      <c r="C265" s="173" t="s">
        <v>533</v>
      </c>
      <c r="D265" s="173" t="s">
        <v>203</v>
      </c>
      <c r="E265" s="174" t="s">
        <v>546</v>
      </c>
      <c r="F265" s="175" t="s">
        <v>547</v>
      </c>
      <c r="G265" s="176" t="s">
        <v>300</v>
      </c>
      <c r="H265" s="177">
        <v>1</v>
      </c>
      <c r="I265" s="178"/>
      <c r="J265" s="179">
        <f>ROUND(I265*H265,2)</f>
        <v>0</v>
      </c>
      <c r="K265" s="180"/>
      <c r="L265" s="181"/>
      <c r="M265" s="182" t="s">
        <v>1</v>
      </c>
      <c r="N265" s="183" t="s">
        <v>42</v>
      </c>
      <c r="P265" s="148">
        <f>O265*H265</f>
        <v>0</v>
      </c>
      <c r="Q265" s="148">
        <v>0</v>
      </c>
      <c r="R265" s="148">
        <f>Q265*H265</f>
        <v>0</v>
      </c>
      <c r="S265" s="148">
        <v>0</v>
      </c>
      <c r="T265" s="149">
        <f>S265*H265</f>
        <v>0</v>
      </c>
      <c r="AR265" s="150" t="s">
        <v>179</v>
      </c>
      <c r="AT265" s="150" t="s">
        <v>203</v>
      </c>
      <c r="AU265" s="150" t="s">
        <v>142</v>
      </c>
      <c r="AY265" s="16" t="s">
        <v>135</v>
      </c>
      <c r="BE265" s="151">
        <f>IF(N265="základná",J265,0)</f>
        <v>0</v>
      </c>
      <c r="BF265" s="151">
        <f>IF(N265="znížená",J265,0)</f>
        <v>0</v>
      </c>
      <c r="BG265" s="151">
        <f>IF(N265="zákl. prenesená",J265,0)</f>
        <v>0</v>
      </c>
      <c r="BH265" s="151">
        <f>IF(N265="zníž. prenesená",J265,0)</f>
        <v>0</v>
      </c>
      <c r="BI265" s="151">
        <f>IF(N265="nulová",J265,0)</f>
        <v>0</v>
      </c>
      <c r="BJ265" s="16" t="s">
        <v>142</v>
      </c>
      <c r="BK265" s="151">
        <f>ROUND(I265*H265,2)</f>
        <v>0</v>
      </c>
      <c r="BL265" s="16" t="s">
        <v>141</v>
      </c>
      <c r="BM265" s="150" t="s">
        <v>548</v>
      </c>
    </row>
    <row r="266" spans="2:65" s="1" customFormat="1" ht="22.15" customHeight="1">
      <c r="B266" s="31"/>
      <c r="C266" s="138" t="s">
        <v>537</v>
      </c>
      <c r="D266" s="138" t="s">
        <v>137</v>
      </c>
      <c r="E266" s="139" t="s">
        <v>550</v>
      </c>
      <c r="F266" s="140" t="s">
        <v>551</v>
      </c>
      <c r="G266" s="141" t="s">
        <v>300</v>
      </c>
      <c r="H266" s="142">
        <v>1</v>
      </c>
      <c r="I266" s="143"/>
      <c r="J266" s="144">
        <f>ROUND(I266*H266,2)</f>
        <v>0</v>
      </c>
      <c r="K266" s="145"/>
      <c r="L266" s="31"/>
      <c r="M266" s="146" t="s">
        <v>1</v>
      </c>
      <c r="N266" s="147" t="s">
        <v>42</v>
      </c>
      <c r="P266" s="148">
        <f>O266*H266</f>
        <v>0</v>
      </c>
      <c r="Q266" s="148">
        <v>0</v>
      </c>
      <c r="R266" s="148">
        <f>Q266*H266</f>
        <v>0</v>
      </c>
      <c r="S266" s="148">
        <v>0</v>
      </c>
      <c r="T266" s="149">
        <f>S266*H266</f>
        <v>0</v>
      </c>
      <c r="AR266" s="150" t="s">
        <v>141</v>
      </c>
      <c r="AT266" s="150" t="s">
        <v>137</v>
      </c>
      <c r="AU266" s="150" t="s">
        <v>142</v>
      </c>
      <c r="AY266" s="16" t="s">
        <v>135</v>
      </c>
      <c r="BE266" s="151">
        <f>IF(N266="základná",J266,0)</f>
        <v>0</v>
      </c>
      <c r="BF266" s="151">
        <f>IF(N266="znížená",J266,0)</f>
        <v>0</v>
      </c>
      <c r="BG266" s="151">
        <f>IF(N266="zákl. prenesená",J266,0)</f>
        <v>0</v>
      </c>
      <c r="BH266" s="151">
        <f>IF(N266="zníž. prenesená",J266,0)</f>
        <v>0</v>
      </c>
      <c r="BI266" s="151">
        <f>IF(N266="nulová",J266,0)</f>
        <v>0</v>
      </c>
      <c r="BJ266" s="16" t="s">
        <v>142</v>
      </c>
      <c r="BK266" s="151">
        <f>ROUND(I266*H266,2)</f>
        <v>0</v>
      </c>
      <c r="BL266" s="16" t="s">
        <v>141</v>
      </c>
      <c r="BM266" s="150" t="s">
        <v>552</v>
      </c>
    </row>
    <row r="267" spans="2:65" s="1" customFormat="1" ht="34.9" customHeight="1">
      <c r="B267" s="31"/>
      <c r="C267" s="173" t="s">
        <v>541</v>
      </c>
      <c r="D267" s="173" t="s">
        <v>203</v>
      </c>
      <c r="E267" s="174" t="s">
        <v>554</v>
      </c>
      <c r="F267" s="175" t="s">
        <v>555</v>
      </c>
      <c r="G267" s="176" t="s">
        <v>300</v>
      </c>
      <c r="H267" s="177">
        <v>3</v>
      </c>
      <c r="I267" s="178"/>
      <c r="J267" s="179">
        <f>ROUND(I267*H267,2)</f>
        <v>0</v>
      </c>
      <c r="K267" s="180"/>
      <c r="L267" s="181"/>
      <c r="M267" s="182" t="s">
        <v>1</v>
      </c>
      <c r="N267" s="183" t="s">
        <v>42</v>
      </c>
      <c r="P267" s="148">
        <f>O267*H267</f>
        <v>0</v>
      </c>
      <c r="Q267" s="148">
        <v>0</v>
      </c>
      <c r="R267" s="148">
        <f>Q267*H267</f>
        <v>0</v>
      </c>
      <c r="S267" s="148">
        <v>0</v>
      </c>
      <c r="T267" s="149">
        <f>S267*H267</f>
        <v>0</v>
      </c>
      <c r="AR267" s="150" t="s">
        <v>179</v>
      </c>
      <c r="AT267" s="150" t="s">
        <v>203</v>
      </c>
      <c r="AU267" s="150" t="s">
        <v>142</v>
      </c>
      <c r="AY267" s="16" t="s">
        <v>135</v>
      </c>
      <c r="BE267" s="151">
        <f>IF(N267="základná",J267,0)</f>
        <v>0</v>
      </c>
      <c r="BF267" s="151">
        <f>IF(N267="znížená",J267,0)</f>
        <v>0</v>
      </c>
      <c r="BG267" s="151">
        <f>IF(N267="zákl. prenesená",J267,0)</f>
        <v>0</v>
      </c>
      <c r="BH267" s="151">
        <f>IF(N267="zníž. prenesená",J267,0)</f>
        <v>0</v>
      </c>
      <c r="BI267" s="151">
        <f>IF(N267="nulová",J267,0)</f>
        <v>0</v>
      </c>
      <c r="BJ267" s="16" t="s">
        <v>142</v>
      </c>
      <c r="BK267" s="151">
        <f>ROUND(I267*H267,2)</f>
        <v>0</v>
      </c>
      <c r="BL267" s="16" t="s">
        <v>141</v>
      </c>
      <c r="BM267" s="150" t="s">
        <v>556</v>
      </c>
    </row>
    <row r="268" spans="2:65" s="1" customFormat="1" ht="22.15" customHeight="1">
      <c r="B268" s="31"/>
      <c r="C268" s="138" t="s">
        <v>545</v>
      </c>
      <c r="D268" s="138" t="s">
        <v>137</v>
      </c>
      <c r="E268" s="139" t="s">
        <v>558</v>
      </c>
      <c r="F268" s="140" t="s">
        <v>559</v>
      </c>
      <c r="G268" s="141" t="s">
        <v>300</v>
      </c>
      <c r="H268" s="142">
        <v>3</v>
      </c>
      <c r="I268" s="143"/>
      <c r="J268" s="144">
        <f>ROUND(I268*H268,2)</f>
        <v>0</v>
      </c>
      <c r="K268" s="145"/>
      <c r="L268" s="31"/>
      <c r="M268" s="146" t="s">
        <v>1</v>
      </c>
      <c r="N268" s="147" t="s">
        <v>42</v>
      </c>
      <c r="P268" s="148">
        <f>O268*H268</f>
        <v>0</v>
      </c>
      <c r="Q268" s="148">
        <v>0</v>
      </c>
      <c r="R268" s="148">
        <f>Q268*H268</f>
        <v>0</v>
      </c>
      <c r="S268" s="148">
        <v>0</v>
      </c>
      <c r="T268" s="149">
        <f>S268*H268</f>
        <v>0</v>
      </c>
      <c r="AR268" s="150" t="s">
        <v>141</v>
      </c>
      <c r="AT268" s="150" t="s">
        <v>137</v>
      </c>
      <c r="AU268" s="150" t="s">
        <v>142</v>
      </c>
      <c r="AY268" s="16" t="s">
        <v>135</v>
      </c>
      <c r="BE268" s="151">
        <f>IF(N268="základná",J268,0)</f>
        <v>0</v>
      </c>
      <c r="BF268" s="151">
        <f>IF(N268="znížená",J268,0)</f>
        <v>0</v>
      </c>
      <c r="BG268" s="151">
        <f>IF(N268="zákl. prenesená",J268,0)</f>
        <v>0</v>
      </c>
      <c r="BH268" s="151">
        <f>IF(N268="zníž. prenesená",J268,0)</f>
        <v>0</v>
      </c>
      <c r="BI268" s="151">
        <f>IF(N268="nulová",J268,0)</f>
        <v>0</v>
      </c>
      <c r="BJ268" s="16" t="s">
        <v>142</v>
      </c>
      <c r="BK268" s="151">
        <f>ROUND(I268*H268,2)</f>
        <v>0</v>
      </c>
      <c r="BL268" s="16" t="s">
        <v>141</v>
      </c>
      <c r="BM268" s="150" t="s">
        <v>560</v>
      </c>
    </row>
    <row r="269" spans="2:65" s="1" customFormat="1" ht="14.45" customHeight="1">
      <c r="B269" s="31"/>
      <c r="C269" s="173" t="s">
        <v>549</v>
      </c>
      <c r="D269" s="173" t="s">
        <v>203</v>
      </c>
      <c r="E269" s="174" t="s">
        <v>562</v>
      </c>
      <c r="F269" s="175" t="s">
        <v>563</v>
      </c>
      <c r="G269" s="176" t="s">
        <v>300</v>
      </c>
      <c r="H269" s="177">
        <v>1</v>
      </c>
      <c r="I269" s="178"/>
      <c r="J269" s="179">
        <f>ROUND(I269*H269,2)</f>
        <v>0</v>
      </c>
      <c r="K269" s="180"/>
      <c r="L269" s="181"/>
      <c r="M269" s="182" t="s">
        <v>1</v>
      </c>
      <c r="N269" s="183" t="s">
        <v>42</v>
      </c>
      <c r="P269" s="148">
        <f>O269*H269</f>
        <v>0</v>
      </c>
      <c r="Q269" s="148">
        <v>0</v>
      </c>
      <c r="R269" s="148">
        <f>Q269*H269</f>
        <v>0</v>
      </c>
      <c r="S269" s="148">
        <v>0</v>
      </c>
      <c r="T269" s="149">
        <f>S269*H269</f>
        <v>0</v>
      </c>
      <c r="AR269" s="150" t="s">
        <v>179</v>
      </c>
      <c r="AT269" s="150" t="s">
        <v>203</v>
      </c>
      <c r="AU269" s="150" t="s">
        <v>142</v>
      </c>
      <c r="AY269" s="16" t="s">
        <v>135</v>
      </c>
      <c r="BE269" s="151">
        <f>IF(N269="základná",J269,0)</f>
        <v>0</v>
      </c>
      <c r="BF269" s="151">
        <f>IF(N269="znížená",J269,0)</f>
        <v>0</v>
      </c>
      <c r="BG269" s="151">
        <f>IF(N269="zákl. prenesená",J269,0)</f>
        <v>0</v>
      </c>
      <c r="BH269" s="151">
        <f>IF(N269="zníž. prenesená",J269,0)</f>
        <v>0</v>
      </c>
      <c r="BI269" s="151">
        <f>IF(N269="nulová",J269,0)</f>
        <v>0</v>
      </c>
      <c r="BJ269" s="16" t="s">
        <v>142</v>
      </c>
      <c r="BK269" s="151">
        <f>ROUND(I269*H269,2)</f>
        <v>0</v>
      </c>
      <c r="BL269" s="16" t="s">
        <v>141</v>
      </c>
      <c r="BM269" s="150" t="s">
        <v>564</v>
      </c>
    </row>
    <row r="270" spans="2:65" s="1" customFormat="1" ht="22.15" customHeight="1">
      <c r="B270" s="31"/>
      <c r="C270" s="138" t="s">
        <v>553</v>
      </c>
      <c r="D270" s="138" t="s">
        <v>137</v>
      </c>
      <c r="E270" s="139" t="s">
        <v>566</v>
      </c>
      <c r="F270" s="140" t="s">
        <v>567</v>
      </c>
      <c r="G270" s="141" t="s">
        <v>300</v>
      </c>
      <c r="H270" s="142">
        <v>1</v>
      </c>
      <c r="I270" s="143"/>
      <c r="J270" s="144">
        <f>ROUND(I270*H270,2)</f>
        <v>0</v>
      </c>
      <c r="K270" s="145"/>
      <c r="L270" s="31"/>
      <c r="M270" s="146" t="s">
        <v>1</v>
      </c>
      <c r="N270" s="147" t="s">
        <v>42</v>
      </c>
      <c r="P270" s="148">
        <f>O270*H270</f>
        <v>0</v>
      </c>
      <c r="Q270" s="148">
        <v>0</v>
      </c>
      <c r="R270" s="148">
        <f>Q270*H270</f>
        <v>0</v>
      </c>
      <c r="S270" s="148">
        <v>0</v>
      </c>
      <c r="T270" s="149">
        <f>S270*H270</f>
        <v>0</v>
      </c>
      <c r="AR270" s="150" t="s">
        <v>141</v>
      </c>
      <c r="AT270" s="150" t="s">
        <v>137</v>
      </c>
      <c r="AU270" s="150" t="s">
        <v>142</v>
      </c>
      <c r="AY270" s="16" t="s">
        <v>135</v>
      </c>
      <c r="BE270" s="151">
        <f>IF(N270="základná",J270,0)</f>
        <v>0</v>
      </c>
      <c r="BF270" s="151">
        <f>IF(N270="znížená",J270,0)</f>
        <v>0</v>
      </c>
      <c r="BG270" s="151">
        <f>IF(N270="zákl. prenesená",J270,0)</f>
        <v>0</v>
      </c>
      <c r="BH270" s="151">
        <f>IF(N270="zníž. prenesená",J270,0)</f>
        <v>0</v>
      </c>
      <c r="BI270" s="151">
        <f>IF(N270="nulová",J270,0)</f>
        <v>0</v>
      </c>
      <c r="BJ270" s="16" t="s">
        <v>142</v>
      </c>
      <c r="BK270" s="151">
        <f>ROUND(I270*H270,2)</f>
        <v>0</v>
      </c>
      <c r="BL270" s="16" t="s">
        <v>141</v>
      </c>
      <c r="BM270" s="150" t="s">
        <v>568</v>
      </c>
    </row>
    <row r="271" spans="2:65" s="1" customFormat="1" ht="22.15" customHeight="1">
      <c r="B271" s="31"/>
      <c r="C271" s="173" t="s">
        <v>557</v>
      </c>
      <c r="D271" s="173" t="s">
        <v>203</v>
      </c>
      <c r="E271" s="174" t="s">
        <v>570</v>
      </c>
      <c r="F271" s="175" t="s">
        <v>571</v>
      </c>
      <c r="G271" s="176" t="s">
        <v>300</v>
      </c>
      <c r="H271" s="177">
        <v>1</v>
      </c>
      <c r="I271" s="178"/>
      <c r="J271" s="179">
        <f>ROUND(I271*H271,2)</f>
        <v>0</v>
      </c>
      <c r="K271" s="180"/>
      <c r="L271" s="181"/>
      <c r="M271" s="182" t="s">
        <v>1</v>
      </c>
      <c r="N271" s="183" t="s">
        <v>42</v>
      </c>
      <c r="P271" s="148">
        <f>O271*H271</f>
        <v>0</v>
      </c>
      <c r="Q271" s="148">
        <v>0</v>
      </c>
      <c r="R271" s="148">
        <f>Q271*H271</f>
        <v>0</v>
      </c>
      <c r="S271" s="148">
        <v>0</v>
      </c>
      <c r="T271" s="149">
        <f>S271*H271</f>
        <v>0</v>
      </c>
      <c r="AR271" s="150" t="s">
        <v>179</v>
      </c>
      <c r="AT271" s="150" t="s">
        <v>203</v>
      </c>
      <c r="AU271" s="150" t="s">
        <v>142</v>
      </c>
      <c r="AY271" s="16" t="s">
        <v>135</v>
      </c>
      <c r="BE271" s="151">
        <f>IF(N271="základná",J271,0)</f>
        <v>0</v>
      </c>
      <c r="BF271" s="151">
        <f>IF(N271="znížená",J271,0)</f>
        <v>0</v>
      </c>
      <c r="BG271" s="151">
        <f>IF(N271="zákl. prenesená",J271,0)</f>
        <v>0</v>
      </c>
      <c r="BH271" s="151">
        <f>IF(N271="zníž. prenesená",J271,0)</f>
        <v>0</v>
      </c>
      <c r="BI271" s="151">
        <f>IF(N271="nulová",J271,0)</f>
        <v>0</v>
      </c>
      <c r="BJ271" s="16" t="s">
        <v>142</v>
      </c>
      <c r="BK271" s="151">
        <f>ROUND(I271*H271,2)</f>
        <v>0</v>
      </c>
      <c r="BL271" s="16" t="s">
        <v>141</v>
      </c>
      <c r="BM271" s="150" t="s">
        <v>572</v>
      </c>
    </row>
    <row r="272" spans="2:65" s="1" customFormat="1" ht="22.15" customHeight="1">
      <c r="B272" s="31"/>
      <c r="C272" s="138" t="s">
        <v>561</v>
      </c>
      <c r="D272" s="138" t="s">
        <v>137</v>
      </c>
      <c r="E272" s="139" t="s">
        <v>574</v>
      </c>
      <c r="F272" s="140" t="s">
        <v>575</v>
      </c>
      <c r="G272" s="141" t="s">
        <v>300</v>
      </c>
      <c r="H272" s="142">
        <v>1</v>
      </c>
      <c r="I272" s="143"/>
      <c r="J272" s="144">
        <f>ROUND(I272*H272,2)</f>
        <v>0</v>
      </c>
      <c r="K272" s="145"/>
      <c r="L272" s="31"/>
      <c r="M272" s="146" t="s">
        <v>1</v>
      </c>
      <c r="N272" s="147" t="s">
        <v>42</v>
      </c>
      <c r="P272" s="148">
        <f>O272*H272</f>
        <v>0</v>
      </c>
      <c r="Q272" s="148">
        <v>0</v>
      </c>
      <c r="R272" s="148">
        <f>Q272*H272</f>
        <v>0</v>
      </c>
      <c r="S272" s="148">
        <v>0</v>
      </c>
      <c r="T272" s="149">
        <f>S272*H272</f>
        <v>0</v>
      </c>
      <c r="AR272" s="150" t="s">
        <v>141</v>
      </c>
      <c r="AT272" s="150" t="s">
        <v>137</v>
      </c>
      <c r="AU272" s="150" t="s">
        <v>142</v>
      </c>
      <c r="AY272" s="16" t="s">
        <v>135</v>
      </c>
      <c r="BE272" s="151">
        <f>IF(N272="základná",J272,0)</f>
        <v>0</v>
      </c>
      <c r="BF272" s="151">
        <f>IF(N272="znížená",J272,0)</f>
        <v>0</v>
      </c>
      <c r="BG272" s="151">
        <f>IF(N272="zákl. prenesená",J272,0)</f>
        <v>0</v>
      </c>
      <c r="BH272" s="151">
        <f>IF(N272="zníž. prenesená",J272,0)</f>
        <v>0</v>
      </c>
      <c r="BI272" s="151">
        <f>IF(N272="nulová",J272,0)</f>
        <v>0</v>
      </c>
      <c r="BJ272" s="16" t="s">
        <v>142</v>
      </c>
      <c r="BK272" s="151">
        <f>ROUND(I272*H272,2)</f>
        <v>0</v>
      </c>
      <c r="BL272" s="16" t="s">
        <v>141</v>
      </c>
      <c r="BM272" s="150" t="s">
        <v>576</v>
      </c>
    </row>
    <row r="273" spans="2:65" s="1" customFormat="1" ht="14.45" customHeight="1">
      <c r="B273" s="31"/>
      <c r="C273" s="138" t="s">
        <v>565</v>
      </c>
      <c r="D273" s="138" t="s">
        <v>137</v>
      </c>
      <c r="E273" s="139" t="s">
        <v>578</v>
      </c>
      <c r="F273" s="140" t="s">
        <v>579</v>
      </c>
      <c r="G273" s="141" t="s">
        <v>300</v>
      </c>
      <c r="H273" s="142">
        <v>1</v>
      </c>
      <c r="I273" s="143"/>
      <c r="J273" s="144">
        <f>ROUND(I273*H273,2)</f>
        <v>0</v>
      </c>
      <c r="K273" s="145"/>
      <c r="L273" s="31"/>
      <c r="M273" s="146" t="s">
        <v>1</v>
      </c>
      <c r="N273" s="147" t="s">
        <v>42</v>
      </c>
      <c r="P273" s="148">
        <f>O273*H273</f>
        <v>0</v>
      </c>
      <c r="Q273" s="148">
        <v>0</v>
      </c>
      <c r="R273" s="148">
        <f>Q273*H273</f>
        <v>0</v>
      </c>
      <c r="S273" s="148">
        <v>0</v>
      </c>
      <c r="T273" s="149">
        <f>S273*H273</f>
        <v>0</v>
      </c>
      <c r="AR273" s="150" t="s">
        <v>141</v>
      </c>
      <c r="AT273" s="150" t="s">
        <v>137</v>
      </c>
      <c r="AU273" s="150" t="s">
        <v>142</v>
      </c>
      <c r="AY273" s="16" t="s">
        <v>135</v>
      </c>
      <c r="BE273" s="151">
        <f>IF(N273="základná",J273,0)</f>
        <v>0</v>
      </c>
      <c r="BF273" s="151">
        <f>IF(N273="znížená",J273,0)</f>
        <v>0</v>
      </c>
      <c r="BG273" s="151">
        <f>IF(N273="zákl. prenesená",J273,0)</f>
        <v>0</v>
      </c>
      <c r="BH273" s="151">
        <f>IF(N273="zníž. prenesená",J273,0)</f>
        <v>0</v>
      </c>
      <c r="BI273" s="151">
        <f>IF(N273="nulová",J273,0)</f>
        <v>0</v>
      </c>
      <c r="BJ273" s="16" t="s">
        <v>142</v>
      </c>
      <c r="BK273" s="151">
        <f>ROUND(I273*H273,2)</f>
        <v>0</v>
      </c>
      <c r="BL273" s="16" t="s">
        <v>141</v>
      </c>
      <c r="BM273" s="150" t="s">
        <v>580</v>
      </c>
    </row>
    <row r="274" spans="2:65" s="1" customFormat="1" ht="14.45" customHeight="1">
      <c r="B274" s="31"/>
      <c r="C274" s="138" t="s">
        <v>569</v>
      </c>
      <c r="D274" s="138" t="s">
        <v>137</v>
      </c>
      <c r="E274" s="139" t="s">
        <v>582</v>
      </c>
      <c r="F274" s="140" t="s">
        <v>583</v>
      </c>
      <c r="G274" s="141" t="s">
        <v>300</v>
      </c>
      <c r="H274" s="142">
        <v>1</v>
      </c>
      <c r="I274" s="143"/>
      <c r="J274" s="144">
        <f>ROUND(I274*H274,2)</f>
        <v>0</v>
      </c>
      <c r="K274" s="145"/>
      <c r="L274" s="31"/>
      <c r="M274" s="146" t="s">
        <v>1</v>
      </c>
      <c r="N274" s="147" t="s">
        <v>42</v>
      </c>
      <c r="P274" s="148">
        <f>O274*H274</f>
        <v>0</v>
      </c>
      <c r="Q274" s="148">
        <v>0</v>
      </c>
      <c r="R274" s="148">
        <f>Q274*H274</f>
        <v>0</v>
      </c>
      <c r="S274" s="148">
        <v>0</v>
      </c>
      <c r="T274" s="149">
        <f>S274*H274</f>
        <v>0</v>
      </c>
      <c r="AR274" s="150" t="s">
        <v>141</v>
      </c>
      <c r="AT274" s="150" t="s">
        <v>137</v>
      </c>
      <c r="AU274" s="150" t="s">
        <v>142</v>
      </c>
      <c r="AY274" s="16" t="s">
        <v>135</v>
      </c>
      <c r="BE274" s="151">
        <f>IF(N274="základná",J274,0)</f>
        <v>0</v>
      </c>
      <c r="BF274" s="151">
        <f>IF(N274="znížená",J274,0)</f>
        <v>0</v>
      </c>
      <c r="BG274" s="151">
        <f>IF(N274="zákl. prenesená",J274,0)</f>
        <v>0</v>
      </c>
      <c r="BH274" s="151">
        <f>IF(N274="zníž. prenesená",J274,0)</f>
        <v>0</v>
      </c>
      <c r="BI274" s="151">
        <f>IF(N274="nulová",J274,0)</f>
        <v>0</v>
      </c>
      <c r="BJ274" s="16" t="s">
        <v>142</v>
      </c>
      <c r="BK274" s="151">
        <f>ROUND(I274*H274,2)</f>
        <v>0</v>
      </c>
      <c r="BL274" s="16" t="s">
        <v>141</v>
      </c>
      <c r="BM274" s="150" t="s">
        <v>584</v>
      </c>
    </row>
    <row r="275" spans="2:65" s="1" customFormat="1" ht="22.15" customHeight="1">
      <c r="B275" s="31"/>
      <c r="C275" s="138" t="s">
        <v>573</v>
      </c>
      <c r="D275" s="138" t="s">
        <v>137</v>
      </c>
      <c r="E275" s="139" t="s">
        <v>586</v>
      </c>
      <c r="F275" s="140" t="s">
        <v>587</v>
      </c>
      <c r="G275" s="141" t="s">
        <v>300</v>
      </c>
      <c r="H275" s="142">
        <v>1</v>
      </c>
      <c r="I275" s="143"/>
      <c r="J275" s="144">
        <f>ROUND(I275*H275,2)</f>
        <v>0</v>
      </c>
      <c r="K275" s="145"/>
      <c r="L275" s="31"/>
      <c r="M275" s="146" t="s">
        <v>1</v>
      </c>
      <c r="N275" s="147" t="s">
        <v>42</v>
      </c>
      <c r="P275" s="148">
        <f>O275*H275</f>
        <v>0</v>
      </c>
      <c r="Q275" s="148">
        <v>0</v>
      </c>
      <c r="R275" s="148">
        <f>Q275*H275</f>
        <v>0</v>
      </c>
      <c r="S275" s="148">
        <v>0</v>
      </c>
      <c r="T275" s="149">
        <f>S275*H275</f>
        <v>0</v>
      </c>
      <c r="AR275" s="150" t="s">
        <v>141</v>
      </c>
      <c r="AT275" s="150" t="s">
        <v>137</v>
      </c>
      <c r="AU275" s="150" t="s">
        <v>142</v>
      </c>
      <c r="AY275" s="16" t="s">
        <v>135</v>
      </c>
      <c r="BE275" s="151">
        <f>IF(N275="základná",J275,0)</f>
        <v>0</v>
      </c>
      <c r="BF275" s="151">
        <f>IF(N275="znížená",J275,0)</f>
        <v>0</v>
      </c>
      <c r="BG275" s="151">
        <f>IF(N275="zákl. prenesená",J275,0)</f>
        <v>0</v>
      </c>
      <c r="BH275" s="151">
        <f>IF(N275="zníž. prenesená",J275,0)</f>
        <v>0</v>
      </c>
      <c r="BI275" s="151">
        <f>IF(N275="nulová",J275,0)</f>
        <v>0</v>
      </c>
      <c r="BJ275" s="16" t="s">
        <v>142</v>
      </c>
      <c r="BK275" s="151">
        <f>ROUND(I275*H275,2)</f>
        <v>0</v>
      </c>
      <c r="BL275" s="16" t="s">
        <v>141</v>
      </c>
      <c r="BM275" s="150" t="s">
        <v>588</v>
      </c>
    </row>
    <row r="276" spans="2:65" s="1" customFormat="1" ht="14.45" customHeight="1">
      <c r="B276" s="31"/>
      <c r="C276" s="138" t="s">
        <v>577</v>
      </c>
      <c r="D276" s="138" t="s">
        <v>137</v>
      </c>
      <c r="E276" s="139" t="s">
        <v>590</v>
      </c>
      <c r="F276" s="140" t="s">
        <v>591</v>
      </c>
      <c r="G276" s="141" t="s">
        <v>300</v>
      </c>
      <c r="H276" s="142">
        <v>1</v>
      </c>
      <c r="I276" s="143"/>
      <c r="J276" s="144">
        <f>ROUND(I276*H276,2)</f>
        <v>0</v>
      </c>
      <c r="K276" s="145"/>
      <c r="L276" s="31"/>
      <c r="M276" s="146" t="s">
        <v>1</v>
      </c>
      <c r="N276" s="147" t="s">
        <v>42</v>
      </c>
      <c r="P276" s="148">
        <f>O276*H276</f>
        <v>0</v>
      </c>
      <c r="Q276" s="148">
        <v>0</v>
      </c>
      <c r="R276" s="148">
        <f>Q276*H276</f>
        <v>0</v>
      </c>
      <c r="S276" s="148">
        <v>0</v>
      </c>
      <c r="T276" s="149">
        <f>S276*H276</f>
        <v>0</v>
      </c>
      <c r="AR276" s="150" t="s">
        <v>141</v>
      </c>
      <c r="AT276" s="150" t="s">
        <v>137</v>
      </c>
      <c r="AU276" s="150" t="s">
        <v>142</v>
      </c>
      <c r="AY276" s="16" t="s">
        <v>135</v>
      </c>
      <c r="BE276" s="151">
        <f>IF(N276="základná",J276,0)</f>
        <v>0</v>
      </c>
      <c r="BF276" s="151">
        <f>IF(N276="znížená",J276,0)</f>
        <v>0</v>
      </c>
      <c r="BG276" s="151">
        <f>IF(N276="zákl. prenesená",J276,0)</f>
        <v>0</v>
      </c>
      <c r="BH276" s="151">
        <f>IF(N276="zníž. prenesená",J276,0)</f>
        <v>0</v>
      </c>
      <c r="BI276" s="151">
        <f>IF(N276="nulová",J276,0)</f>
        <v>0</v>
      </c>
      <c r="BJ276" s="16" t="s">
        <v>142</v>
      </c>
      <c r="BK276" s="151">
        <f>ROUND(I276*H276,2)</f>
        <v>0</v>
      </c>
      <c r="BL276" s="16" t="s">
        <v>141</v>
      </c>
      <c r="BM276" s="150" t="s">
        <v>592</v>
      </c>
    </row>
    <row r="277" spans="2:65" s="1" customFormat="1" ht="14.45" customHeight="1">
      <c r="B277" s="31"/>
      <c r="C277" s="138" t="s">
        <v>581</v>
      </c>
      <c r="D277" s="138" t="s">
        <v>137</v>
      </c>
      <c r="E277" s="139" t="s">
        <v>593</v>
      </c>
      <c r="F277" s="140" t="s">
        <v>594</v>
      </c>
      <c r="G277" s="141" t="s">
        <v>300</v>
      </c>
      <c r="H277" s="142">
        <v>1</v>
      </c>
      <c r="I277" s="143"/>
      <c r="J277" s="144">
        <f>ROUND(I277*H277,2)</f>
        <v>0</v>
      </c>
      <c r="K277" s="145"/>
      <c r="L277" s="31"/>
      <c r="M277" s="146" t="s">
        <v>1</v>
      </c>
      <c r="N277" s="147" t="s">
        <v>42</v>
      </c>
      <c r="P277" s="148">
        <f>O277*H277</f>
        <v>0</v>
      </c>
      <c r="Q277" s="148">
        <v>0</v>
      </c>
      <c r="R277" s="148">
        <f>Q277*H277</f>
        <v>0</v>
      </c>
      <c r="S277" s="148">
        <v>0</v>
      </c>
      <c r="T277" s="149">
        <f>S277*H277</f>
        <v>0</v>
      </c>
      <c r="AR277" s="150" t="s">
        <v>141</v>
      </c>
      <c r="AT277" s="150" t="s">
        <v>137</v>
      </c>
      <c r="AU277" s="150" t="s">
        <v>142</v>
      </c>
      <c r="AY277" s="16" t="s">
        <v>135</v>
      </c>
      <c r="BE277" s="151">
        <f>IF(N277="základná",J277,0)</f>
        <v>0</v>
      </c>
      <c r="BF277" s="151">
        <f>IF(N277="znížená",J277,0)</f>
        <v>0</v>
      </c>
      <c r="BG277" s="151">
        <f>IF(N277="zákl. prenesená",J277,0)</f>
        <v>0</v>
      </c>
      <c r="BH277" s="151">
        <f>IF(N277="zníž. prenesená",J277,0)</f>
        <v>0</v>
      </c>
      <c r="BI277" s="151">
        <f>IF(N277="nulová",J277,0)</f>
        <v>0</v>
      </c>
      <c r="BJ277" s="16" t="s">
        <v>142</v>
      </c>
      <c r="BK277" s="151">
        <f>ROUND(I277*H277,2)</f>
        <v>0</v>
      </c>
      <c r="BL277" s="16" t="s">
        <v>141</v>
      </c>
      <c r="BM277" s="150" t="s">
        <v>595</v>
      </c>
    </row>
    <row r="278" spans="2:65" s="1" customFormat="1" ht="14.45" customHeight="1">
      <c r="B278" s="31"/>
      <c r="C278" s="173" t="s">
        <v>585</v>
      </c>
      <c r="D278" s="173" t="s">
        <v>203</v>
      </c>
      <c r="E278" s="174" t="s">
        <v>597</v>
      </c>
      <c r="F278" s="175" t="s">
        <v>598</v>
      </c>
      <c r="G278" s="176" t="s">
        <v>300</v>
      </c>
      <c r="H278" s="177">
        <v>1</v>
      </c>
      <c r="I278" s="178"/>
      <c r="J278" s="179">
        <f>ROUND(I278*H278,2)</f>
        <v>0</v>
      </c>
      <c r="K278" s="180"/>
      <c r="L278" s="181"/>
      <c r="M278" s="182" t="s">
        <v>1</v>
      </c>
      <c r="N278" s="183" t="s">
        <v>42</v>
      </c>
      <c r="P278" s="148">
        <f>O278*H278</f>
        <v>0</v>
      </c>
      <c r="Q278" s="148">
        <v>0</v>
      </c>
      <c r="R278" s="148">
        <f>Q278*H278</f>
        <v>0</v>
      </c>
      <c r="S278" s="148">
        <v>0</v>
      </c>
      <c r="T278" s="149">
        <f>S278*H278</f>
        <v>0</v>
      </c>
      <c r="AR278" s="150" t="s">
        <v>179</v>
      </c>
      <c r="AT278" s="150" t="s">
        <v>203</v>
      </c>
      <c r="AU278" s="150" t="s">
        <v>142</v>
      </c>
      <c r="AY278" s="16" t="s">
        <v>135</v>
      </c>
      <c r="BE278" s="151">
        <f>IF(N278="základná",J278,0)</f>
        <v>0</v>
      </c>
      <c r="BF278" s="151">
        <f>IF(N278="znížená",J278,0)</f>
        <v>0</v>
      </c>
      <c r="BG278" s="151">
        <f>IF(N278="zákl. prenesená",J278,0)</f>
        <v>0</v>
      </c>
      <c r="BH278" s="151">
        <f>IF(N278="zníž. prenesená",J278,0)</f>
        <v>0</v>
      </c>
      <c r="BI278" s="151">
        <f>IF(N278="nulová",J278,0)</f>
        <v>0</v>
      </c>
      <c r="BJ278" s="16" t="s">
        <v>142</v>
      </c>
      <c r="BK278" s="151">
        <f>ROUND(I278*H278,2)</f>
        <v>0</v>
      </c>
      <c r="BL278" s="16" t="s">
        <v>141</v>
      </c>
      <c r="BM278" s="150" t="s">
        <v>599</v>
      </c>
    </row>
    <row r="279" spans="2:65" s="11" customFormat="1" ht="22.9" customHeight="1">
      <c r="B279" s="126"/>
      <c r="D279" s="127" t="s">
        <v>75</v>
      </c>
      <c r="E279" s="136" t="s">
        <v>600</v>
      </c>
      <c r="F279" s="136" t="s">
        <v>601</v>
      </c>
      <c r="I279" s="129"/>
      <c r="J279" s="137">
        <f>BK279</f>
        <v>0</v>
      </c>
      <c r="L279" s="126"/>
      <c r="M279" s="131"/>
      <c r="P279" s="132">
        <f>SUM(P280:P282)</f>
        <v>0</v>
      </c>
      <c r="R279" s="132">
        <f>SUM(R280:R282)</f>
        <v>0.15</v>
      </c>
      <c r="T279" s="133">
        <f>SUM(T280:T282)</f>
        <v>0</v>
      </c>
      <c r="AR279" s="127" t="s">
        <v>152</v>
      </c>
      <c r="AT279" s="134" t="s">
        <v>75</v>
      </c>
      <c r="AU279" s="134" t="s">
        <v>84</v>
      </c>
      <c r="AY279" s="127" t="s">
        <v>135</v>
      </c>
      <c r="BK279" s="135">
        <f>SUM(BK280:BK282)</f>
        <v>0</v>
      </c>
    </row>
    <row r="280" spans="2:65" s="1" customFormat="1" ht="14.45" customHeight="1">
      <c r="B280" s="31"/>
      <c r="C280" s="138" t="s">
        <v>589</v>
      </c>
      <c r="D280" s="138" t="s">
        <v>137</v>
      </c>
      <c r="E280" s="139" t="s">
        <v>603</v>
      </c>
      <c r="F280" s="140" t="s">
        <v>604</v>
      </c>
      <c r="G280" s="141" t="s">
        <v>140</v>
      </c>
      <c r="H280" s="142">
        <v>10.62</v>
      </c>
      <c r="I280" s="143"/>
      <c r="J280" s="144">
        <f>ROUND(I280*H280,2)</f>
        <v>0</v>
      </c>
      <c r="K280" s="145"/>
      <c r="L280" s="31"/>
      <c r="M280" s="146" t="s">
        <v>1</v>
      </c>
      <c r="N280" s="147" t="s">
        <v>42</v>
      </c>
      <c r="P280" s="148">
        <f>O280*H280</f>
        <v>0</v>
      </c>
      <c r="Q280" s="148">
        <v>0</v>
      </c>
      <c r="R280" s="148">
        <f>Q280*H280</f>
        <v>0</v>
      </c>
      <c r="S280" s="148">
        <v>0</v>
      </c>
      <c r="T280" s="149">
        <f>S280*H280</f>
        <v>0</v>
      </c>
      <c r="AR280" s="150" t="s">
        <v>453</v>
      </c>
      <c r="AT280" s="150" t="s">
        <v>137</v>
      </c>
      <c r="AU280" s="150" t="s">
        <v>142</v>
      </c>
      <c r="AY280" s="16" t="s">
        <v>135</v>
      </c>
      <c r="BE280" s="151">
        <f>IF(N280="základná",J280,0)</f>
        <v>0</v>
      </c>
      <c r="BF280" s="151">
        <f>IF(N280="znížená",J280,0)</f>
        <v>0</v>
      </c>
      <c r="BG280" s="151">
        <f>IF(N280="zákl. prenesená",J280,0)</f>
        <v>0</v>
      </c>
      <c r="BH280" s="151">
        <f>IF(N280="zníž. prenesená",J280,0)</f>
        <v>0</v>
      </c>
      <c r="BI280" s="151">
        <f>IF(N280="nulová",J280,0)</f>
        <v>0</v>
      </c>
      <c r="BJ280" s="16" t="s">
        <v>142</v>
      </c>
      <c r="BK280" s="151">
        <f>ROUND(I280*H280,2)</f>
        <v>0</v>
      </c>
      <c r="BL280" s="16" t="s">
        <v>453</v>
      </c>
      <c r="BM280" s="150" t="s">
        <v>605</v>
      </c>
    </row>
    <row r="281" spans="2:65" s="13" customFormat="1">
      <c r="B281" s="159"/>
      <c r="D281" s="153" t="s">
        <v>144</v>
      </c>
      <c r="E281" s="160" t="s">
        <v>1</v>
      </c>
      <c r="F281" s="161" t="s">
        <v>606</v>
      </c>
      <c r="H281" s="162">
        <v>10.62</v>
      </c>
      <c r="I281" s="163"/>
      <c r="L281" s="159"/>
      <c r="M281" s="164"/>
      <c r="T281" s="165"/>
      <c r="AT281" s="160" t="s">
        <v>144</v>
      </c>
      <c r="AU281" s="160" t="s">
        <v>142</v>
      </c>
      <c r="AV281" s="13" t="s">
        <v>142</v>
      </c>
      <c r="AW281" s="13" t="s">
        <v>32</v>
      </c>
      <c r="AX281" s="13" t="s">
        <v>84</v>
      </c>
      <c r="AY281" s="160" t="s">
        <v>135</v>
      </c>
    </row>
    <row r="282" spans="2:65" s="1" customFormat="1" ht="22.15" customHeight="1">
      <c r="B282" s="31"/>
      <c r="C282" s="173" t="s">
        <v>328</v>
      </c>
      <c r="D282" s="173" t="s">
        <v>203</v>
      </c>
      <c r="E282" s="174" t="s">
        <v>608</v>
      </c>
      <c r="F282" s="175" t="s">
        <v>609</v>
      </c>
      <c r="G282" s="176" t="s">
        <v>195</v>
      </c>
      <c r="H282" s="177">
        <v>0.15</v>
      </c>
      <c r="I282" s="178"/>
      <c r="J282" s="179">
        <f>ROUND(I282*H282,2)</f>
        <v>0</v>
      </c>
      <c r="K282" s="180"/>
      <c r="L282" s="181"/>
      <c r="M282" s="185" t="s">
        <v>1</v>
      </c>
      <c r="N282" s="186" t="s">
        <v>42</v>
      </c>
      <c r="O282" s="187"/>
      <c r="P282" s="188">
        <f>O282*H282</f>
        <v>0</v>
      </c>
      <c r="Q282" s="188">
        <v>1</v>
      </c>
      <c r="R282" s="188">
        <f>Q282*H282</f>
        <v>0.15</v>
      </c>
      <c r="S282" s="188">
        <v>0</v>
      </c>
      <c r="T282" s="189">
        <f>S282*H282</f>
        <v>0</v>
      </c>
      <c r="AR282" s="150" t="s">
        <v>610</v>
      </c>
      <c r="AT282" s="150" t="s">
        <v>203</v>
      </c>
      <c r="AU282" s="150" t="s">
        <v>142</v>
      </c>
      <c r="AY282" s="16" t="s">
        <v>135</v>
      </c>
      <c r="BE282" s="151">
        <f>IF(N282="základná",J282,0)</f>
        <v>0</v>
      </c>
      <c r="BF282" s="151">
        <f>IF(N282="znížená",J282,0)</f>
        <v>0</v>
      </c>
      <c r="BG282" s="151">
        <f>IF(N282="zákl. prenesená",J282,0)</f>
        <v>0</v>
      </c>
      <c r="BH282" s="151">
        <f>IF(N282="zníž. prenesená",J282,0)</f>
        <v>0</v>
      </c>
      <c r="BI282" s="151">
        <f>IF(N282="nulová",J282,0)</f>
        <v>0</v>
      </c>
      <c r="BJ282" s="16" t="s">
        <v>142</v>
      </c>
      <c r="BK282" s="151">
        <f>ROUND(I282*H282,2)</f>
        <v>0</v>
      </c>
      <c r="BL282" s="16" t="s">
        <v>610</v>
      </c>
      <c r="BM282" s="150" t="s">
        <v>611</v>
      </c>
    </row>
    <row r="283" spans="2:65" s="1" customFormat="1" ht="6.95" customHeight="1">
      <c r="B283" s="46"/>
      <c r="C283" s="47"/>
      <c r="D283" s="47"/>
      <c r="E283" s="47"/>
      <c r="F283" s="47"/>
      <c r="G283" s="47"/>
      <c r="H283" s="47"/>
      <c r="I283" s="47"/>
      <c r="J283" s="47"/>
      <c r="K283" s="47"/>
      <c r="L283" s="31"/>
    </row>
  </sheetData>
  <sheetProtection algorithmName="SHA-512" hashValue="VKYteA6sg97G9VohGMOpWCyhcuhBk3jEA3MhcyDXoMUVrYu+Q/cwTaVWGX/1ytMd4V/SRdndwyohqbK8NZVllQ==" saltValue="+EVELVkseNvu2uQVRjMhYjWq5nIvlYyuTkyPxgRPEMJOgPpqA0loG8HlwMotaQOeFCs55AyWnWu8pZrm3RvJNg==" spinCount="100000" sheet="1" objects="1" scenarios="1" formatColumns="0" formatRows="0" autoFilter="0"/>
  <autoFilter ref="C130:K282" xr:uid="{00000000-0009-0000-0000-000002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19"/>
  <sheetViews>
    <sheetView showGridLines="0" workbookViewId="0"/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98</v>
      </c>
      <c r="L4" s="19"/>
      <c r="M4" s="90" t="s">
        <v>9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4.45" customHeight="1">
      <c r="B7" s="19"/>
      <c r="E7" s="230" t="str">
        <f>'Rekapitulácia stavby'!K6</f>
        <v>Vybudovanie parkovacích kapacít pre cyklistov v meste Malacky</v>
      </c>
      <c r="F7" s="231"/>
      <c r="G7" s="231"/>
      <c r="H7" s="231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5.6" customHeight="1">
      <c r="B9" s="31"/>
      <c r="E9" s="190" t="s">
        <v>638</v>
      </c>
      <c r="F9" s="232"/>
      <c r="G9" s="232"/>
      <c r="H9" s="232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8. 8. 2021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3" t="str">
        <f>'Rekapitulácia stavby'!E14</f>
        <v>Vyplň údaj</v>
      </c>
      <c r="F18" s="212"/>
      <c r="G18" s="212"/>
      <c r="H18" s="212"/>
      <c r="I18" s="26" t="s">
        <v>27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27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4.45" customHeight="1">
      <c r="B27" s="91"/>
      <c r="E27" s="216" t="s">
        <v>1</v>
      </c>
      <c r="F27" s="216"/>
      <c r="G27" s="216"/>
      <c r="H27" s="216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36</v>
      </c>
      <c r="J30" s="68">
        <f>ROUND(J131,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7" t="s">
        <v>40</v>
      </c>
      <c r="E33" s="36" t="s">
        <v>41</v>
      </c>
      <c r="F33" s="93">
        <f>ROUND((SUM(BE131:BE318)),  2)</f>
        <v>0</v>
      </c>
      <c r="G33" s="94"/>
      <c r="H33" s="94"/>
      <c r="I33" s="95">
        <v>0.2</v>
      </c>
      <c r="J33" s="93">
        <f>ROUND(((SUM(BE131:BE318))*I33),  2)</f>
        <v>0</v>
      </c>
      <c r="L33" s="31"/>
    </row>
    <row r="34" spans="2:12" s="1" customFormat="1" ht="14.45" customHeight="1">
      <c r="B34" s="31"/>
      <c r="E34" s="36" t="s">
        <v>42</v>
      </c>
      <c r="F34" s="93">
        <f>ROUND((SUM(BF131:BF318)),  2)</f>
        <v>0</v>
      </c>
      <c r="G34" s="94"/>
      <c r="H34" s="94"/>
      <c r="I34" s="95">
        <v>0.2</v>
      </c>
      <c r="J34" s="93">
        <f>ROUND(((SUM(BF131:BF318))*I34),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6">
        <f>ROUND((SUM(BG131:BG318)),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6">
        <f>ROUND((SUM(BH131:BH318)),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45</v>
      </c>
      <c r="F37" s="93">
        <f>ROUND((SUM(BI131:BI318)),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46</v>
      </c>
      <c r="E39" s="59"/>
      <c r="F39" s="59"/>
      <c r="G39" s="100" t="s">
        <v>47</v>
      </c>
      <c r="H39" s="101" t="s">
        <v>48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4" t="s">
        <v>52</v>
      </c>
      <c r="G61" s="45" t="s">
        <v>51</v>
      </c>
      <c r="H61" s="33"/>
      <c r="I61" s="33"/>
      <c r="J61" s="105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4" t="s">
        <v>52</v>
      </c>
      <c r="G76" s="45" t="s">
        <v>51</v>
      </c>
      <c r="H76" s="33"/>
      <c r="I76" s="33"/>
      <c r="J76" s="105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4.45" customHeight="1">
      <c r="B85" s="31"/>
      <c r="E85" s="230" t="str">
        <f>E7</f>
        <v>Vybudovanie parkovacích kapacít pre cyklistov v meste Malacky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5.6" customHeight="1">
      <c r="B87" s="31"/>
      <c r="E87" s="190" t="str">
        <f>E9</f>
        <v>1270-3 - SO 03  Prístrešok pre bicykle pri CVČ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Malacky</v>
      </c>
      <c r="I89" s="26" t="s">
        <v>21</v>
      </c>
      <c r="J89" s="54" t="str">
        <f>IF(J12="","",J12)</f>
        <v>8. 8. 2021</v>
      </c>
      <c r="L89" s="31"/>
    </row>
    <row r="90" spans="2:47" s="1" customFormat="1" ht="6.95" customHeight="1">
      <c r="B90" s="31"/>
      <c r="L90" s="31"/>
    </row>
    <row r="91" spans="2:47" s="1" customFormat="1" ht="26.45" customHeight="1">
      <c r="B91" s="31"/>
      <c r="C91" s="26" t="s">
        <v>23</v>
      </c>
      <c r="F91" s="24" t="str">
        <f>E15</f>
        <v>Mesto Malacky</v>
      </c>
      <c r="I91" s="26" t="s">
        <v>30</v>
      </c>
      <c r="J91" s="29" t="str">
        <f>E21</f>
        <v>Mgr.art.Branislav Škopek</v>
      </c>
      <c r="L91" s="31"/>
    </row>
    <row r="92" spans="2:47" s="1" customFormat="1" ht="15.6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102</v>
      </c>
      <c r="D94" s="98"/>
      <c r="E94" s="98"/>
      <c r="F94" s="98"/>
      <c r="G94" s="98"/>
      <c r="H94" s="98"/>
      <c r="I94" s="98"/>
      <c r="J94" s="107" t="s">
        <v>103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104</v>
      </c>
      <c r="J96" s="68">
        <f>J131</f>
        <v>0</v>
      </c>
      <c r="L96" s="31"/>
      <c r="AU96" s="16" t="s">
        <v>105</v>
      </c>
    </row>
    <row r="97" spans="2:12" s="8" customFormat="1" ht="24.95" customHeight="1">
      <c r="B97" s="109"/>
      <c r="D97" s="110" t="s">
        <v>106</v>
      </c>
      <c r="E97" s="111"/>
      <c r="F97" s="111"/>
      <c r="G97" s="111"/>
      <c r="H97" s="111"/>
      <c r="I97" s="111"/>
      <c r="J97" s="112">
        <f>J132</f>
        <v>0</v>
      </c>
      <c r="L97" s="109"/>
    </row>
    <row r="98" spans="2:12" s="9" customFormat="1" ht="19.899999999999999" customHeight="1">
      <c r="B98" s="113"/>
      <c r="D98" s="114" t="s">
        <v>107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2:12" s="9" customFormat="1" ht="19.899999999999999" customHeight="1">
      <c r="B99" s="113"/>
      <c r="D99" s="114" t="s">
        <v>108</v>
      </c>
      <c r="E99" s="115"/>
      <c r="F99" s="115"/>
      <c r="G99" s="115"/>
      <c r="H99" s="115"/>
      <c r="I99" s="115"/>
      <c r="J99" s="116">
        <f>J167</f>
        <v>0</v>
      </c>
      <c r="L99" s="113"/>
    </row>
    <row r="100" spans="2:12" s="9" customFormat="1" ht="19.899999999999999" customHeight="1">
      <c r="B100" s="113"/>
      <c r="D100" s="114" t="s">
        <v>109</v>
      </c>
      <c r="E100" s="115"/>
      <c r="F100" s="115"/>
      <c r="G100" s="115"/>
      <c r="H100" s="115"/>
      <c r="I100" s="115"/>
      <c r="J100" s="116">
        <f>J194</f>
        <v>0</v>
      </c>
      <c r="L100" s="113"/>
    </row>
    <row r="101" spans="2:12" s="9" customFormat="1" ht="19.899999999999999" customHeight="1">
      <c r="B101" s="113"/>
      <c r="D101" s="114" t="s">
        <v>110</v>
      </c>
      <c r="E101" s="115"/>
      <c r="F101" s="115"/>
      <c r="G101" s="115"/>
      <c r="H101" s="115"/>
      <c r="I101" s="115"/>
      <c r="J101" s="116">
        <f>J218</f>
        <v>0</v>
      </c>
      <c r="L101" s="113"/>
    </row>
    <row r="102" spans="2:12" s="9" customFormat="1" ht="19.899999999999999" customHeight="1">
      <c r="B102" s="113"/>
      <c r="D102" s="114" t="s">
        <v>111</v>
      </c>
      <c r="E102" s="115"/>
      <c r="F102" s="115"/>
      <c r="G102" s="115"/>
      <c r="H102" s="115"/>
      <c r="I102" s="115"/>
      <c r="J102" s="116">
        <f>J237</f>
        <v>0</v>
      </c>
      <c r="L102" s="113"/>
    </row>
    <row r="103" spans="2:12" s="8" customFormat="1" ht="24.95" customHeight="1">
      <c r="B103" s="109"/>
      <c r="D103" s="110" t="s">
        <v>112</v>
      </c>
      <c r="E103" s="111"/>
      <c r="F103" s="111"/>
      <c r="G103" s="111"/>
      <c r="H103" s="111"/>
      <c r="I103" s="111"/>
      <c r="J103" s="112">
        <f>J239</f>
        <v>0</v>
      </c>
      <c r="L103" s="109"/>
    </row>
    <row r="104" spans="2:12" s="9" customFormat="1" ht="19.899999999999999" customHeight="1">
      <c r="B104" s="113"/>
      <c r="D104" s="114" t="s">
        <v>113</v>
      </c>
      <c r="E104" s="115"/>
      <c r="F104" s="115"/>
      <c r="G104" s="115"/>
      <c r="H104" s="115"/>
      <c r="I104" s="115"/>
      <c r="J104" s="116">
        <f>J240</f>
        <v>0</v>
      </c>
      <c r="L104" s="113"/>
    </row>
    <row r="105" spans="2:12" s="9" customFormat="1" ht="19.899999999999999" customHeight="1">
      <c r="B105" s="113"/>
      <c r="D105" s="114" t="s">
        <v>114</v>
      </c>
      <c r="E105" s="115"/>
      <c r="F105" s="115"/>
      <c r="G105" s="115"/>
      <c r="H105" s="115"/>
      <c r="I105" s="115"/>
      <c r="J105" s="116">
        <f>J249</f>
        <v>0</v>
      </c>
      <c r="L105" s="113"/>
    </row>
    <row r="106" spans="2:12" s="9" customFormat="1" ht="19.899999999999999" customHeight="1">
      <c r="B106" s="113"/>
      <c r="D106" s="114" t="s">
        <v>115</v>
      </c>
      <c r="E106" s="115"/>
      <c r="F106" s="115"/>
      <c r="G106" s="115"/>
      <c r="H106" s="115"/>
      <c r="I106" s="115"/>
      <c r="J106" s="116">
        <f>J255</f>
        <v>0</v>
      </c>
      <c r="L106" s="113"/>
    </row>
    <row r="107" spans="2:12" s="9" customFormat="1" ht="19.899999999999999" customHeight="1">
      <c r="B107" s="113"/>
      <c r="D107" s="114" t="s">
        <v>116</v>
      </c>
      <c r="E107" s="115"/>
      <c r="F107" s="115"/>
      <c r="G107" s="115"/>
      <c r="H107" s="115"/>
      <c r="I107" s="115"/>
      <c r="J107" s="116">
        <f>J262</f>
        <v>0</v>
      </c>
      <c r="L107" s="113"/>
    </row>
    <row r="108" spans="2:12" s="9" customFormat="1" ht="19.899999999999999" customHeight="1">
      <c r="B108" s="113"/>
      <c r="D108" s="114" t="s">
        <v>117</v>
      </c>
      <c r="E108" s="115"/>
      <c r="F108" s="115"/>
      <c r="G108" s="115"/>
      <c r="H108" s="115"/>
      <c r="I108" s="115"/>
      <c r="J108" s="116">
        <f>J271</f>
        <v>0</v>
      </c>
      <c r="L108" s="113"/>
    </row>
    <row r="109" spans="2:12" s="8" customFormat="1" ht="24.95" customHeight="1">
      <c r="B109" s="109"/>
      <c r="D109" s="110" t="s">
        <v>118</v>
      </c>
      <c r="E109" s="111"/>
      <c r="F109" s="111"/>
      <c r="G109" s="111"/>
      <c r="H109" s="111"/>
      <c r="I109" s="111"/>
      <c r="J109" s="112">
        <f>J273</f>
        <v>0</v>
      </c>
      <c r="L109" s="109"/>
    </row>
    <row r="110" spans="2:12" s="9" customFormat="1" ht="19.899999999999999" customHeight="1">
      <c r="B110" s="113"/>
      <c r="D110" s="114" t="s">
        <v>119</v>
      </c>
      <c r="E110" s="115"/>
      <c r="F110" s="115"/>
      <c r="G110" s="115"/>
      <c r="H110" s="115"/>
      <c r="I110" s="115"/>
      <c r="J110" s="116">
        <f>J274</f>
        <v>0</v>
      </c>
      <c r="L110" s="113"/>
    </row>
    <row r="111" spans="2:12" s="9" customFormat="1" ht="19.899999999999999" customHeight="1">
      <c r="B111" s="113"/>
      <c r="D111" s="114" t="s">
        <v>120</v>
      </c>
      <c r="E111" s="115"/>
      <c r="F111" s="115"/>
      <c r="G111" s="115"/>
      <c r="H111" s="115"/>
      <c r="I111" s="115"/>
      <c r="J111" s="116">
        <f>J315</f>
        <v>0</v>
      </c>
      <c r="L111" s="113"/>
    </row>
    <row r="112" spans="2:12" s="1" customFormat="1" ht="21.75" customHeight="1">
      <c r="B112" s="31"/>
      <c r="L112" s="31"/>
    </row>
    <row r="113" spans="2:12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7" spans="2:12" s="1" customFormat="1" ht="6.95" customHeight="1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4.95" customHeight="1">
      <c r="B118" s="31"/>
      <c r="C118" s="20" t="s">
        <v>121</v>
      </c>
      <c r="L118" s="31"/>
    </row>
    <row r="119" spans="2:12" s="1" customFormat="1" ht="6.95" customHeight="1">
      <c r="B119" s="31"/>
      <c r="L119" s="31"/>
    </row>
    <row r="120" spans="2:12" s="1" customFormat="1" ht="12" customHeight="1">
      <c r="B120" s="31"/>
      <c r="C120" s="26" t="s">
        <v>15</v>
      </c>
      <c r="L120" s="31"/>
    </row>
    <row r="121" spans="2:12" s="1" customFormat="1" ht="14.45" customHeight="1">
      <c r="B121" s="31"/>
      <c r="E121" s="230" t="str">
        <f>E7</f>
        <v>Vybudovanie parkovacích kapacít pre cyklistov v meste Malacky</v>
      </c>
      <c r="F121" s="231"/>
      <c r="G121" s="231"/>
      <c r="H121" s="231"/>
      <c r="L121" s="31"/>
    </row>
    <row r="122" spans="2:12" s="1" customFormat="1" ht="12" customHeight="1">
      <c r="B122" s="31"/>
      <c r="C122" s="26" t="s">
        <v>99</v>
      </c>
      <c r="L122" s="31"/>
    </row>
    <row r="123" spans="2:12" s="1" customFormat="1" ht="15.6" customHeight="1">
      <c r="B123" s="31"/>
      <c r="E123" s="190" t="str">
        <f>E9</f>
        <v>1270-3 - SO 03  Prístrešok pre bicykle pri CVČ</v>
      </c>
      <c r="F123" s="232"/>
      <c r="G123" s="232"/>
      <c r="H123" s="232"/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19</v>
      </c>
      <c r="F125" s="24" t="str">
        <f>F12</f>
        <v>Malacky</v>
      </c>
      <c r="I125" s="26" t="s">
        <v>21</v>
      </c>
      <c r="J125" s="54" t="str">
        <f>IF(J12="","",J12)</f>
        <v>8. 8. 2021</v>
      </c>
      <c r="L125" s="31"/>
    </row>
    <row r="126" spans="2:12" s="1" customFormat="1" ht="6.95" customHeight="1">
      <c r="B126" s="31"/>
      <c r="L126" s="31"/>
    </row>
    <row r="127" spans="2:12" s="1" customFormat="1" ht="26.45" customHeight="1">
      <c r="B127" s="31"/>
      <c r="C127" s="26" t="s">
        <v>23</v>
      </c>
      <c r="F127" s="24" t="str">
        <f>E15</f>
        <v>Mesto Malacky</v>
      </c>
      <c r="I127" s="26" t="s">
        <v>30</v>
      </c>
      <c r="J127" s="29" t="str">
        <f>E21</f>
        <v>Mgr.art.Branislav Škopek</v>
      </c>
      <c r="L127" s="31"/>
    </row>
    <row r="128" spans="2:12" s="1" customFormat="1" ht="15.6" customHeight="1">
      <c r="B128" s="31"/>
      <c r="C128" s="26" t="s">
        <v>28</v>
      </c>
      <c r="F128" s="24" t="str">
        <f>IF(E18="","",E18)</f>
        <v>Vyplň údaj</v>
      </c>
      <c r="I128" s="26" t="s">
        <v>33</v>
      </c>
      <c r="J128" s="29" t="str">
        <f>E24</f>
        <v xml:space="preserve"> 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7"/>
      <c r="C130" s="118" t="s">
        <v>122</v>
      </c>
      <c r="D130" s="119" t="s">
        <v>61</v>
      </c>
      <c r="E130" s="119" t="s">
        <v>57</v>
      </c>
      <c r="F130" s="119" t="s">
        <v>58</v>
      </c>
      <c r="G130" s="119" t="s">
        <v>123</v>
      </c>
      <c r="H130" s="119" t="s">
        <v>124</v>
      </c>
      <c r="I130" s="119" t="s">
        <v>125</v>
      </c>
      <c r="J130" s="120" t="s">
        <v>103</v>
      </c>
      <c r="K130" s="121" t="s">
        <v>126</v>
      </c>
      <c r="L130" s="117"/>
      <c r="M130" s="61" t="s">
        <v>1</v>
      </c>
      <c r="N130" s="62" t="s">
        <v>40</v>
      </c>
      <c r="O130" s="62" t="s">
        <v>127</v>
      </c>
      <c r="P130" s="62" t="s">
        <v>128</v>
      </c>
      <c r="Q130" s="62" t="s">
        <v>129</v>
      </c>
      <c r="R130" s="62" t="s">
        <v>130</v>
      </c>
      <c r="S130" s="62" t="s">
        <v>131</v>
      </c>
      <c r="T130" s="63" t="s">
        <v>132</v>
      </c>
    </row>
    <row r="131" spans="2:65" s="1" customFormat="1" ht="22.9" customHeight="1">
      <c r="B131" s="31"/>
      <c r="C131" s="66" t="s">
        <v>104</v>
      </c>
      <c r="J131" s="122">
        <f>BK131</f>
        <v>0</v>
      </c>
      <c r="L131" s="31"/>
      <c r="M131" s="64"/>
      <c r="N131" s="55"/>
      <c r="O131" s="55"/>
      <c r="P131" s="123">
        <f>P132+P239+P273</f>
        <v>0</v>
      </c>
      <c r="Q131" s="55"/>
      <c r="R131" s="123">
        <f>R132+R239+R273</f>
        <v>59.633432749999997</v>
      </c>
      <c r="S131" s="55"/>
      <c r="T131" s="124">
        <f>T132+T239+T273</f>
        <v>9.1125000000000007</v>
      </c>
      <c r="AT131" s="16" t="s">
        <v>75</v>
      </c>
      <c r="AU131" s="16" t="s">
        <v>105</v>
      </c>
      <c r="BK131" s="125">
        <f>BK132+BK239+BK273</f>
        <v>0</v>
      </c>
    </row>
    <row r="132" spans="2:65" s="11" customFormat="1" ht="25.9" customHeight="1">
      <c r="B132" s="126"/>
      <c r="D132" s="127" t="s">
        <v>75</v>
      </c>
      <c r="E132" s="128" t="s">
        <v>133</v>
      </c>
      <c r="F132" s="128" t="s">
        <v>134</v>
      </c>
      <c r="I132" s="129"/>
      <c r="J132" s="130">
        <f>BK132</f>
        <v>0</v>
      </c>
      <c r="L132" s="126"/>
      <c r="M132" s="131"/>
      <c r="P132" s="132">
        <f>P133+P167+P194+P218+P237</f>
        <v>0</v>
      </c>
      <c r="R132" s="132">
        <f>R133+R167+R194+R218+R237</f>
        <v>56.987998189999999</v>
      </c>
      <c r="T132" s="133">
        <f>T133+T167+T194+T218+T237</f>
        <v>9.1125000000000007</v>
      </c>
      <c r="AR132" s="127" t="s">
        <v>84</v>
      </c>
      <c r="AT132" s="134" t="s">
        <v>75</v>
      </c>
      <c r="AU132" s="134" t="s">
        <v>76</v>
      </c>
      <c r="AY132" s="127" t="s">
        <v>135</v>
      </c>
      <c r="BK132" s="135">
        <f>BK133+BK167+BK194+BK218+BK237</f>
        <v>0</v>
      </c>
    </row>
    <row r="133" spans="2:65" s="11" customFormat="1" ht="22.9" customHeight="1">
      <c r="B133" s="126"/>
      <c r="D133" s="127" t="s">
        <v>75</v>
      </c>
      <c r="E133" s="136" t="s">
        <v>84</v>
      </c>
      <c r="F133" s="136" t="s">
        <v>136</v>
      </c>
      <c r="I133" s="129"/>
      <c r="J133" s="137">
        <f>BK133</f>
        <v>0</v>
      </c>
      <c r="L133" s="126"/>
      <c r="M133" s="131"/>
      <c r="P133" s="132">
        <f>SUM(P134:P166)</f>
        <v>0</v>
      </c>
      <c r="R133" s="132">
        <f>SUM(R134:R166)</f>
        <v>3.78</v>
      </c>
      <c r="T133" s="133">
        <f>SUM(T134:T166)</f>
        <v>9.1125000000000007</v>
      </c>
      <c r="AR133" s="127" t="s">
        <v>84</v>
      </c>
      <c r="AT133" s="134" t="s">
        <v>75</v>
      </c>
      <c r="AU133" s="134" t="s">
        <v>84</v>
      </c>
      <c r="AY133" s="127" t="s">
        <v>135</v>
      </c>
      <c r="BK133" s="135">
        <f>SUM(BK134:BK166)</f>
        <v>0</v>
      </c>
    </row>
    <row r="134" spans="2:65" s="1" customFormat="1" ht="30" customHeight="1">
      <c r="B134" s="31"/>
      <c r="C134" s="138" t="s">
        <v>84</v>
      </c>
      <c r="D134" s="138" t="s">
        <v>137</v>
      </c>
      <c r="E134" s="139" t="s">
        <v>639</v>
      </c>
      <c r="F134" s="140" t="s">
        <v>640</v>
      </c>
      <c r="G134" s="141" t="s">
        <v>140</v>
      </c>
      <c r="H134" s="142">
        <v>6.75</v>
      </c>
      <c r="I134" s="143"/>
      <c r="J134" s="144">
        <f>ROUND(I134*H134,2)</f>
        <v>0</v>
      </c>
      <c r="K134" s="145"/>
      <c r="L134" s="31"/>
      <c r="M134" s="146" t="s">
        <v>1</v>
      </c>
      <c r="N134" s="147" t="s">
        <v>42</v>
      </c>
      <c r="P134" s="148">
        <f>O134*H134</f>
        <v>0</v>
      </c>
      <c r="Q134" s="148">
        <v>0</v>
      </c>
      <c r="R134" s="148">
        <f>Q134*H134</f>
        <v>0</v>
      </c>
      <c r="S134" s="148">
        <v>0.4</v>
      </c>
      <c r="T134" s="149">
        <f>S134*H134</f>
        <v>2.7</v>
      </c>
      <c r="AR134" s="150" t="s">
        <v>141</v>
      </c>
      <c r="AT134" s="150" t="s">
        <v>137</v>
      </c>
      <c r="AU134" s="150" t="s">
        <v>142</v>
      </c>
      <c r="AY134" s="16" t="s">
        <v>135</v>
      </c>
      <c r="BE134" s="151">
        <f>IF(N134="základná",J134,0)</f>
        <v>0</v>
      </c>
      <c r="BF134" s="151">
        <f>IF(N134="znížená",J134,0)</f>
        <v>0</v>
      </c>
      <c r="BG134" s="151">
        <f>IF(N134="zákl. prenesená",J134,0)</f>
        <v>0</v>
      </c>
      <c r="BH134" s="151">
        <f>IF(N134="zníž. prenesená",J134,0)</f>
        <v>0</v>
      </c>
      <c r="BI134" s="151">
        <f>IF(N134="nulová",J134,0)</f>
        <v>0</v>
      </c>
      <c r="BJ134" s="16" t="s">
        <v>142</v>
      </c>
      <c r="BK134" s="151">
        <f>ROUND(I134*H134,2)</f>
        <v>0</v>
      </c>
      <c r="BL134" s="16" t="s">
        <v>141</v>
      </c>
      <c r="BM134" s="150" t="s">
        <v>641</v>
      </c>
    </row>
    <row r="135" spans="2:65" s="1" customFormat="1" ht="22.15" customHeight="1">
      <c r="B135" s="31"/>
      <c r="C135" s="138" t="s">
        <v>142</v>
      </c>
      <c r="D135" s="138" t="s">
        <v>137</v>
      </c>
      <c r="E135" s="139" t="s">
        <v>138</v>
      </c>
      <c r="F135" s="140" t="s">
        <v>139</v>
      </c>
      <c r="G135" s="141" t="s">
        <v>140</v>
      </c>
      <c r="H135" s="142">
        <v>6.75</v>
      </c>
      <c r="I135" s="143"/>
      <c r="J135" s="144">
        <f>ROUND(I135*H135,2)</f>
        <v>0</v>
      </c>
      <c r="K135" s="145"/>
      <c r="L135" s="31"/>
      <c r="M135" s="146" t="s">
        <v>1</v>
      </c>
      <c r="N135" s="147" t="s">
        <v>42</v>
      </c>
      <c r="P135" s="148">
        <f>O135*H135</f>
        <v>0</v>
      </c>
      <c r="Q135" s="148">
        <v>0</v>
      </c>
      <c r="R135" s="148">
        <f>Q135*H135</f>
        <v>0</v>
      </c>
      <c r="S135" s="148">
        <v>0.5</v>
      </c>
      <c r="T135" s="149">
        <f>S135*H135</f>
        <v>3.375</v>
      </c>
      <c r="AR135" s="150" t="s">
        <v>141</v>
      </c>
      <c r="AT135" s="150" t="s">
        <v>137</v>
      </c>
      <c r="AU135" s="150" t="s">
        <v>142</v>
      </c>
      <c r="AY135" s="16" t="s">
        <v>135</v>
      </c>
      <c r="BE135" s="151">
        <f>IF(N135="základná",J135,0)</f>
        <v>0</v>
      </c>
      <c r="BF135" s="151">
        <f>IF(N135="znížená",J135,0)</f>
        <v>0</v>
      </c>
      <c r="BG135" s="151">
        <f>IF(N135="zákl. prenesená",J135,0)</f>
        <v>0</v>
      </c>
      <c r="BH135" s="151">
        <f>IF(N135="zníž. prenesená",J135,0)</f>
        <v>0</v>
      </c>
      <c r="BI135" s="151">
        <f>IF(N135="nulová",J135,0)</f>
        <v>0</v>
      </c>
      <c r="BJ135" s="16" t="s">
        <v>142</v>
      </c>
      <c r="BK135" s="151">
        <f>ROUND(I135*H135,2)</f>
        <v>0</v>
      </c>
      <c r="BL135" s="16" t="s">
        <v>141</v>
      </c>
      <c r="BM135" s="150" t="s">
        <v>642</v>
      </c>
    </row>
    <row r="136" spans="2:65" s="1" customFormat="1" ht="22.15" customHeight="1">
      <c r="B136" s="31"/>
      <c r="C136" s="138" t="s">
        <v>152</v>
      </c>
      <c r="D136" s="138" t="s">
        <v>137</v>
      </c>
      <c r="E136" s="139" t="s">
        <v>643</v>
      </c>
      <c r="F136" s="140" t="s">
        <v>644</v>
      </c>
      <c r="G136" s="141" t="s">
        <v>140</v>
      </c>
      <c r="H136" s="142">
        <v>6.75</v>
      </c>
      <c r="I136" s="143"/>
      <c r="J136" s="144">
        <f>ROUND(I136*H136,2)</f>
        <v>0</v>
      </c>
      <c r="K136" s="145"/>
      <c r="L136" s="31"/>
      <c r="M136" s="146" t="s">
        <v>1</v>
      </c>
      <c r="N136" s="147" t="s">
        <v>42</v>
      </c>
      <c r="P136" s="148">
        <f>O136*H136</f>
        <v>0</v>
      </c>
      <c r="Q136" s="148">
        <v>0</v>
      </c>
      <c r="R136" s="148">
        <f>Q136*H136</f>
        <v>0</v>
      </c>
      <c r="S136" s="148">
        <v>0.45</v>
      </c>
      <c r="T136" s="149">
        <f>S136*H136</f>
        <v>3.0375000000000001</v>
      </c>
      <c r="AR136" s="150" t="s">
        <v>141</v>
      </c>
      <c r="AT136" s="150" t="s">
        <v>137</v>
      </c>
      <c r="AU136" s="150" t="s">
        <v>142</v>
      </c>
      <c r="AY136" s="16" t="s">
        <v>135</v>
      </c>
      <c r="BE136" s="151">
        <f>IF(N136="základná",J136,0)</f>
        <v>0</v>
      </c>
      <c r="BF136" s="151">
        <f>IF(N136="znížená",J136,0)</f>
        <v>0</v>
      </c>
      <c r="BG136" s="151">
        <f>IF(N136="zákl. prenesená",J136,0)</f>
        <v>0</v>
      </c>
      <c r="BH136" s="151">
        <f>IF(N136="zníž. prenesená",J136,0)</f>
        <v>0</v>
      </c>
      <c r="BI136" s="151">
        <f>IF(N136="nulová",J136,0)</f>
        <v>0</v>
      </c>
      <c r="BJ136" s="16" t="s">
        <v>142</v>
      </c>
      <c r="BK136" s="151">
        <f>ROUND(I136*H136,2)</f>
        <v>0</v>
      </c>
      <c r="BL136" s="16" t="s">
        <v>141</v>
      </c>
      <c r="BM136" s="150" t="s">
        <v>645</v>
      </c>
    </row>
    <row r="137" spans="2:65" s="13" customFormat="1">
      <c r="B137" s="159"/>
      <c r="D137" s="153" t="s">
        <v>144</v>
      </c>
      <c r="E137" s="160" t="s">
        <v>1</v>
      </c>
      <c r="F137" s="161" t="s">
        <v>646</v>
      </c>
      <c r="H137" s="162">
        <v>6.75</v>
      </c>
      <c r="I137" s="163"/>
      <c r="L137" s="159"/>
      <c r="M137" s="164"/>
      <c r="T137" s="165"/>
      <c r="AT137" s="160" t="s">
        <v>144</v>
      </c>
      <c r="AU137" s="160" t="s">
        <v>142</v>
      </c>
      <c r="AV137" s="13" t="s">
        <v>142</v>
      </c>
      <c r="AW137" s="13" t="s">
        <v>32</v>
      </c>
      <c r="AX137" s="13" t="s">
        <v>84</v>
      </c>
      <c r="AY137" s="160" t="s">
        <v>135</v>
      </c>
    </row>
    <row r="138" spans="2:65" s="1" customFormat="1" ht="30" customHeight="1">
      <c r="B138" s="31"/>
      <c r="C138" s="138" t="s">
        <v>141</v>
      </c>
      <c r="D138" s="138" t="s">
        <v>137</v>
      </c>
      <c r="E138" s="139" t="s">
        <v>147</v>
      </c>
      <c r="F138" s="140" t="s">
        <v>148</v>
      </c>
      <c r="G138" s="141" t="s">
        <v>149</v>
      </c>
      <c r="H138" s="142">
        <v>5.4939999999999998</v>
      </c>
      <c r="I138" s="143"/>
      <c r="J138" s="144">
        <f>ROUND(I138*H138,2)</f>
        <v>0</v>
      </c>
      <c r="K138" s="145"/>
      <c r="L138" s="31"/>
      <c r="M138" s="146" t="s">
        <v>1</v>
      </c>
      <c r="N138" s="147" t="s">
        <v>42</v>
      </c>
      <c r="P138" s="148">
        <f>O138*H138</f>
        <v>0</v>
      </c>
      <c r="Q138" s="148">
        <v>0</v>
      </c>
      <c r="R138" s="148">
        <f>Q138*H138</f>
        <v>0</v>
      </c>
      <c r="S138" s="148">
        <v>0</v>
      </c>
      <c r="T138" s="149">
        <f>S138*H138</f>
        <v>0</v>
      </c>
      <c r="AR138" s="150" t="s">
        <v>141</v>
      </c>
      <c r="AT138" s="150" t="s">
        <v>137</v>
      </c>
      <c r="AU138" s="150" t="s">
        <v>142</v>
      </c>
      <c r="AY138" s="16" t="s">
        <v>135</v>
      </c>
      <c r="BE138" s="151">
        <f>IF(N138="základná",J138,0)</f>
        <v>0</v>
      </c>
      <c r="BF138" s="151">
        <f>IF(N138="znížená",J138,0)</f>
        <v>0</v>
      </c>
      <c r="BG138" s="151">
        <f>IF(N138="zákl. prenesená",J138,0)</f>
        <v>0</v>
      </c>
      <c r="BH138" s="151">
        <f>IF(N138="zníž. prenesená",J138,0)</f>
        <v>0</v>
      </c>
      <c r="BI138" s="151">
        <f>IF(N138="nulová",J138,0)</f>
        <v>0</v>
      </c>
      <c r="BJ138" s="16" t="s">
        <v>142</v>
      </c>
      <c r="BK138" s="151">
        <f>ROUND(I138*H138,2)</f>
        <v>0</v>
      </c>
      <c r="BL138" s="16" t="s">
        <v>141</v>
      </c>
      <c r="BM138" s="150" t="s">
        <v>150</v>
      </c>
    </row>
    <row r="139" spans="2:65" s="13" customFormat="1">
      <c r="B139" s="159"/>
      <c r="D139" s="153" t="s">
        <v>144</v>
      </c>
      <c r="E139" s="160" t="s">
        <v>1</v>
      </c>
      <c r="F139" s="161" t="s">
        <v>647</v>
      </c>
      <c r="H139" s="162">
        <v>5.4939999999999998</v>
      </c>
      <c r="I139" s="163"/>
      <c r="L139" s="159"/>
      <c r="M139" s="164"/>
      <c r="T139" s="165"/>
      <c r="AT139" s="160" t="s">
        <v>144</v>
      </c>
      <c r="AU139" s="160" t="s">
        <v>142</v>
      </c>
      <c r="AV139" s="13" t="s">
        <v>142</v>
      </c>
      <c r="AW139" s="13" t="s">
        <v>32</v>
      </c>
      <c r="AX139" s="13" t="s">
        <v>84</v>
      </c>
      <c r="AY139" s="160" t="s">
        <v>135</v>
      </c>
    </row>
    <row r="140" spans="2:65" s="1" customFormat="1" ht="22.15" customHeight="1">
      <c r="B140" s="31"/>
      <c r="C140" s="138" t="s">
        <v>164</v>
      </c>
      <c r="D140" s="138" t="s">
        <v>137</v>
      </c>
      <c r="E140" s="139" t="s">
        <v>153</v>
      </c>
      <c r="F140" s="140" t="s">
        <v>154</v>
      </c>
      <c r="G140" s="141" t="s">
        <v>149</v>
      </c>
      <c r="H140" s="142">
        <v>6.3479999999999999</v>
      </c>
      <c r="I140" s="143"/>
      <c r="J140" s="144">
        <f>ROUND(I140*H140,2)</f>
        <v>0</v>
      </c>
      <c r="K140" s="145"/>
      <c r="L140" s="31"/>
      <c r="M140" s="146" t="s">
        <v>1</v>
      </c>
      <c r="N140" s="147" t="s">
        <v>42</v>
      </c>
      <c r="P140" s="148">
        <f>O140*H140</f>
        <v>0</v>
      </c>
      <c r="Q140" s="148">
        <v>0</v>
      </c>
      <c r="R140" s="148">
        <f>Q140*H140</f>
        <v>0</v>
      </c>
      <c r="S140" s="148">
        <v>0</v>
      </c>
      <c r="T140" s="149">
        <f>S140*H140</f>
        <v>0</v>
      </c>
      <c r="AR140" s="150" t="s">
        <v>141</v>
      </c>
      <c r="AT140" s="150" t="s">
        <v>137</v>
      </c>
      <c r="AU140" s="150" t="s">
        <v>142</v>
      </c>
      <c r="AY140" s="16" t="s">
        <v>135</v>
      </c>
      <c r="BE140" s="151">
        <f>IF(N140="základná",J140,0)</f>
        <v>0</v>
      </c>
      <c r="BF140" s="151">
        <f>IF(N140="znížená",J140,0)</f>
        <v>0</v>
      </c>
      <c r="BG140" s="151">
        <f>IF(N140="zákl. prenesená",J140,0)</f>
        <v>0</v>
      </c>
      <c r="BH140" s="151">
        <f>IF(N140="zníž. prenesená",J140,0)</f>
        <v>0</v>
      </c>
      <c r="BI140" s="151">
        <f>IF(N140="nulová",J140,0)</f>
        <v>0</v>
      </c>
      <c r="BJ140" s="16" t="s">
        <v>142</v>
      </c>
      <c r="BK140" s="151">
        <f>ROUND(I140*H140,2)</f>
        <v>0</v>
      </c>
      <c r="BL140" s="16" t="s">
        <v>141</v>
      </c>
      <c r="BM140" s="150" t="s">
        <v>155</v>
      </c>
    </row>
    <row r="141" spans="2:65" s="12" customFormat="1">
      <c r="B141" s="152"/>
      <c r="D141" s="153" t="s">
        <v>144</v>
      </c>
      <c r="E141" s="154" t="s">
        <v>1</v>
      </c>
      <c r="F141" s="155" t="s">
        <v>156</v>
      </c>
      <c r="H141" s="154" t="s">
        <v>1</v>
      </c>
      <c r="I141" s="156"/>
      <c r="L141" s="152"/>
      <c r="M141" s="157"/>
      <c r="T141" s="158"/>
      <c r="AT141" s="154" t="s">
        <v>144</v>
      </c>
      <c r="AU141" s="154" t="s">
        <v>142</v>
      </c>
      <c r="AV141" s="12" t="s">
        <v>84</v>
      </c>
      <c r="AW141" s="12" t="s">
        <v>32</v>
      </c>
      <c r="AX141" s="12" t="s">
        <v>76</v>
      </c>
      <c r="AY141" s="154" t="s">
        <v>135</v>
      </c>
    </row>
    <row r="142" spans="2:65" s="13" customFormat="1">
      <c r="B142" s="159"/>
      <c r="D142" s="153" t="s">
        <v>144</v>
      </c>
      <c r="E142" s="160" t="s">
        <v>1</v>
      </c>
      <c r="F142" s="161" t="s">
        <v>648</v>
      </c>
      <c r="H142" s="162">
        <v>1.792</v>
      </c>
      <c r="I142" s="163"/>
      <c r="L142" s="159"/>
      <c r="M142" s="164"/>
      <c r="T142" s="165"/>
      <c r="AT142" s="160" t="s">
        <v>144</v>
      </c>
      <c r="AU142" s="160" t="s">
        <v>142</v>
      </c>
      <c r="AV142" s="13" t="s">
        <v>142</v>
      </c>
      <c r="AW142" s="13" t="s">
        <v>32</v>
      </c>
      <c r="AX142" s="13" t="s">
        <v>76</v>
      </c>
      <c r="AY142" s="160" t="s">
        <v>135</v>
      </c>
    </row>
    <row r="143" spans="2:65" s="12" customFormat="1">
      <c r="B143" s="152"/>
      <c r="D143" s="153" t="s">
        <v>144</v>
      </c>
      <c r="E143" s="154" t="s">
        <v>1</v>
      </c>
      <c r="F143" s="155" t="s">
        <v>158</v>
      </c>
      <c r="H143" s="154" t="s">
        <v>1</v>
      </c>
      <c r="I143" s="156"/>
      <c r="L143" s="152"/>
      <c r="M143" s="157"/>
      <c r="T143" s="158"/>
      <c r="AT143" s="154" t="s">
        <v>144</v>
      </c>
      <c r="AU143" s="154" t="s">
        <v>142</v>
      </c>
      <c r="AV143" s="12" t="s">
        <v>84</v>
      </c>
      <c r="AW143" s="12" t="s">
        <v>32</v>
      </c>
      <c r="AX143" s="12" t="s">
        <v>76</v>
      </c>
      <c r="AY143" s="154" t="s">
        <v>135</v>
      </c>
    </row>
    <row r="144" spans="2:65" s="13" customFormat="1">
      <c r="B144" s="159"/>
      <c r="D144" s="153" t="s">
        <v>144</v>
      </c>
      <c r="E144" s="160" t="s">
        <v>1</v>
      </c>
      <c r="F144" s="161" t="s">
        <v>649</v>
      </c>
      <c r="H144" s="162">
        <v>4.556</v>
      </c>
      <c r="I144" s="163"/>
      <c r="L144" s="159"/>
      <c r="M144" s="164"/>
      <c r="T144" s="165"/>
      <c r="AT144" s="160" t="s">
        <v>144</v>
      </c>
      <c r="AU144" s="160" t="s">
        <v>142</v>
      </c>
      <c r="AV144" s="13" t="s">
        <v>142</v>
      </c>
      <c r="AW144" s="13" t="s">
        <v>32</v>
      </c>
      <c r="AX144" s="13" t="s">
        <v>76</v>
      </c>
      <c r="AY144" s="160" t="s">
        <v>135</v>
      </c>
    </row>
    <row r="145" spans="2:65" s="14" customFormat="1">
      <c r="B145" s="166"/>
      <c r="D145" s="153" t="s">
        <v>144</v>
      </c>
      <c r="E145" s="167" t="s">
        <v>1</v>
      </c>
      <c r="F145" s="168" t="s">
        <v>160</v>
      </c>
      <c r="H145" s="169">
        <v>6.3479999999999999</v>
      </c>
      <c r="I145" s="170"/>
      <c r="L145" s="166"/>
      <c r="M145" s="171"/>
      <c r="T145" s="172"/>
      <c r="AT145" s="167" t="s">
        <v>144</v>
      </c>
      <c r="AU145" s="167" t="s">
        <v>142</v>
      </c>
      <c r="AV145" s="14" t="s">
        <v>141</v>
      </c>
      <c r="AW145" s="14" t="s">
        <v>32</v>
      </c>
      <c r="AX145" s="14" t="s">
        <v>84</v>
      </c>
      <c r="AY145" s="167" t="s">
        <v>135</v>
      </c>
    </row>
    <row r="146" spans="2:65" s="1" customFormat="1" ht="22.15" customHeight="1">
      <c r="B146" s="31"/>
      <c r="C146" s="138" t="s">
        <v>170</v>
      </c>
      <c r="D146" s="138" t="s">
        <v>137</v>
      </c>
      <c r="E146" s="139" t="s">
        <v>161</v>
      </c>
      <c r="F146" s="140" t="s">
        <v>162</v>
      </c>
      <c r="G146" s="141" t="s">
        <v>149</v>
      </c>
      <c r="H146" s="142">
        <v>6.3479999999999999</v>
      </c>
      <c r="I146" s="143"/>
      <c r="J146" s="144">
        <f>ROUND(I146*H146,2)</f>
        <v>0</v>
      </c>
      <c r="K146" s="145"/>
      <c r="L146" s="31"/>
      <c r="M146" s="146" t="s">
        <v>1</v>
      </c>
      <c r="N146" s="147" t="s">
        <v>42</v>
      </c>
      <c r="P146" s="148">
        <f>O146*H146</f>
        <v>0</v>
      </c>
      <c r="Q146" s="148">
        <v>0</v>
      </c>
      <c r="R146" s="148">
        <f>Q146*H146</f>
        <v>0</v>
      </c>
      <c r="S146" s="148">
        <v>0</v>
      </c>
      <c r="T146" s="149">
        <f>S146*H146</f>
        <v>0</v>
      </c>
      <c r="AR146" s="150" t="s">
        <v>141</v>
      </c>
      <c r="AT146" s="150" t="s">
        <v>137</v>
      </c>
      <c r="AU146" s="150" t="s">
        <v>142</v>
      </c>
      <c r="AY146" s="16" t="s">
        <v>135</v>
      </c>
      <c r="BE146" s="151">
        <f>IF(N146="základná",J146,0)</f>
        <v>0</v>
      </c>
      <c r="BF146" s="151">
        <f>IF(N146="znížená",J146,0)</f>
        <v>0</v>
      </c>
      <c r="BG146" s="151">
        <f>IF(N146="zákl. prenesená",J146,0)</f>
        <v>0</v>
      </c>
      <c r="BH146" s="151">
        <f>IF(N146="zníž. prenesená",J146,0)</f>
        <v>0</v>
      </c>
      <c r="BI146" s="151">
        <f>IF(N146="nulová",J146,0)</f>
        <v>0</v>
      </c>
      <c r="BJ146" s="16" t="s">
        <v>142</v>
      </c>
      <c r="BK146" s="151">
        <f>ROUND(I146*H146,2)</f>
        <v>0</v>
      </c>
      <c r="BL146" s="16" t="s">
        <v>141</v>
      </c>
      <c r="BM146" s="150" t="s">
        <v>163</v>
      </c>
    </row>
    <row r="147" spans="2:65" s="1" customFormat="1" ht="14.45" customHeight="1">
      <c r="B147" s="31"/>
      <c r="C147" s="138" t="s">
        <v>174</v>
      </c>
      <c r="D147" s="138" t="s">
        <v>137</v>
      </c>
      <c r="E147" s="139" t="s">
        <v>165</v>
      </c>
      <c r="F147" s="140" t="s">
        <v>166</v>
      </c>
      <c r="G147" s="141" t="s">
        <v>149</v>
      </c>
      <c r="H147" s="142">
        <v>2.1280000000000001</v>
      </c>
      <c r="I147" s="143"/>
      <c r="J147" s="144">
        <f>ROUND(I147*H147,2)</f>
        <v>0</v>
      </c>
      <c r="K147" s="145"/>
      <c r="L147" s="31"/>
      <c r="M147" s="146" t="s">
        <v>1</v>
      </c>
      <c r="N147" s="147" t="s">
        <v>42</v>
      </c>
      <c r="P147" s="148">
        <f>O147*H147</f>
        <v>0</v>
      </c>
      <c r="Q147" s="148">
        <v>0</v>
      </c>
      <c r="R147" s="148">
        <f>Q147*H147</f>
        <v>0</v>
      </c>
      <c r="S147" s="148">
        <v>0</v>
      </c>
      <c r="T147" s="149">
        <f>S147*H147</f>
        <v>0</v>
      </c>
      <c r="AR147" s="150" t="s">
        <v>141</v>
      </c>
      <c r="AT147" s="150" t="s">
        <v>137</v>
      </c>
      <c r="AU147" s="150" t="s">
        <v>142</v>
      </c>
      <c r="AY147" s="16" t="s">
        <v>135</v>
      </c>
      <c r="BE147" s="151">
        <f>IF(N147="základná",J147,0)</f>
        <v>0</v>
      </c>
      <c r="BF147" s="151">
        <f>IF(N147="znížená",J147,0)</f>
        <v>0</v>
      </c>
      <c r="BG147" s="151">
        <f>IF(N147="zákl. prenesená",J147,0)</f>
        <v>0</v>
      </c>
      <c r="BH147" s="151">
        <f>IF(N147="zníž. prenesená",J147,0)</f>
        <v>0</v>
      </c>
      <c r="BI147" s="151">
        <f>IF(N147="nulová",J147,0)</f>
        <v>0</v>
      </c>
      <c r="BJ147" s="16" t="s">
        <v>142</v>
      </c>
      <c r="BK147" s="151">
        <f>ROUND(I147*H147,2)</f>
        <v>0</v>
      </c>
      <c r="BL147" s="16" t="s">
        <v>141</v>
      </c>
      <c r="BM147" s="150" t="s">
        <v>167</v>
      </c>
    </row>
    <row r="148" spans="2:65" s="12" customFormat="1">
      <c r="B148" s="152"/>
      <c r="D148" s="153" t="s">
        <v>144</v>
      </c>
      <c r="E148" s="154" t="s">
        <v>1</v>
      </c>
      <c r="F148" s="155" t="s">
        <v>168</v>
      </c>
      <c r="H148" s="154" t="s">
        <v>1</v>
      </c>
      <c r="I148" s="156"/>
      <c r="L148" s="152"/>
      <c r="M148" s="157"/>
      <c r="T148" s="158"/>
      <c r="AT148" s="154" t="s">
        <v>144</v>
      </c>
      <c r="AU148" s="154" t="s">
        <v>142</v>
      </c>
      <c r="AV148" s="12" t="s">
        <v>84</v>
      </c>
      <c r="AW148" s="12" t="s">
        <v>32</v>
      </c>
      <c r="AX148" s="12" t="s">
        <v>76</v>
      </c>
      <c r="AY148" s="154" t="s">
        <v>135</v>
      </c>
    </row>
    <row r="149" spans="2:65" s="13" customFormat="1">
      <c r="B149" s="159"/>
      <c r="D149" s="153" t="s">
        <v>144</v>
      </c>
      <c r="E149" s="160" t="s">
        <v>1</v>
      </c>
      <c r="F149" s="161" t="s">
        <v>169</v>
      </c>
      <c r="H149" s="162">
        <v>2</v>
      </c>
      <c r="I149" s="163"/>
      <c r="L149" s="159"/>
      <c r="M149" s="164"/>
      <c r="T149" s="165"/>
      <c r="AT149" s="160" t="s">
        <v>144</v>
      </c>
      <c r="AU149" s="160" t="s">
        <v>142</v>
      </c>
      <c r="AV149" s="13" t="s">
        <v>142</v>
      </c>
      <c r="AW149" s="13" t="s">
        <v>32</v>
      </c>
      <c r="AX149" s="13" t="s">
        <v>76</v>
      </c>
      <c r="AY149" s="160" t="s">
        <v>135</v>
      </c>
    </row>
    <row r="150" spans="2:65" s="12" customFormat="1">
      <c r="B150" s="152"/>
      <c r="D150" s="153" t="s">
        <v>144</v>
      </c>
      <c r="E150" s="154" t="s">
        <v>1</v>
      </c>
      <c r="F150" s="155" t="s">
        <v>650</v>
      </c>
      <c r="H150" s="154" t="s">
        <v>1</v>
      </c>
      <c r="I150" s="156"/>
      <c r="L150" s="152"/>
      <c r="M150" s="157"/>
      <c r="T150" s="158"/>
      <c r="AT150" s="154" t="s">
        <v>144</v>
      </c>
      <c r="AU150" s="154" t="s">
        <v>142</v>
      </c>
      <c r="AV150" s="12" t="s">
        <v>84</v>
      </c>
      <c r="AW150" s="12" t="s">
        <v>32</v>
      </c>
      <c r="AX150" s="12" t="s">
        <v>76</v>
      </c>
      <c r="AY150" s="154" t="s">
        <v>135</v>
      </c>
    </row>
    <row r="151" spans="2:65" s="13" customFormat="1">
      <c r="B151" s="159"/>
      <c r="D151" s="153" t="s">
        <v>144</v>
      </c>
      <c r="E151" s="160" t="s">
        <v>1</v>
      </c>
      <c r="F151" s="161" t="s">
        <v>651</v>
      </c>
      <c r="H151" s="162">
        <v>0.128</v>
      </c>
      <c r="I151" s="163"/>
      <c r="L151" s="159"/>
      <c r="M151" s="164"/>
      <c r="T151" s="165"/>
      <c r="AT151" s="160" t="s">
        <v>144</v>
      </c>
      <c r="AU151" s="160" t="s">
        <v>142</v>
      </c>
      <c r="AV151" s="13" t="s">
        <v>142</v>
      </c>
      <c r="AW151" s="13" t="s">
        <v>32</v>
      </c>
      <c r="AX151" s="13" t="s">
        <v>76</v>
      </c>
      <c r="AY151" s="160" t="s">
        <v>135</v>
      </c>
    </row>
    <row r="152" spans="2:65" s="14" customFormat="1">
      <c r="B152" s="166"/>
      <c r="D152" s="153" t="s">
        <v>144</v>
      </c>
      <c r="E152" s="167" t="s">
        <v>1</v>
      </c>
      <c r="F152" s="168" t="s">
        <v>160</v>
      </c>
      <c r="H152" s="169">
        <v>2.1280000000000001</v>
      </c>
      <c r="I152" s="170"/>
      <c r="L152" s="166"/>
      <c r="M152" s="171"/>
      <c r="T152" s="172"/>
      <c r="AT152" s="167" t="s">
        <v>144</v>
      </c>
      <c r="AU152" s="167" t="s">
        <v>142</v>
      </c>
      <c r="AV152" s="14" t="s">
        <v>141</v>
      </c>
      <c r="AW152" s="14" t="s">
        <v>32</v>
      </c>
      <c r="AX152" s="14" t="s">
        <v>84</v>
      </c>
      <c r="AY152" s="167" t="s">
        <v>135</v>
      </c>
    </row>
    <row r="153" spans="2:65" s="1" customFormat="1" ht="22.15" customHeight="1">
      <c r="B153" s="31"/>
      <c r="C153" s="138" t="s">
        <v>179</v>
      </c>
      <c r="D153" s="138" t="s">
        <v>137</v>
      </c>
      <c r="E153" s="139" t="s">
        <v>171</v>
      </c>
      <c r="F153" s="140" t="s">
        <v>172</v>
      </c>
      <c r="G153" s="141" t="s">
        <v>149</v>
      </c>
      <c r="H153" s="142">
        <v>2.1280000000000001</v>
      </c>
      <c r="I153" s="143"/>
      <c r="J153" s="144">
        <f>ROUND(I153*H153,2)</f>
        <v>0</v>
      </c>
      <c r="K153" s="145"/>
      <c r="L153" s="31"/>
      <c r="M153" s="146" t="s">
        <v>1</v>
      </c>
      <c r="N153" s="147" t="s">
        <v>42</v>
      </c>
      <c r="P153" s="148">
        <f>O153*H153</f>
        <v>0</v>
      </c>
      <c r="Q153" s="148">
        <v>0</v>
      </c>
      <c r="R153" s="148">
        <f>Q153*H153</f>
        <v>0</v>
      </c>
      <c r="S153" s="148">
        <v>0</v>
      </c>
      <c r="T153" s="149">
        <f>S153*H153</f>
        <v>0</v>
      </c>
      <c r="AR153" s="150" t="s">
        <v>141</v>
      </c>
      <c r="AT153" s="150" t="s">
        <v>137</v>
      </c>
      <c r="AU153" s="150" t="s">
        <v>142</v>
      </c>
      <c r="AY153" s="16" t="s">
        <v>135</v>
      </c>
      <c r="BE153" s="151">
        <f>IF(N153="základná",J153,0)</f>
        <v>0</v>
      </c>
      <c r="BF153" s="151">
        <f>IF(N153="znížená",J153,0)</f>
        <v>0</v>
      </c>
      <c r="BG153" s="151">
        <f>IF(N153="zákl. prenesená",J153,0)</f>
        <v>0</v>
      </c>
      <c r="BH153" s="151">
        <f>IF(N153="zníž. prenesená",J153,0)</f>
        <v>0</v>
      </c>
      <c r="BI153" s="151">
        <f>IF(N153="nulová",J153,0)</f>
        <v>0</v>
      </c>
      <c r="BJ153" s="16" t="s">
        <v>142</v>
      </c>
      <c r="BK153" s="151">
        <f>ROUND(I153*H153,2)</f>
        <v>0</v>
      </c>
      <c r="BL153" s="16" t="s">
        <v>141</v>
      </c>
      <c r="BM153" s="150" t="s">
        <v>173</v>
      </c>
    </row>
    <row r="154" spans="2:65" s="1" customFormat="1" ht="30" customHeight="1">
      <c r="B154" s="31"/>
      <c r="C154" s="138" t="s">
        <v>184</v>
      </c>
      <c r="D154" s="138" t="s">
        <v>137</v>
      </c>
      <c r="E154" s="139" t="s">
        <v>175</v>
      </c>
      <c r="F154" s="140" t="s">
        <v>176</v>
      </c>
      <c r="G154" s="141" t="s">
        <v>149</v>
      </c>
      <c r="H154" s="142">
        <v>13.97</v>
      </c>
      <c r="I154" s="143"/>
      <c r="J154" s="144">
        <f>ROUND(I154*H154,2)</f>
        <v>0</v>
      </c>
      <c r="K154" s="145"/>
      <c r="L154" s="31"/>
      <c r="M154" s="146" t="s">
        <v>1</v>
      </c>
      <c r="N154" s="147" t="s">
        <v>42</v>
      </c>
      <c r="P154" s="148">
        <f>O154*H154</f>
        <v>0</v>
      </c>
      <c r="Q154" s="148">
        <v>0</v>
      </c>
      <c r="R154" s="148">
        <f>Q154*H154</f>
        <v>0</v>
      </c>
      <c r="S154" s="148">
        <v>0</v>
      </c>
      <c r="T154" s="149">
        <f>S154*H154</f>
        <v>0</v>
      </c>
      <c r="AR154" s="150" t="s">
        <v>141</v>
      </c>
      <c r="AT154" s="150" t="s">
        <v>137</v>
      </c>
      <c r="AU154" s="150" t="s">
        <v>142</v>
      </c>
      <c r="AY154" s="16" t="s">
        <v>135</v>
      </c>
      <c r="BE154" s="151">
        <f>IF(N154="základná",J154,0)</f>
        <v>0</v>
      </c>
      <c r="BF154" s="151">
        <f>IF(N154="znížená",J154,0)</f>
        <v>0</v>
      </c>
      <c r="BG154" s="151">
        <f>IF(N154="zákl. prenesená",J154,0)</f>
        <v>0</v>
      </c>
      <c r="BH154" s="151">
        <f>IF(N154="zníž. prenesená",J154,0)</f>
        <v>0</v>
      </c>
      <c r="BI154" s="151">
        <f>IF(N154="nulová",J154,0)</f>
        <v>0</v>
      </c>
      <c r="BJ154" s="16" t="s">
        <v>142</v>
      </c>
      <c r="BK154" s="151">
        <f>ROUND(I154*H154,2)</f>
        <v>0</v>
      </c>
      <c r="BL154" s="16" t="s">
        <v>141</v>
      </c>
      <c r="BM154" s="150" t="s">
        <v>177</v>
      </c>
    </row>
    <row r="155" spans="2:65" s="13" customFormat="1">
      <c r="B155" s="159"/>
      <c r="D155" s="153" t="s">
        <v>144</v>
      </c>
      <c r="E155" s="160" t="s">
        <v>1</v>
      </c>
      <c r="F155" s="161" t="s">
        <v>652</v>
      </c>
      <c r="H155" s="162">
        <v>13.97</v>
      </c>
      <c r="I155" s="163"/>
      <c r="L155" s="159"/>
      <c r="M155" s="164"/>
      <c r="T155" s="165"/>
      <c r="AT155" s="160" t="s">
        <v>144</v>
      </c>
      <c r="AU155" s="160" t="s">
        <v>142</v>
      </c>
      <c r="AV155" s="13" t="s">
        <v>142</v>
      </c>
      <c r="AW155" s="13" t="s">
        <v>32</v>
      </c>
      <c r="AX155" s="13" t="s">
        <v>84</v>
      </c>
      <c r="AY155" s="160" t="s">
        <v>135</v>
      </c>
    </row>
    <row r="156" spans="2:65" s="1" customFormat="1" ht="34.9" customHeight="1">
      <c r="B156" s="31"/>
      <c r="C156" s="138" t="s">
        <v>188</v>
      </c>
      <c r="D156" s="138" t="s">
        <v>137</v>
      </c>
      <c r="E156" s="139" t="s">
        <v>180</v>
      </c>
      <c r="F156" s="140" t="s">
        <v>181</v>
      </c>
      <c r="G156" s="141" t="s">
        <v>149</v>
      </c>
      <c r="H156" s="142">
        <v>97.79</v>
      </c>
      <c r="I156" s="143"/>
      <c r="J156" s="144">
        <f>ROUND(I156*H156,2)</f>
        <v>0</v>
      </c>
      <c r="K156" s="145"/>
      <c r="L156" s="31"/>
      <c r="M156" s="146" t="s">
        <v>1</v>
      </c>
      <c r="N156" s="147" t="s">
        <v>42</v>
      </c>
      <c r="P156" s="148">
        <f>O156*H156</f>
        <v>0</v>
      </c>
      <c r="Q156" s="148">
        <v>0</v>
      </c>
      <c r="R156" s="148">
        <f>Q156*H156</f>
        <v>0</v>
      </c>
      <c r="S156" s="148">
        <v>0</v>
      </c>
      <c r="T156" s="149">
        <f>S156*H156</f>
        <v>0</v>
      </c>
      <c r="AR156" s="150" t="s">
        <v>141</v>
      </c>
      <c r="AT156" s="150" t="s">
        <v>137</v>
      </c>
      <c r="AU156" s="150" t="s">
        <v>142</v>
      </c>
      <c r="AY156" s="16" t="s">
        <v>135</v>
      </c>
      <c r="BE156" s="151">
        <f>IF(N156="základná",J156,0)</f>
        <v>0</v>
      </c>
      <c r="BF156" s="151">
        <f>IF(N156="znížená",J156,0)</f>
        <v>0</v>
      </c>
      <c r="BG156" s="151">
        <f>IF(N156="zákl. prenesená",J156,0)</f>
        <v>0</v>
      </c>
      <c r="BH156" s="151">
        <f>IF(N156="zníž. prenesená",J156,0)</f>
        <v>0</v>
      </c>
      <c r="BI156" s="151">
        <f>IF(N156="nulová",J156,0)</f>
        <v>0</v>
      </c>
      <c r="BJ156" s="16" t="s">
        <v>142</v>
      </c>
      <c r="BK156" s="151">
        <f>ROUND(I156*H156,2)</f>
        <v>0</v>
      </c>
      <c r="BL156" s="16" t="s">
        <v>141</v>
      </c>
      <c r="BM156" s="150" t="s">
        <v>182</v>
      </c>
    </row>
    <row r="157" spans="2:65" s="13" customFormat="1">
      <c r="B157" s="159"/>
      <c r="D157" s="153" t="s">
        <v>144</v>
      </c>
      <c r="F157" s="161" t="s">
        <v>653</v>
      </c>
      <c r="H157" s="162">
        <v>97.79</v>
      </c>
      <c r="I157" s="163"/>
      <c r="L157" s="159"/>
      <c r="M157" s="164"/>
      <c r="T157" s="165"/>
      <c r="AT157" s="160" t="s">
        <v>144</v>
      </c>
      <c r="AU157" s="160" t="s">
        <v>142</v>
      </c>
      <c r="AV157" s="13" t="s">
        <v>142</v>
      </c>
      <c r="AW157" s="13" t="s">
        <v>4</v>
      </c>
      <c r="AX157" s="13" t="s">
        <v>84</v>
      </c>
      <c r="AY157" s="160" t="s">
        <v>135</v>
      </c>
    </row>
    <row r="158" spans="2:65" s="1" customFormat="1" ht="22.15" customHeight="1">
      <c r="B158" s="31"/>
      <c r="C158" s="138" t="s">
        <v>192</v>
      </c>
      <c r="D158" s="138" t="s">
        <v>137</v>
      </c>
      <c r="E158" s="139" t="s">
        <v>185</v>
      </c>
      <c r="F158" s="140" t="s">
        <v>186</v>
      </c>
      <c r="G158" s="141" t="s">
        <v>149</v>
      </c>
      <c r="H158" s="142">
        <v>13.97</v>
      </c>
      <c r="I158" s="143"/>
      <c r="J158" s="144">
        <f>ROUND(I158*H158,2)</f>
        <v>0</v>
      </c>
      <c r="K158" s="145"/>
      <c r="L158" s="31"/>
      <c r="M158" s="146" t="s">
        <v>1</v>
      </c>
      <c r="N158" s="147" t="s">
        <v>42</v>
      </c>
      <c r="P158" s="148">
        <f>O158*H158</f>
        <v>0</v>
      </c>
      <c r="Q158" s="148">
        <v>0</v>
      </c>
      <c r="R158" s="148">
        <f>Q158*H158</f>
        <v>0</v>
      </c>
      <c r="S158" s="148">
        <v>0</v>
      </c>
      <c r="T158" s="149">
        <f>S158*H158</f>
        <v>0</v>
      </c>
      <c r="AR158" s="150" t="s">
        <v>141</v>
      </c>
      <c r="AT158" s="150" t="s">
        <v>137</v>
      </c>
      <c r="AU158" s="150" t="s">
        <v>142</v>
      </c>
      <c r="AY158" s="16" t="s">
        <v>135</v>
      </c>
      <c r="BE158" s="151">
        <f>IF(N158="základná",J158,0)</f>
        <v>0</v>
      </c>
      <c r="BF158" s="151">
        <f>IF(N158="znížená",J158,0)</f>
        <v>0</v>
      </c>
      <c r="BG158" s="151">
        <f>IF(N158="zákl. prenesená",J158,0)</f>
        <v>0</v>
      </c>
      <c r="BH158" s="151">
        <f>IF(N158="zníž. prenesená",J158,0)</f>
        <v>0</v>
      </c>
      <c r="BI158" s="151">
        <f>IF(N158="nulová",J158,0)</f>
        <v>0</v>
      </c>
      <c r="BJ158" s="16" t="s">
        <v>142</v>
      </c>
      <c r="BK158" s="151">
        <f>ROUND(I158*H158,2)</f>
        <v>0</v>
      </c>
      <c r="BL158" s="16" t="s">
        <v>141</v>
      </c>
      <c r="BM158" s="150" t="s">
        <v>187</v>
      </c>
    </row>
    <row r="159" spans="2:65" s="1" customFormat="1" ht="14.45" customHeight="1">
      <c r="B159" s="31"/>
      <c r="C159" s="138" t="s">
        <v>198</v>
      </c>
      <c r="D159" s="138" t="s">
        <v>137</v>
      </c>
      <c r="E159" s="139" t="s">
        <v>189</v>
      </c>
      <c r="F159" s="140" t="s">
        <v>190</v>
      </c>
      <c r="G159" s="141" t="s">
        <v>149</v>
      </c>
      <c r="H159" s="142">
        <v>13.97</v>
      </c>
      <c r="I159" s="143"/>
      <c r="J159" s="144">
        <f>ROUND(I159*H159,2)</f>
        <v>0</v>
      </c>
      <c r="K159" s="145"/>
      <c r="L159" s="31"/>
      <c r="M159" s="146" t="s">
        <v>1</v>
      </c>
      <c r="N159" s="147" t="s">
        <v>42</v>
      </c>
      <c r="P159" s="148">
        <f>O159*H159</f>
        <v>0</v>
      </c>
      <c r="Q159" s="148">
        <v>0</v>
      </c>
      <c r="R159" s="148">
        <f>Q159*H159</f>
        <v>0</v>
      </c>
      <c r="S159" s="148">
        <v>0</v>
      </c>
      <c r="T159" s="149">
        <f>S159*H159</f>
        <v>0</v>
      </c>
      <c r="AR159" s="150" t="s">
        <v>141</v>
      </c>
      <c r="AT159" s="150" t="s">
        <v>137</v>
      </c>
      <c r="AU159" s="150" t="s">
        <v>142</v>
      </c>
      <c r="AY159" s="16" t="s">
        <v>135</v>
      </c>
      <c r="BE159" s="151">
        <f>IF(N159="základná",J159,0)</f>
        <v>0</v>
      </c>
      <c r="BF159" s="151">
        <f>IF(N159="znížená",J159,0)</f>
        <v>0</v>
      </c>
      <c r="BG159" s="151">
        <f>IF(N159="zákl. prenesená",J159,0)</f>
        <v>0</v>
      </c>
      <c r="BH159" s="151">
        <f>IF(N159="zníž. prenesená",J159,0)</f>
        <v>0</v>
      </c>
      <c r="BI159" s="151">
        <f>IF(N159="nulová",J159,0)</f>
        <v>0</v>
      </c>
      <c r="BJ159" s="16" t="s">
        <v>142</v>
      </c>
      <c r="BK159" s="151">
        <f>ROUND(I159*H159,2)</f>
        <v>0</v>
      </c>
      <c r="BL159" s="16" t="s">
        <v>141</v>
      </c>
      <c r="BM159" s="150" t="s">
        <v>191</v>
      </c>
    </row>
    <row r="160" spans="2:65" s="1" customFormat="1" ht="22.15" customHeight="1">
      <c r="B160" s="31"/>
      <c r="C160" s="138" t="s">
        <v>202</v>
      </c>
      <c r="D160" s="138" t="s">
        <v>137</v>
      </c>
      <c r="E160" s="139" t="s">
        <v>193</v>
      </c>
      <c r="F160" s="140" t="s">
        <v>194</v>
      </c>
      <c r="G160" s="141" t="s">
        <v>195</v>
      </c>
      <c r="H160" s="142">
        <v>15.257</v>
      </c>
      <c r="I160" s="143"/>
      <c r="J160" s="144">
        <f>ROUND(I160*H160,2)</f>
        <v>0</v>
      </c>
      <c r="K160" s="145"/>
      <c r="L160" s="31"/>
      <c r="M160" s="146" t="s">
        <v>1</v>
      </c>
      <c r="N160" s="147" t="s">
        <v>42</v>
      </c>
      <c r="P160" s="148">
        <f>O160*H160</f>
        <v>0</v>
      </c>
      <c r="Q160" s="148">
        <v>0</v>
      </c>
      <c r="R160" s="148">
        <f>Q160*H160</f>
        <v>0</v>
      </c>
      <c r="S160" s="148">
        <v>0</v>
      </c>
      <c r="T160" s="149">
        <f>S160*H160</f>
        <v>0</v>
      </c>
      <c r="AR160" s="150" t="s">
        <v>141</v>
      </c>
      <c r="AT160" s="150" t="s">
        <v>137</v>
      </c>
      <c r="AU160" s="150" t="s">
        <v>142</v>
      </c>
      <c r="AY160" s="16" t="s">
        <v>135</v>
      </c>
      <c r="BE160" s="151">
        <f>IF(N160="základná",J160,0)</f>
        <v>0</v>
      </c>
      <c r="BF160" s="151">
        <f>IF(N160="znížená",J160,0)</f>
        <v>0</v>
      </c>
      <c r="BG160" s="151">
        <f>IF(N160="zákl. prenesená",J160,0)</f>
        <v>0</v>
      </c>
      <c r="BH160" s="151">
        <f>IF(N160="zníž. prenesená",J160,0)</f>
        <v>0</v>
      </c>
      <c r="BI160" s="151">
        <f>IF(N160="nulová",J160,0)</f>
        <v>0</v>
      </c>
      <c r="BJ160" s="16" t="s">
        <v>142</v>
      </c>
      <c r="BK160" s="151">
        <f>ROUND(I160*H160,2)</f>
        <v>0</v>
      </c>
      <c r="BL160" s="16" t="s">
        <v>141</v>
      </c>
      <c r="BM160" s="150" t="s">
        <v>196</v>
      </c>
    </row>
    <row r="161" spans="2:65" s="13" customFormat="1">
      <c r="B161" s="159"/>
      <c r="D161" s="153" t="s">
        <v>144</v>
      </c>
      <c r="E161" s="160" t="s">
        <v>1</v>
      </c>
      <c r="F161" s="161" t="s">
        <v>654</v>
      </c>
      <c r="H161" s="162">
        <v>15.257</v>
      </c>
      <c r="I161" s="163"/>
      <c r="L161" s="159"/>
      <c r="M161" s="164"/>
      <c r="T161" s="165"/>
      <c r="AT161" s="160" t="s">
        <v>144</v>
      </c>
      <c r="AU161" s="160" t="s">
        <v>142</v>
      </c>
      <c r="AV161" s="13" t="s">
        <v>142</v>
      </c>
      <c r="AW161" s="13" t="s">
        <v>32</v>
      </c>
      <c r="AX161" s="13" t="s">
        <v>84</v>
      </c>
      <c r="AY161" s="160" t="s">
        <v>135</v>
      </c>
    </row>
    <row r="162" spans="2:65" s="1" customFormat="1" ht="22.15" customHeight="1">
      <c r="B162" s="31"/>
      <c r="C162" s="138" t="s">
        <v>209</v>
      </c>
      <c r="D162" s="138" t="s">
        <v>137</v>
      </c>
      <c r="E162" s="139" t="s">
        <v>199</v>
      </c>
      <c r="F162" s="140" t="s">
        <v>200</v>
      </c>
      <c r="G162" s="141" t="s">
        <v>149</v>
      </c>
      <c r="H162" s="142">
        <v>2</v>
      </c>
      <c r="I162" s="143"/>
      <c r="J162" s="144">
        <f>ROUND(I162*H162,2)</f>
        <v>0</v>
      </c>
      <c r="K162" s="145"/>
      <c r="L162" s="31"/>
      <c r="M162" s="146" t="s">
        <v>1</v>
      </c>
      <c r="N162" s="147" t="s">
        <v>42</v>
      </c>
      <c r="P162" s="148">
        <f>O162*H162</f>
        <v>0</v>
      </c>
      <c r="Q162" s="148">
        <v>0</v>
      </c>
      <c r="R162" s="148">
        <f>Q162*H162</f>
        <v>0</v>
      </c>
      <c r="S162" s="148">
        <v>0</v>
      </c>
      <c r="T162" s="149">
        <f>S162*H162</f>
        <v>0</v>
      </c>
      <c r="AR162" s="150" t="s">
        <v>141</v>
      </c>
      <c r="AT162" s="150" t="s">
        <v>137</v>
      </c>
      <c r="AU162" s="150" t="s">
        <v>142</v>
      </c>
      <c r="AY162" s="16" t="s">
        <v>135</v>
      </c>
      <c r="BE162" s="151">
        <f>IF(N162="základná",J162,0)</f>
        <v>0</v>
      </c>
      <c r="BF162" s="151">
        <f>IF(N162="znížená",J162,0)</f>
        <v>0</v>
      </c>
      <c r="BG162" s="151">
        <f>IF(N162="zákl. prenesená",J162,0)</f>
        <v>0</v>
      </c>
      <c r="BH162" s="151">
        <f>IF(N162="zníž. prenesená",J162,0)</f>
        <v>0</v>
      </c>
      <c r="BI162" s="151">
        <f>IF(N162="nulová",J162,0)</f>
        <v>0</v>
      </c>
      <c r="BJ162" s="16" t="s">
        <v>142</v>
      </c>
      <c r="BK162" s="151">
        <f>ROUND(I162*H162,2)</f>
        <v>0</v>
      </c>
      <c r="BL162" s="16" t="s">
        <v>141</v>
      </c>
      <c r="BM162" s="150" t="s">
        <v>201</v>
      </c>
    </row>
    <row r="163" spans="2:65" s="12" customFormat="1">
      <c r="B163" s="152"/>
      <c r="D163" s="153" t="s">
        <v>144</v>
      </c>
      <c r="E163" s="154" t="s">
        <v>1</v>
      </c>
      <c r="F163" s="155" t="s">
        <v>168</v>
      </c>
      <c r="H163" s="154" t="s">
        <v>1</v>
      </c>
      <c r="I163" s="156"/>
      <c r="L163" s="152"/>
      <c r="M163" s="157"/>
      <c r="T163" s="158"/>
      <c r="AT163" s="154" t="s">
        <v>144</v>
      </c>
      <c r="AU163" s="154" t="s">
        <v>142</v>
      </c>
      <c r="AV163" s="12" t="s">
        <v>84</v>
      </c>
      <c r="AW163" s="12" t="s">
        <v>32</v>
      </c>
      <c r="AX163" s="12" t="s">
        <v>76</v>
      </c>
      <c r="AY163" s="154" t="s">
        <v>135</v>
      </c>
    </row>
    <row r="164" spans="2:65" s="13" customFormat="1">
      <c r="B164" s="159"/>
      <c r="D164" s="153" t="s">
        <v>144</v>
      </c>
      <c r="E164" s="160" t="s">
        <v>1</v>
      </c>
      <c r="F164" s="161" t="s">
        <v>169</v>
      </c>
      <c r="H164" s="162">
        <v>2</v>
      </c>
      <c r="I164" s="163"/>
      <c r="L164" s="159"/>
      <c r="M164" s="164"/>
      <c r="T164" s="165"/>
      <c r="AT164" s="160" t="s">
        <v>144</v>
      </c>
      <c r="AU164" s="160" t="s">
        <v>142</v>
      </c>
      <c r="AV164" s="13" t="s">
        <v>142</v>
      </c>
      <c r="AW164" s="13" t="s">
        <v>32</v>
      </c>
      <c r="AX164" s="13" t="s">
        <v>84</v>
      </c>
      <c r="AY164" s="160" t="s">
        <v>135</v>
      </c>
    </row>
    <row r="165" spans="2:65" s="1" customFormat="1" ht="14.45" customHeight="1">
      <c r="B165" s="31"/>
      <c r="C165" s="173" t="s">
        <v>217</v>
      </c>
      <c r="D165" s="173" t="s">
        <v>203</v>
      </c>
      <c r="E165" s="174" t="s">
        <v>204</v>
      </c>
      <c r="F165" s="175" t="s">
        <v>205</v>
      </c>
      <c r="G165" s="176" t="s">
        <v>195</v>
      </c>
      <c r="H165" s="177">
        <v>3.78</v>
      </c>
      <c r="I165" s="178"/>
      <c r="J165" s="179">
        <f>ROUND(I165*H165,2)</f>
        <v>0</v>
      </c>
      <c r="K165" s="180"/>
      <c r="L165" s="181"/>
      <c r="M165" s="182" t="s">
        <v>1</v>
      </c>
      <c r="N165" s="183" t="s">
        <v>42</v>
      </c>
      <c r="P165" s="148">
        <f>O165*H165</f>
        <v>0</v>
      </c>
      <c r="Q165" s="148">
        <v>1</v>
      </c>
      <c r="R165" s="148">
        <f>Q165*H165</f>
        <v>3.78</v>
      </c>
      <c r="S165" s="148">
        <v>0</v>
      </c>
      <c r="T165" s="149">
        <f>S165*H165</f>
        <v>0</v>
      </c>
      <c r="AR165" s="150" t="s">
        <v>179</v>
      </c>
      <c r="AT165" s="150" t="s">
        <v>203</v>
      </c>
      <c r="AU165" s="150" t="s">
        <v>142</v>
      </c>
      <c r="AY165" s="16" t="s">
        <v>135</v>
      </c>
      <c r="BE165" s="151">
        <f>IF(N165="základná",J165,0)</f>
        <v>0</v>
      </c>
      <c r="BF165" s="151">
        <f>IF(N165="znížená",J165,0)</f>
        <v>0</v>
      </c>
      <c r="BG165" s="151">
        <f>IF(N165="zákl. prenesená",J165,0)</f>
        <v>0</v>
      </c>
      <c r="BH165" s="151">
        <f>IF(N165="zníž. prenesená",J165,0)</f>
        <v>0</v>
      </c>
      <c r="BI165" s="151">
        <f>IF(N165="nulová",J165,0)</f>
        <v>0</v>
      </c>
      <c r="BJ165" s="16" t="s">
        <v>142</v>
      </c>
      <c r="BK165" s="151">
        <f>ROUND(I165*H165,2)</f>
        <v>0</v>
      </c>
      <c r="BL165" s="16" t="s">
        <v>141</v>
      </c>
      <c r="BM165" s="150" t="s">
        <v>206</v>
      </c>
    </row>
    <row r="166" spans="2:65" s="13" customFormat="1">
      <c r="B166" s="159"/>
      <c r="D166" s="153" t="s">
        <v>144</v>
      </c>
      <c r="F166" s="161" t="s">
        <v>207</v>
      </c>
      <c r="H166" s="162">
        <v>3.78</v>
      </c>
      <c r="I166" s="163"/>
      <c r="L166" s="159"/>
      <c r="M166" s="164"/>
      <c r="T166" s="165"/>
      <c r="AT166" s="160" t="s">
        <v>144</v>
      </c>
      <c r="AU166" s="160" t="s">
        <v>142</v>
      </c>
      <c r="AV166" s="13" t="s">
        <v>142</v>
      </c>
      <c r="AW166" s="13" t="s">
        <v>4</v>
      </c>
      <c r="AX166" s="13" t="s">
        <v>84</v>
      </c>
      <c r="AY166" s="160" t="s">
        <v>135</v>
      </c>
    </row>
    <row r="167" spans="2:65" s="11" customFormat="1" ht="22.9" customHeight="1">
      <c r="B167" s="126"/>
      <c r="D167" s="127" t="s">
        <v>75</v>
      </c>
      <c r="E167" s="136" t="s">
        <v>142</v>
      </c>
      <c r="F167" s="136" t="s">
        <v>208</v>
      </c>
      <c r="I167" s="129"/>
      <c r="J167" s="137">
        <f>BK167</f>
        <v>0</v>
      </c>
      <c r="L167" s="126"/>
      <c r="M167" s="131"/>
      <c r="P167" s="132">
        <f>SUM(P168:P193)</f>
        <v>0</v>
      </c>
      <c r="R167" s="132">
        <f>SUM(R168:R193)</f>
        <v>16.109637789999997</v>
      </c>
      <c r="T167" s="133">
        <f>SUM(T168:T193)</f>
        <v>0</v>
      </c>
      <c r="AR167" s="127" t="s">
        <v>84</v>
      </c>
      <c r="AT167" s="134" t="s">
        <v>75</v>
      </c>
      <c r="AU167" s="134" t="s">
        <v>84</v>
      </c>
      <c r="AY167" s="127" t="s">
        <v>135</v>
      </c>
      <c r="BK167" s="135">
        <f>SUM(BK168:BK193)</f>
        <v>0</v>
      </c>
    </row>
    <row r="168" spans="2:65" s="1" customFormat="1" ht="30" customHeight="1">
      <c r="B168" s="31"/>
      <c r="C168" s="138" t="s">
        <v>222</v>
      </c>
      <c r="D168" s="138" t="s">
        <v>137</v>
      </c>
      <c r="E168" s="139" t="s">
        <v>210</v>
      </c>
      <c r="F168" s="140" t="s">
        <v>211</v>
      </c>
      <c r="G168" s="141" t="s">
        <v>140</v>
      </c>
      <c r="H168" s="142">
        <v>13.044</v>
      </c>
      <c r="I168" s="143"/>
      <c r="J168" s="144">
        <f>ROUND(I168*H168,2)</f>
        <v>0</v>
      </c>
      <c r="K168" s="145"/>
      <c r="L168" s="31"/>
      <c r="M168" s="146" t="s">
        <v>1</v>
      </c>
      <c r="N168" s="147" t="s">
        <v>42</v>
      </c>
      <c r="P168" s="148">
        <f>O168*H168</f>
        <v>0</v>
      </c>
      <c r="Q168" s="148">
        <v>1.8000000000000001E-4</v>
      </c>
      <c r="R168" s="148">
        <f>Q168*H168</f>
        <v>2.3479200000000003E-3</v>
      </c>
      <c r="S168" s="148">
        <v>0</v>
      </c>
      <c r="T168" s="149">
        <f>S168*H168</f>
        <v>0</v>
      </c>
      <c r="AR168" s="150" t="s">
        <v>141</v>
      </c>
      <c r="AT168" s="150" t="s">
        <v>137</v>
      </c>
      <c r="AU168" s="150" t="s">
        <v>142</v>
      </c>
      <c r="AY168" s="16" t="s">
        <v>135</v>
      </c>
      <c r="BE168" s="151">
        <f>IF(N168="základná",J168,0)</f>
        <v>0</v>
      </c>
      <c r="BF168" s="151">
        <f>IF(N168="znížená",J168,0)</f>
        <v>0</v>
      </c>
      <c r="BG168" s="151">
        <f>IF(N168="zákl. prenesená",J168,0)</f>
        <v>0</v>
      </c>
      <c r="BH168" s="151">
        <f>IF(N168="zníž. prenesená",J168,0)</f>
        <v>0</v>
      </c>
      <c r="BI168" s="151">
        <f>IF(N168="nulová",J168,0)</f>
        <v>0</v>
      </c>
      <c r="BJ168" s="16" t="s">
        <v>142</v>
      </c>
      <c r="BK168" s="151">
        <f>ROUND(I168*H168,2)</f>
        <v>0</v>
      </c>
      <c r="BL168" s="16" t="s">
        <v>141</v>
      </c>
      <c r="BM168" s="150" t="s">
        <v>212</v>
      </c>
    </row>
    <row r="169" spans="2:65" s="12" customFormat="1">
      <c r="B169" s="152"/>
      <c r="D169" s="153" t="s">
        <v>144</v>
      </c>
      <c r="E169" s="154" t="s">
        <v>1</v>
      </c>
      <c r="F169" s="155" t="s">
        <v>213</v>
      </c>
      <c r="H169" s="154" t="s">
        <v>1</v>
      </c>
      <c r="I169" s="156"/>
      <c r="L169" s="152"/>
      <c r="M169" s="157"/>
      <c r="T169" s="158"/>
      <c r="AT169" s="154" t="s">
        <v>144</v>
      </c>
      <c r="AU169" s="154" t="s">
        <v>142</v>
      </c>
      <c r="AV169" s="12" t="s">
        <v>84</v>
      </c>
      <c r="AW169" s="12" t="s">
        <v>32</v>
      </c>
      <c r="AX169" s="12" t="s">
        <v>76</v>
      </c>
      <c r="AY169" s="154" t="s">
        <v>135</v>
      </c>
    </row>
    <row r="170" spans="2:65" s="13" customFormat="1">
      <c r="B170" s="159"/>
      <c r="D170" s="153" t="s">
        <v>144</v>
      </c>
      <c r="E170" s="160" t="s">
        <v>1</v>
      </c>
      <c r="F170" s="161" t="s">
        <v>655</v>
      </c>
      <c r="H170" s="162">
        <v>4.0439999999999996</v>
      </c>
      <c r="I170" s="163"/>
      <c r="L170" s="159"/>
      <c r="M170" s="164"/>
      <c r="T170" s="165"/>
      <c r="AT170" s="160" t="s">
        <v>144</v>
      </c>
      <c r="AU170" s="160" t="s">
        <v>142</v>
      </c>
      <c r="AV170" s="13" t="s">
        <v>142</v>
      </c>
      <c r="AW170" s="13" t="s">
        <v>32</v>
      </c>
      <c r="AX170" s="13" t="s">
        <v>76</v>
      </c>
      <c r="AY170" s="160" t="s">
        <v>135</v>
      </c>
    </row>
    <row r="171" spans="2:65" s="12" customFormat="1">
      <c r="B171" s="152"/>
      <c r="D171" s="153" t="s">
        <v>144</v>
      </c>
      <c r="E171" s="154" t="s">
        <v>1</v>
      </c>
      <c r="F171" s="155" t="s">
        <v>168</v>
      </c>
      <c r="H171" s="154" t="s">
        <v>1</v>
      </c>
      <c r="I171" s="156"/>
      <c r="L171" s="152"/>
      <c r="M171" s="157"/>
      <c r="T171" s="158"/>
      <c r="AT171" s="154" t="s">
        <v>144</v>
      </c>
      <c r="AU171" s="154" t="s">
        <v>142</v>
      </c>
      <c r="AV171" s="12" t="s">
        <v>84</v>
      </c>
      <c r="AW171" s="12" t="s">
        <v>32</v>
      </c>
      <c r="AX171" s="12" t="s">
        <v>76</v>
      </c>
      <c r="AY171" s="154" t="s">
        <v>135</v>
      </c>
    </row>
    <row r="172" spans="2:65" s="13" customFormat="1">
      <c r="B172" s="159"/>
      <c r="D172" s="153" t="s">
        <v>144</v>
      </c>
      <c r="E172" s="160" t="s">
        <v>1</v>
      </c>
      <c r="F172" s="161" t="s">
        <v>215</v>
      </c>
      <c r="H172" s="162">
        <v>1</v>
      </c>
      <c r="I172" s="163"/>
      <c r="L172" s="159"/>
      <c r="M172" s="164"/>
      <c r="T172" s="165"/>
      <c r="AT172" s="160" t="s">
        <v>144</v>
      </c>
      <c r="AU172" s="160" t="s">
        <v>142</v>
      </c>
      <c r="AV172" s="13" t="s">
        <v>142</v>
      </c>
      <c r="AW172" s="13" t="s">
        <v>32</v>
      </c>
      <c r="AX172" s="13" t="s">
        <v>76</v>
      </c>
      <c r="AY172" s="160" t="s">
        <v>135</v>
      </c>
    </row>
    <row r="173" spans="2:65" s="13" customFormat="1">
      <c r="B173" s="159"/>
      <c r="D173" s="153" t="s">
        <v>144</v>
      </c>
      <c r="E173" s="160" t="s">
        <v>1</v>
      </c>
      <c r="F173" s="161" t="s">
        <v>216</v>
      </c>
      <c r="H173" s="162">
        <v>8</v>
      </c>
      <c r="I173" s="163"/>
      <c r="L173" s="159"/>
      <c r="M173" s="164"/>
      <c r="T173" s="165"/>
      <c r="AT173" s="160" t="s">
        <v>144</v>
      </c>
      <c r="AU173" s="160" t="s">
        <v>142</v>
      </c>
      <c r="AV173" s="13" t="s">
        <v>142</v>
      </c>
      <c r="AW173" s="13" t="s">
        <v>32</v>
      </c>
      <c r="AX173" s="13" t="s">
        <v>76</v>
      </c>
      <c r="AY173" s="160" t="s">
        <v>135</v>
      </c>
    </row>
    <row r="174" spans="2:65" s="14" customFormat="1">
      <c r="B174" s="166"/>
      <c r="D174" s="153" t="s">
        <v>144</v>
      </c>
      <c r="E174" s="167" t="s">
        <v>1</v>
      </c>
      <c r="F174" s="168" t="s">
        <v>160</v>
      </c>
      <c r="H174" s="169">
        <v>13.044</v>
      </c>
      <c r="I174" s="170"/>
      <c r="L174" s="166"/>
      <c r="M174" s="171"/>
      <c r="T174" s="172"/>
      <c r="AT174" s="167" t="s">
        <v>144</v>
      </c>
      <c r="AU174" s="167" t="s">
        <v>142</v>
      </c>
      <c r="AV174" s="14" t="s">
        <v>141</v>
      </c>
      <c r="AW174" s="14" t="s">
        <v>32</v>
      </c>
      <c r="AX174" s="14" t="s">
        <v>84</v>
      </c>
      <c r="AY174" s="167" t="s">
        <v>135</v>
      </c>
    </row>
    <row r="175" spans="2:65" s="1" customFormat="1" ht="14.45" customHeight="1">
      <c r="B175" s="31"/>
      <c r="C175" s="173" t="s">
        <v>228</v>
      </c>
      <c r="D175" s="173" t="s">
        <v>203</v>
      </c>
      <c r="E175" s="174" t="s">
        <v>218</v>
      </c>
      <c r="F175" s="175" t="s">
        <v>219</v>
      </c>
      <c r="G175" s="176" t="s">
        <v>140</v>
      </c>
      <c r="H175" s="177">
        <v>13.305</v>
      </c>
      <c r="I175" s="178"/>
      <c r="J175" s="179">
        <f>ROUND(I175*H175,2)</f>
        <v>0</v>
      </c>
      <c r="K175" s="180"/>
      <c r="L175" s="181"/>
      <c r="M175" s="182" t="s">
        <v>1</v>
      </c>
      <c r="N175" s="183" t="s">
        <v>42</v>
      </c>
      <c r="P175" s="148">
        <f>O175*H175</f>
        <v>0</v>
      </c>
      <c r="Q175" s="148">
        <v>2.0000000000000001E-4</v>
      </c>
      <c r="R175" s="148">
        <f>Q175*H175</f>
        <v>2.6610000000000002E-3</v>
      </c>
      <c r="S175" s="148">
        <v>0</v>
      </c>
      <c r="T175" s="149">
        <f>S175*H175</f>
        <v>0</v>
      </c>
      <c r="AR175" s="150" t="s">
        <v>179</v>
      </c>
      <c r="AT175" s="150" t="s">
        <v>203</v>
      </c>
      <c r="AU175" s="150" t="s">
        <v>142</v>
      </c>
      <c r="AY175" s="16" t="s">
        <v>135</v>
      </c>
      <c r="BE175" s="151">
        <f>IF(N175="základná",J175,0)</f>
        <v>0</v>
      </c>
      <c r="BF175" s="151">
        <f>IF(N175="znížená",J175,0)</f>
        <v>0</v>
      </c>
      <c r="BG175" s="151">
        <f>IF(N175="zákl. prenesená",J175,0)</f>
        <v>0</v>
      </c>
      <c r="BH175" s="151">
        <f>IF(N175="zníž. prenesená",J175,0)</f>
        <v>0</v>
      </c>
      <c r="BI175" s="151">
        <f>IF(N175="nulová",J175,0)</f>
        <v>0</v>
      </c>
      <c r="BJ175" s="16" t="s">
        <v>142</v>
      </c>
      <c r="BK175" s="151">
        <f>ROUND(I175*H175,2)</f>
        <v>0</v>
      </c>
      <c r="BL175" s="16" t="s">
        <v>141</v>
      </c>
      <c r="BM175" s="150" t="s">
        <v>220</v>
      </c>
    </row>
    <row r="176" spans="2:65" s="13" customFormat="1">
      <c r="B176" s="159"/>
      <c r="D176" s="153" t="s">
        <v>144</v>
      </c>
      <c r="F176" s="161" t="s">
        <v>656</v>
      </c>
      <c r="H176" s="162">
        <v>13.305</v>
      </c>
      <c r="I176" s="163"/>
      <c r="L176" s="159"/>
      <c r="M176" s="164"/>
      <c r="T176" s="165"/>
      <c r="AT176" s="160" t="s">
        <v>144</v>
      </c>
      <c r="AU176" s="160" t="s">
        <v>142</v>
      </c>
      <c r="AV176" s="13" t="s">
        <v>142</v>
      </c>
      <c r="AW176" s="13" t="s">
        <v>4</v>
      </c>
      <c r="AX176" s="13" t="s">
        <v>84</v>
      </c>
      <c r="AY176" s="160" t="s">
        <v>135</v>
      </c>
    </row>
    <row r="177" spans="2:65" s="1" customFormat="1" ht="22.15" customHeight="1">
      <c r="B177" s="31"/>
      <c r="C177" s="138" t="s">
        <v>234</v>
      </c>
      <c r="D177" s="138" t="s">
        <v>137</v>
      </c>
      <c r="E177" s="139" t="s">
        <v>223</v>
      </c>
      <c r="F177" s="140" t="s">
        <v>224</v>
      </c>
      <c r="G177" s="141" t="s">
        <v>225</v>
      </c>
      <c r="H177" s="142">
        <v>12.88</v>
      </c>
      <c r="I177" s="143"/>
      <c r="J177" s="144">
        <f>ROUND(I177*H177,2)</f>
        <v>0</v>
      </c>
      <c r="K177" s="145"/>
      <c r="L177" s="31"/>
      <c r="M177" s="146" t="s">
        <v>1</v>
      </c>
      <c r="N177" s="147" t="s">
        <v>42</v>
      </c>
      <c r="P177" s="148">
        <f>O177*H177</f>
        <v>0</v>
      </c>
      <c r="Q177" s="148">
        <v>9.92E-3</v>
      </c>
      <c r="R177" s="148">
        <f>Q177*H177</f>
        <v>0.12776960000000001</v>
      </c>
      <c r="S177" s="148">
        <v>0</v>
      </c>
      <c r="T177" s="149">
        <f>S177*H177</f>
        <v>0</v>
      </c>
      <c r="AR177" s="150" t="s">
        <v>141</v>
      </c>
      <c r="AT177" s="150" t="s">
        <v>137</v>
      </c>
      <c r="AU177" s="150" t="s">
        <v>142</v>
      </c>
      <c r="AY177" s="16" t="s">
        <v>135</v>
      </c>
      <c r="BE177" s="151">
        <f>IF(N177="základná",J177,0)</f>
        <v>0</v>
      </c>
      <c r="BF177" s="151">
        <f>IF(N177="znížená",J177,0)</f>
        <v>0</v>
      </c>
      <c r="BG177" s="151">
        <f>IF(N177="zákl. prenesená",J177,0)</f>
        <v>0</v>
      </c>
      <c r="BH177" s="151">
        <f>IF(N177="zníž. prenesená",J177,0)</f>
        <v>0</v>
      </c>
      <c r="BI177" s="151">
        <f>IF(N177="nulová",J177,0)</f>
        <v>0</v>
      </c>
      <c r="BJ177" s="16" t="s">
        <v>142</v>
      </c>
      <c r="BK177" s="151">
        <f>ROUND(I177*H177,2)</f>
        <v>0</v>
      </c>
      <c r="BL177" s="16" t="s">
        <v>141</v>
      </c>
      <c r="BM177" s="150" t="s">
        <v>226</v>
      </c>
    </row>
    <row r="178" spans="2:65" s="13" customFormat="1">
      <c r="B178" s="159"/>
      <c r="D178" s="153" t="s">
        <v>144</v>
      </c>
      <c r="E178" s="160" t="s">
        <v>1</v>
      </c>
      <c r="F178" s="161" t="s">
        <v>657</v>
      </c>
      <c r="H178" s="162">
        <v>12.88</v>
      </c>
      <c r="I178" s="163"/>
      <c r="L178" s="159"/>
      <c r="M178" s="164"/>
      <c r="T178" s="165"/>
      <c r="AT178" s="160" t="s">
        <v>144</v>
      </c>
      <c r="AU178" s="160" t="s">
        <v>142</v>
      </c>
      <c r="AV178" s="13" t="s">
        <v>142</v>
      </c>
      <c r="AW178" s="13" t="s">
        <v>32</v>
      </c>
      <c r="AX178" s="13" t="s">
        <v>84</v>
      </c>
      <c r="AY178" s="160" t="s">
        <v>135</v>
      </c>
    </row>
    <row r="179" spans="2:65" s="1" customFormat="1" ht="22.15" customHeight="1">
      <c r="B179" s="31"/>
      <c r="C179" s="138" t="s">
        <v>239</v>
      </c>
      <c r="D179" s="138" t="s">
        <v>137</v>
      </c>
      <c r="E179" s="139" t="s">
        <v>229</v>
      </c>
      <c r="F179" s="140" t="s">
        <v>230</v>
      </c>
      <c r="G179" s="141" t="s">
        <v>149</v>
      </c>
      <c r="H179" s="142">
        <v>3.7090000000000001</v>
      </c>
      <c r="I179" s="143"/>
      <c r="J179" s="144">
        <f>ROUND(I179*H179,2)</f>
        <v>0</v>
      </c>
      <c r="K179" s="145"/>
      <c r="L179" s="31"/>
      <c r="M179" s="146" t="s">
        <v>1</v>
      </c>
      <c r="N179" s="147" t="s">
        <v>42</v>
      </c>
      <c r="P179" s="148">
        <f>O179*H179</f>
        <v>0</v>
      </c>
      <c r="Q179" s="148">
        <v>2.0699999999999998</v>
      </c>
      <c r="R179" s="148">
        <f>Q179*H179</f>
        <v>7.6776299999999997</v>
      </c>
      <c r="S179" s="148">
        <v>0</v>
      </c>
      <c r="T179" s="149">
        <f>S179*H179</f>
        <v>0</v>
      </c>
      <c r="AR179" s="150" t="s">
        <v>141</v>
      </c>
      <c r="AT179" s="150" t="s">
        <v>137</v>
      </c>
      <c r="AU179" s="150" t="s">
        <v>142</v>
      </c>
      <c r="AY179" s="16" t="s">
        <v>135</v>
      </c>
      <c r="BE179" s="151">
        <f>IF(N179="základná",J179,0)</f>
        <v>0</v>
      </c>
      <c r="BF179" s="151">
        <f>IF(N179="znížená",J179,0)</f>
        <v>0</v>
      </c>
      <c r="BG179" s="151">
        <f>IF(N179="zákl. prenesená",J179,0)</f>
        <v>0</v>
      </c>
      <c r="BH179" s="151">
        <f>IF(N179="zníž. prenesená",J179,0)</f>
        <v>0</v>
      </c>
      <c r="BI179" s="151">
        <f>IF(N179="nulová",J179,0)</f>
        <v>0</v>
      </c>
      <c r="BJ179" s="16" t="s">
        <v>142</v>
      </c>
      <c r="BK179" s="151">
        <f>ROUND(I179*H179,2)</f>
        <v>0</v>
      </c>
      <c r="BL179" s="16" t="s">
        <v>141</v>
      </c>
      <c r="BM179" s="150" t="s">
        <v>231</v>
      </c>
    </row>
    <row r="180" spans="2:65" s="12" customFormat="1">
      <c r="B180" s="152"/>
      <c r="D180" s="153" t="s">
        <v>144</v>
      </c>
      <c r="E180" s="154" t="s">
        <v>1</v>
      </c>
      <c r="F180" s="155" t="s">
        <v>232</v>
      </c>
      <c r="H180" s="154" t="s">
        <v>1</v>
      </c>
      <c r="I180" s="156"/>
      <c r="L180" s="152"/>
      <c r="M180" s="157"/>
      <c r="T180" s="158"/>
      <c r="AT180" s="154" t="s">
        <v>144</v>
      </c>
      <c r="AU180" s="154" t="s">
        <v>142</v>
      </c>
      <c r="AV180" s="12" t="s">
        <v>84</v>
      </c>
      <c r="AW180" s="12" t="s">
        <v>32</v>
      </c>
      <c r="AX180" s="12" t="s">
        <v>76</v>
      </c>
      <c r="AY180" s="154" t="s">
        <v>135</v>
      </c>
    </row>
    <row r="181" spans="2:65" s="13" customFormat="1">
      <c r="B181" s="159"/>
      <c r="D181" s="153" t="s">
        <v>144</v>
      </c>
      <c r="E181" s="160" t="s">
        <v>1</v>
      </c>
      <c r="F181" s="161" t="s">
        <v>658</v>
      </c>
      <c r="H181" s="162">
        <v>3.7090000000000001</v>
      </c>
      <c r="I181" s="163"/>
      <c r="L181" s="159"/>
      <c r="M181" s="164"/>
      <c r="T181" s="165"/>
      <c r="AT181" s="160" t="s">
        <v>144</v>
      </c>
      <c r="AU181" s="160" t="s">
        <v>142</v>
      </c>
      <c r="AV181" s="13" t="s">
        <v>142</v>
      </c>
      <c r="AW181" s="13" t="s">
        <v>32</v>
      </c>
      <c r="AX181" s="13" t="s">
        <v>84</v>
      </c>
      <c r="AY181" s="160" t="s">
        <v>135</v>
      </c>
    </row>
    <row r="182" spans="2:65" s="1" customFormat="1" ht="22.15" customHeight="1">
      <c r="B182" s="31"/>
      <c r="C182" s="138" t="s">
        <v>7</v>
      </c>
      <c r="D182" s="138" t="s">
        <v>137</v>
      </c>
      <c r="E182" s="139" t="s">
        <v>235</v>
      </c>
      <c r="F182" s="140" t="s">
        <v>236</v>
      </c>
      <c r="G182" s="141" t="s">
        <v>149</v>
      </c>
      <c r="H182" s="142">
        <v>3.1429999999999998</v>
      </c>
      <c r="I182" s="143"/>
      <c r="J182" s="144">
        <f>ROUND(I182*H182,2)</f>
        <v>0</v>
      </c>
      <c r="K182" s="145"/>
      <c r="L182" s="31"/>
      <c r="M182" s="146" t="s">
        <v>1</v>
      </c>
      <c r="N182" s="147" t="s">
        <v>42</v>
      </c>
      <c r="P182" s="148">
        <f>O182*H182</f>
        <v>0</v>
      </c>
      <c r="Q182" s="148">
        <v>2.3453400000000002</v>
      </c>
      <c r="R182" s="148">
        <f>Q182*H182</f>
        <v>7.3714036199999997</v>
      </c>
      <c r="S182" s="148">
        <v>0</v>
      </c>
      <c r="T182" s="149">
        <f>S182*H182</f>
        <v>0</v>
      </c>
      <c r="AR182" s="150" t="s">
        <v>141</v>
      </c>
      <c r="AT182" s="150" t="s">
        <v>137</v>
      </c>
      <c r="AU182" s="150" t="s">
        <v>142</v>
      </c>
      <c r="AY182" s="16" t="s">
        <v>135</v>
      </c>
      <c r="BE182" s="151">
        <f>IF(N182="základná",J182,0)</f>
        <v>0</v>
      </c>
      <c r="BF182" s="151">
        <f>IF(N182="znížená",J182,0)</f>
        <v>0</v>
      </c>
      <c r="BG182" s="151">
        <f>IF(N182="zákl. prenesená",J182,0)</f>
        <v>0</v>
      </c>
      <c r="BH182" s="151">
        <f>IF(N182="zníž. prenesená",J182,0)</f>
        <v>0</v>
      </c>
      <c r="BI182" s="151">
        <f>IF(N182="nulová",J182,0)</f>
        <v>0</v>
      </c>
      <c r="BJ182" s="16" t="s">
        <v>142</v>
      </c>
      <c r="BK182" s="151">
        <f>ROUND(I182*H182,2)</f>
        <v>0</v>
      </c>
      <c r="BL182" s="16" t="s">
        <v>141</v>
      </c>
      <c r="BM182" s="150" t="s">
        <v>237</v>
      </c>
    </row>
    <row r="183" spans="2:65" s="13" customFormat="1">
      <c r="B183" s="159"/>
      <c r="D183" s="153" t="s">
        <v>144</v>
      </c>
      <c r="E183" s="160" t="s">
        <v>1</v>
      </c>
      <c r="F183" s="161" t="s">
        <v>659</v>
      </c>
      <c r="H183" s="162">
        <v>3.1429999999999998</v>
      </c>
      <c r="I183" s="163"/>
      <c r="L183" s="159"/>
      <c r="M183" s="164"/>
      <c r="T183" s="165"/>
      <c r="AT183" s="160" t="s">
        <v>144</v>
      </c>
      <c r="AU183" s="160" t="s">
        <v>142</v>
      </c>
      <c r="AV183" s="13" t="s">
        <v>142</v>
      </c>
      <c r="AW183" s="13" t="s">
        <v>32</v>
      </c>
      <c r="AX183" s="13" t="s">
        <v>84</v>
      </c>
      <c r="AY183" s="160" t="s">
        <v>135</v>
      </c>
    </row>
    <row r="184" spans="2:65" s="1" customFormat="1" ht="19.899999999999999" customHeight="1">
      <c r="B184" s="31"/>
      <c r="C184" s="138" t="s">
        <v>247</v>
      </c>
      <c r="D184" s="138" t="s">
        <v>137</v>
      </c>
      <c r="E184" s="139" t="s">
        <v>240</v>
      </c>
      <c r="F184" s="140" t="s">
        <v>241</v>
      </c>
      <c r="G184" s="141" t="s">
        <v>140</v>
      </c>
      <c r="H184" s="142">
        <v>6.2160000000000002</v>
      </c>
      <c r="I184" s="143"/>
      <c r="J184" s="144">
        <f>ROUND(I184*H184,2)</f>
        <v>0</v>
      </c>
      <c r="K184" s="145"/>
      <c r="L184" s="31"/>
      <c r="M184" s="146" t="s">
        <v>1</v>
      </c>
      <c r="N184" s="147" t="s">
        <v>42</v>
      </c>
      <c r="P184" s="148">
        <f>O184*H184</f>
        <v>0</v>
      </c>
      <c r="Q184" s="148">
        <v>4.0699999999999998E-3</v>
      </c>
      <c r="R184" s="148">
        <f>Q184*H184</f>
        <v>2.5299120000000001E-2</v>
      </c>
      <c r="S184" s="148">
        <v>0</v>
      </c>
      <c r="T184" s="149">
        <f>S184*H184</f>
        <v>0</v>
      </c>
      <c r="AR184" s="150" t="s">
        <v>141</v>
      </c>
      <c r="AT184" s="150" t="s">
        <v>137</v>
      </c>
      <c r="AU184" s="150" t="s">
        <v>142</v>
      </c>
      <c r="AY184" s="16" t="s">
        <v>135</v>
      </c>
      <c r="BE184" s="151">
        <f>IF(N184="základná",J184,0)</f>
        <v>0</v>
      </c>
      <c r="BF184" s="151">
        <f>IF(N184="znížená",J184,0)</f>
        <v>0</v>
      </c>
      <c r="BG184" s="151">
        <f>IF(N184="zákl. prenesená",J184,0)</f>
        <v>0</v>
      </c>
      <c r="BH184" s="151">
        <f>IF(N184="zníž. prenesená",J184,0)</f>
        <v>0</v>
      </c>
      <c r="BI184" s="151">
        <f>IF(N184="nulová",J184,0)</f>
        <v>0</v>
      </c>
      <c r="BJ184" s="16" t="s">
        <v>142</v>
      </c>
      <c r="BK184" s="151">
        <f>ROUND(I184*H184,2)</f>
        <v>0</v>
      </c>
      <c r="BL184" s="16" t="s">
        <v>141</v>
      </c>
      <c r="BM184" s="150" t="s">
        <v>242</v>
      </c>
    </row>
    <row r="185" spans="2:65" s="13" customFormat="1">
      <c r="B185" s="159"/>
      <c r="D185" s="153" t="s">
        <v>144</v>
      </c>
      <c r="E185" s="160" t="s">
        <v>1</v>
      </c>
      <c r="F185" s="161" t="s">
        <v>660</v>
      </c>
      <c r="H185" s="162">
        <v>6.2160000000000002</v>
      </c>
      <c r="I185" s="163"/>
      <c r="L185" s="159"/>
      <c r="M185" s="164"/>
      <c r="T185" s="165"/>
      <c r="AT185" s="160" t="s">
        <v>144</v>
      </c>
      <c r="AU185" s="160" t="s">
        <v>142</v>
      </c>
      <c r="AV185" s="13" t="s">
        <v>142</v>
      </c>
      <c r="AW185" s="13" t="s">
        <v>32</v>
      </c>
      <c r="AX185" s="13" t="s">
        <v>84</v>
      </c>
      <c r="AY185" s="160" t="s">
        <v>135</v>
      </c>
    </row>
    <row r="186" spans="2:65" s="1" customFormat="1" ht="19.899999999999999" customHeight="1">
      <c r="B186" s="31"/>
      <c r="C186" s="138" t="s">
        <v>252</v>
      </c>
      <c r="D186" s="138" t="s">
        <v>137</v>
      </c>
      <c r="E186" s="139" t="s">
        <v>244</v>
      </c>
      <c r="F186" s="140" t="s">
        <v>245</v>
      </c>
      <c r="G186" s="141" t="s">
        <v>140</v>
      </c>
      <c r="H186" s="142">
        <v>6.2160000000000002</v>
      </c>
      <c r="I186" s="143"/>
      <c r="J186" s="144">
        <f>ROUND(I186*H186,2)</f>
        <v>0</v>
      </c>
      <c r="K186" s="145"/>
      <c r="L186" s="31"/>
      <c r="M186" s="146" t="s">
        <v>1</v>
      </c>
      <c r="N186" s="147" t="s">
        <v>42</v>
      </c>
      <c r="P186" s="148">
        <f>O186*H186</f>
        <v>0</v>
      </c>
      <c r="Q186" s="148">
        <v>0</v>
      </c>
      <c r="R186" s="148">
        <f>Q186*H186</f>
        <v>0</v>
      </c>
      <c r="S186" s="148">
        <v>0</v>
      </c>
      <c r="T186" s="149">
        <f>S186*H186</f>
        <v>0</v>
      </c>
      <c r="AR186" s="150" t="s">
        <v>141</v>
      </c>
      <c r="AT186" s="150" t="s">
        <v>137</v>
      </c>
      <c r="AU186" s="150" t="s">
        <v>142</v>
      </c>
      <c r="AY186" s="16" t="s">
        <v>135</v>
      </c>
      <c r="BE186" s="151">
        <f>IF(N186="základná",J186,0)</f>
        <v>0</v>
      </c>
      <c r="BF186" s="151">
        <f>IF(N186="znížená",J186,0)</f>
        <v>0</v>
      </c>
      <c r="BG186" s="151">
        <f>IF(N186="zákl. prenesená",J186,0)</f>
        <v>0</v>
      </c>
      <c r="BH186" s="151">
        <f>IF(N186="zníž. prenesená",J186,0)</f>
        <v>0</v>
      </c>
      <c r="BI186" s="151">
        <f>IF(N186="nulová",J186,0)</f>
        <v>0</v>
      </c>
      <c r="BJ186" s="16" t="s">
        <v>142</v>
      </c>
      <c r="BK186" s="151">
        <f>ROUND(I186*H186,2)</f>
        <v>0</v>
      </c>
      <c r="BL186" s="16" t="s">
        <v>141</v>
      </c>
      <c r="BM186" s="150" t="s">
        <v>246</v>
      </c>
    </row>
    <row r="187" spans="2:65" s="1" customFormat="1" ht="14.45" customHeight="1">
      <c r="B187" s="31"/>
      <c r="C187" s="138" t="s">
        <v>256</v>
      </c>
      <c r="D187" s="138" t="s">
        <v>137</v>
      </c>
      <c r="E187" s="139" t="s">
        <v>248</v>
      </c>
      <c r="F187" s="140" t="s">
        <v>249</v>
      </c>
      <c r="G187" s="141" t="s">
        <v>195</v>
      </c>
      <c r="H187" s="142">
        <v>7.9000000000000001E-2</v>
      </c>
      <c r="I187" s="143"/>
      <c r="J187" s="144">
        <f>ROUND(I187*H187,2)</f>
        <v>0</v>
      </c>
      <c r="K187" s="145"/>
      <c r="L187" s="31"/>
      <c r="M187" s="146" t="s">
        <v>1</v>
      </c>
      <c r="N187" s="147" t="s">
        <v>42</v>
      </c>
      <c r="P187" s="148">
        <f>O187*H187</f>
        <v>0</v>
      </c>
      <c r="Q187" s="148">
        <v>1.01895</v>
      </c>
      <c r="R187" s="148">
        <f>Q187*H187</f>
        <v>8.0497050000000001E-2</v>
      </c>
      <c r="S187" s="148">
        <v>0</v>
      </c>
      <c r="T187" s="149">
        <f>S187*H187</f>
        <v>0</v>
      </c>
      <c r="AR187" s="150" t="s">
        <v>141</v>
      </c>
      <c r="AT187" s="150" t="s">
        <v>137</v>
      </c>
      <c r="AU187" s="150" t="s">
        <v>142</v>
      </c>
      <c r="AY187" s="16" t="s">
        <v>135</v>
      </c>
      <c r="BE187" s="151">
        <f>IF(N187="základná",J187,0)</f>
        <v>0</v>
      </c>
      <c r="BF187" s="151">
        <f>IF(N187="znížená",J187,0)</f>
        <v>0</v>
      </c>
      <c r="BG187" s="151">
        <f>IF(N187="zákl. prenesená",J187,0)</f>
        <v>0</v>
      </c>
      <c r="BH187" s="151">
        <f>IF(N187="zníž. prenesená",J187,0)</f>
        <v>0</v>
      </c>
      <c r="BI187" s="151">
        <f>IF(N187="nulová",J187,0)</f>
        <v>0</v>
      </c>
      <c r="BJ187" s="16" t="s">
        <v>142</v>
      </c>
      <c r="BK187" s="151">
        <f>ROUND(I187*H187,2)</f>
        <v>0</v>
      </c>
      <c r="BL187" s="16" t="s">
        <v>141</v>
      </c>
      <c r="BM187" s="150" t="s">
        <v>250</v>
      </c>
    </row>
    <row r="188" spans="2:65" s="13" customFormat="1">
      <c r="B188" s="159"/>
      <c r="D188" s="153" t="s">
        <v>144</v>
      </c>
      <c r="E188" s="160" t="s">
        <v>1</v>
      </c>
      <c r="F188" s="161" t="s">
        <v>661</v>
      </c>
      <c r="H188" s="162">
        <v>7.9000000000000001E-2</v>
      </c>
      <c r="I188" s="163"/>
      <c r="L188" s="159"/>
      <c r="M188" s="164"/>
      <c r="T188" s="165"/>
      <c r="AT188" s="160" t="s">
        <v>144</v>
      </c>
      <c r="AU188" s="160" t="s">
        <v>142</v>
      </c>
      <c r="AV188" s="13" t="s">
        <v>142</v>
      </c>
      <c r="AW188" s="13" t="s">
        <v>32</v>
      </c>
      <c r="AX188" s="13" t="s">
        <v>84</v>
      </c>
      <c r="AY188" s="160" t="s">
        <v>135</v>
      </c>
    </row>
    <row r="189" spans="2:65" s="1" customFormat="1" ht="14.45" customHeight="1">
      <c r="B189" s="31"/>
      <c r="C189" s="138" t="s">
        <v>262</v>
      </c>
      <c r="D189" s="138" t="s">
        <v>137</v>
      </c>
      <c r="E189" s="139" t="s">
        <v>253</v>
      </c>
      <c r="F189" s="140" t="s">
        <v>254</v>
      </c>
      <c r="G189" s="141" t="s">
        <v>195</v>
      </c>
      <c r="H189" s="142">
        <v>0.19500000000000001</v>
      </c>
      <c r="I189" s="143"/>
      <c r="J189" s="144">
        <f>ROUND(I189*H189,2)</f>
        <v>0</v>
      </c>
      <c r="K189" s="145"/>
      <c r="L189" s="31"/>
      <c r="M189" s="146" t="s">
        <v>1</v>
      </c>
      <c r="N189" s="147" t="s">
        <v>42</v>
      </c>
      <c r="P189" s="148">
        <f>O189*H189</f>
        <v>0</v>
      </c>
      <c r="Q189" s="148">
        <v>1.20296</v>
      </c>
      <c r="R189" s="148">
        <f>Q189*H189</f>
        <v>0.23457720000000001</v>
      </c>
      <c r="S189" s="148">
        <v>0</v>
      </c>
      <c r="T189" s="149">
        <f>S189*H189</f>
        <v>0</v>
      </c>
      <c r="AR189" s="150" t="s">
        <v>141</v>
      </c>
      <c r="AT189" s="150" t="s">
        <v>137</v>
      </c>
      <c r="AU189" s="150" t="s">
        <v>142</v>
      </c>
      <c r="AY189" s="16" t="s">
        <v>135</v>
      </c>
      <c r="BE189" s="151">
        <f>IF(N189="základná",J189,0)</f>
        <v>0</v>
      </c>
      <c r="BF189" s="151">
        <f>IF(N189="znížená",J189,0)</f>
        <v>0</v>
      </c>
      <c r="BG189" s="151">
        <f>IF(N189="zákl. prenesená",J189,0)</f>
        <v>0</v>
      </c>
      <c r="BH189" s="151">
        <f>IF(N189="zníž. prenesená",J189,0)</f>
        <v>0</v>
      </c>
      <c r="BI189" s="151">
        <f>IF(N189="nulová",J189,0)</f>
        <v>0</v>
      </c>
      <c r="BJ189" s="16" t="s">
        <v>142</v>
      </c>
      <c r="BK189" s="151">
        <f>ROUND(I189*H189,2)</f>
        <v>0</v>
      </c>
      <c r="BL189" s="16" t="s">
        <v>141</v>
      </c>
      <c r="BM189" s="150" t="s">
        <v>255</v>
      </c>
    </row>
    <row r="190" spans="2:65" s="1" customFormat="1" ht="22.15" customHeight="1">
      <c r="B190" s="31"/>
      <c r="C190" s="138" t="s">
        <v>266</v>
      </c>
      <c r="D190" s="138" t="s">
        <v>137</v>
      </c>
      <c r="E190" s="139" t="s">
        <v>662</v>
      </c>
      <c r="F190" s="140" t="s">
        <v>663</v>
      </c>
      <c r="G190" s="141" t="s">
        <v>149</v>
      </c>
      <c r="H190" s="142">
        <v>0.25600000000000001</v>
      </c>
      <c r="I190" s="143"/>
      <c r="J190" s="144">
        <f>ROUND(I190*H190,2)</f>
        <v>0</v>
      </c>
      <c r="K190" s="145"/>
      <c r="L190" s="31"/>
      <c r="M190" s="146" t="s">
        <v>1</v>
      </c>
      <c r="N190" s="147" t="s">
        <v>42</v>
      </c>
      <c r="P190" s="148">
        <f>O190*H190</f>
        <v>0</v>
      </c>
      <c r="Q190" s="148">
        <v>2.2151299999999998</v>
      </c>
      <c r="R190" s="148">
        <f>Q190*H190</f>
        <v>0.56707328000000001</v>
      </c>
      <c r="S190" s="148">
        <v>0</v>
      </c>
      <c r="T190" s="149">
        <f>S190*H190</f>
        <v>0</v>
      </c>
      <c r="AR190" s="150" t="s">
        <v>141</v>
      </c>
      <c r="AT190" s="150" t="s">
        <v>137</v>
      </c>
      <c r="AU190" s="150" t="s">
        <v>142</v>
      </c>
      <c r="AY190" s="16" t="s">
        <v>135</v>
      </c>
      <c r="BE190" s="151">
        <f>IF(N190="základná",J190,0)</f>
        <v>0</v>
      </c>
      <c r="BF190" s="151">
        <f>IF(N190="znížená",J190,0)</f>
        <v>0</v>
      </c>
      <c r="BG190" s="151">
        <f>IF(N190="zákl. prenesená",J190,0)</f>
        <v>0</v>
      </c>
      <c r="BH190" s="151">
        <f>IF(N190="zníž. prenesená",J190,0)</f>
        <v>0</v>
      </c>
      <c r="BI190" s="151">
        <f>IF(N190="nulová",J190,0)</f>
        <v>0</v>
      </c>
      <c r="BJ190" s="16" t="s">
        <v>142</v>
      </c>
      <c r="BK190" s="151">
        <f>ROUND(I190*H190,2)</f>
        <v>0</v>
      </c>
      <c r="BL190" s="16" t="s">
        <v>141</v>
      </c>
      <c r="BM190" s="150" t="s">
        <v>664</v>
      </c>
    </row>
    <row r="191" spans="2:65" s="13" customFormat="1">
      <c r="B191" s="159"/>
      <c r="D191" s="153" t="s">
        <v>144</v>
      </c>
      <c r="E191" s="160" t="s">
        <v>1</v>
      </c>
      <c r="F191" s="161" t="s">
        <v>665</v>
      </c>
      <c r="H191" s="162">
        <v>0.25600000000000001</v>
      </c>
      <c r="I191" s="163"/>
      <c r="L191" s="159"/>
      <c r="M191" s="164"/>
      <c r="T191" s="165"/>
      <c r="AT191" s="160" t="s">
        <v>144</v>
      </c>
      <c r="AU191" s="160" t="s">
        <v>142</v>
      </c>
      <c r="AV191" s="13" t="s">
        <v>142</v>
      </c>
      <c r="AW191" s="13" t="s">
        <v>32</v>
      </c>
      <c r="AX191" s="13" t="s">
        <v>84</v>
      </c>
      <c r="AY191" s="160" t="s">
        <v>135</v>
      </c>
    </row>
    <row r="192" spans="2:65" s="1" customFormat="1" ht="14.45" customHeight="1">
      <c r="B192" s="31"/>
      <c r="C192" s="138" t="s">
        <v>270</v>
      </c>
      <c r="D192" s="138" t="s">
        <v>137</v>
      </c>
      <c r="E192" s="139" t="s">
        <v>666</v>
      </c>
      <c r="F192" s="140" t="s">
        <v>667</v>
      </c>
      <c r="G192" s="141" t="s">
        <v>195</v>
      </c>
      <c r="H192" s="142">
        <v>0.02</v>
      </c>
      <c r="I192" s="143"/>
      <c r="J192" s="144">
        <f>ROUND(I192*H192,2)</f>
        <v>0</v>
      </c>
      <c r="K192" s="145"/>
      <c r="L192" s="31"/>
      <c r="M192" s="146" t="s">
        <v>1</v>
      </c>
      <c r="N192" s="147" t="s">
        <v>42</v>
      </c>
      <c r="P192" s="148">
        <f>O192*H192</f>
        <v>0</v>
      </c>
      <c r="Q192" s="148">
        <v>1.01895</v>
      </c>
      <c r="R192" s="148">
        <f>Q192*H192</f>
        <v>2.0379000000000001E-2</v>
      </c>
      <c r="S192" s="148">
        <v>0</v>
      </c>
      <c r="T192" s="149">
        <f>S192*H192</f>
        <v>0</v>
      </c>
      <c r="AR192" s="150" t="s">
        <v>141</v>
      </c>
      <c r="AT192" s="150" t="s">
        <v>137</v>
      </c>
      <c r="AU192" s="150" t="s">
        <v>142</v>
      </c>
      <c r="AY192" s="16" t="s">
        <v>135</v>
      </c>
      <c r="BE192" s="151">
        <f>IF(N192="základná",J192,0)</f>
        <v>0</v>
      </c>
      <c r="BF192" s="151">
        <f>IF(N192="znížená",J192,0)</f>
        <v>0</v>
      </c>
      <c r="BG192" s="151">
        <f>IF(N192="zákl. prenesená",J192,0)</f>
        <v>0</v>
      </c>
      <c r="BH192" s="151">
        <f>IF(N192="zníž. prenesená",J192,0)</f>
        <v>0</v>
      </c>
      <c r="BI192" s="151">
        <f>IF(N192="nulová",J192,0)</f>
        <v>0</v>
      </c>
      <c r="BJ192" s="16" t="s">
        <v>142</v>
      </c>
      <c r="BK192" s="151">
        <f>ROUND(I192*H192,2)</f>
        <v>0</v>
      </c>
      <c r="BL192" s="16" t="s">
        <v>141</v>
      </c>
      <c r="BM192" s="150" t="s">
        <v>668</v>
      </c>
    </row>
    <row r="193" spans="2:65" s="13" customFormat="1">
      <c r="B193" s="159"/>
      <c r="D193" s="153" t="s">
        <v>144</v>
      </c>
      <c r="E193" s="160" t="s">
        <v>1</v>
      </c>
      <c r="F193" s="161" t="s">
        <v>669</v>
      </c>
      <c r="H193" s="162">
        <v>0.02</v>
      </c>
      <c r="I193" s="163"/>
      <c r="L193" s="159"/>
      <c r="M193" s="164"/>
      <c r="T193" s="165"/>
      <c r="AT193" s="160" t="s">
        <v>144</v>
      </c>
      <c r="AU193" s="160" t="s">
        <v>142</v>
      </c>
      <c r="AV193" s="13" t="s">
        <v>142</v>
      </c>
      <c r="AW193" s="13" t="s">
        <v>32</v>
      </c>
      <c r="AX193" s="13" t="s">
        <v>84</v>
      </c>
      <c r="AY193" s="160" t="s">
        <v>135</v>
      </c>
    </row>
    <row r="194" spans="2:65" s="11" customFormat="1" ht="22.9" customHeight="1">
      <c r="B194" s="126"/>
      <c r="D194" s="127" t="s">
        <v>75</v>
      </c>
      <c r="E194" s="136" t="s">
        <v>164</v>
      </c>
      <c r="F194" s="136" t="s">
        <v>265</v>
      </c>
      <c r="I194" s="129"/>
      <c r="J194" s="137">
        <f>BK194</f>
        <v>0</v>
      </c>
      <c r="L194" s="126"/>
      <c r="M194" s="131"/>
      <c r="P194" s="132">
        <f>SUM(P195:P217)</f>
        <v>0</v>
      </c>
      <c r="R194" s="132">
        <f>SUM(R195:R217)</f>
        <v>21.220595000000003</v>
      </c>
      <c r="T194" s="133">
        <f>SUM(T195:T217)</f>
        <v>0</v>
      </c>
      <c r="AR194" s="127" t="s">
        <v>84</v>
      </c>
      <c r="AT194" s="134" t="s">
        <v>75</v>
      </c>
      <c r="AU194" s="134" t="s">
        <v>84</v>
      </c>
      <c r="AY194" s="127" t="s">
        <v>135</v>
      </c>
      <c r="BK194" s="135">
        <f>SUM(BK195:BK217)</f>
        <v>0</v>
      </c>
    </row>
    <row r="195" spans="2:65" s="1" customFormat="1" ht="30" customHeight="1">
      <c r="B195" s="31"/>
      <c r="C195" s="138" t="s">
        <v>274</v>
      </c>
      <c r="D195" s="138" t="s">
        <v>137</v>
      </c>
      <c r="E195" s="139" t="s">
        <v>267</v>
      </c>
      <c r="F195" s="140" t="s">
        <v>268</v>
      </c>
      <c r="G195" s="141" t="s">
        <v>140</v>
      </c>
      <c r="H195" s="142">
        <v>11.2</v>
      </c>
      <c r="I195" s="143"/>
      <c r="J195" s="144">
        <f>ROUND(I195*H195,2)</f>
        <v>0</v>
      </c>
      <c r="K195" s="145"/>
      <c r="L195" s="31"/>
      <c r="M195" s="146" t="s">
        <v>1</v>
      </c>
      <c r="N195" s="147" t="s">
        <v>42</v>
      </c>
      <c r="P195" s="148">
        <f>O195*H195</f>
        <v>0</v>
      </c>
      <c r="Q195" s="148">
        <v>0.23899999999999999</v>
      </c>
      <c r="R195" s="148">
        <f>Q195*H195</f>
        <v>2.6767999999999996</v>
      </c>
      <c r="S195" s="148">
        <v>0</v>
      </c>
      <c r="T195" s="149">
        <f>S195*H195</f>
        <v>0</v>
      </c>
      <c r="AR195" s="150" t="s">
        <v>141</v>
      </c>
      <c r="AT195" s="150" t="s">
        <v>137</v>
      </c>
      <c r="AU195" s="150" t="s">
        <v>142</v>
      </c>
      <c r="AY195" s="16" t="s">
        <v>135</v>
      </c>
      <c r="BE195" s="151">
        <f>IF(N195="základná",J195,0)</f>
        <v>0</v>
      </c>
      <c r="BF195" s="151">
        <f>IF(N195="znížená",J195,0)</f>
        <v>0</v>
      </c>
      <c r="BG195" s="151">
        <f>IF(N195="zákl. prenesená",J195,0)</f>
        <v>0</v>
      </c>
      <c r="BH195" s="151">
        <f>IF(N195="zníž. prenesená",J195,0)</f>
        <v>0</v>
      </c>
      <c r="BI195" s="151">
        <f>IF(N195="nulová",J195,0)</f>
        <v>0</v>
      </c>
      <c r="BJ195" s="16" t="s">
        <v>142</v>
      </c>
      <c r="BK195" s="151">
        <f>ROUND(I195*H195,2)</f>
        <v>0</v>
      </c>
      <c r="BL195" s="16" t="s">
        <v>141</v>
      </c>
      <c r="BM195" s="150" t="s">
        <v>670</v>
      </c>
    </row>
    <row r="196" spans="2:65" s="12" customFormat="1">
      <c r="B196" s="152"/>
      <c r="D196" s="153" t="s">
        <v>144</v>
      </c>
      <c r="E196" s="154" t="s">
        <v>1</v>
      </c>
      <c r="F196" s="155" t="s">
        <v>260</v>
      </c>
      <c r="H196" s="154" t="s">
        <v>1</v>
      </c>
      <c r="I196" s="156"/>
      <c r="L196" s="152"/>
      <c r="M196" s="157"/>
      <c r="T196" s="158"/>
      <c r="AT196" s="154" t="s">
        <v>144</v>
      </c>
      <c r="AU196" s="154" t="s">
        <v>142</v>
      </c>
      <c r="AV196" s="12" t="s">
        <v>84</v>
      </c>
      <c r="AW196" s="12" t="s">
        <v>32</v>
      </c>
      <c r="AX196" s="12" t="s">
        <v>76</v>
      </c>
      <c r="AY196" s="154" t="s">
        <v>135</v>
      </c>
    </row>
    <row r="197" spans="2:65" s="13" customFormat="1">
      <c r="B197" s="159"/>
      <c r="D197" s="153" t="s">
        <v>144</v>
      </c>
      <c r="E197" s="160" t="s">
        <v>1</v>
      </c>
      <c r="F197" s="161" t="s">
        <v>671</v>
      </c>
      <c r="H197" s="162">
        <v>11.2</v>
      </c>
      <c r="I197" s="163"/>
      <c r="L197" s="159"/>
      <c r="M197" s="164"/>
      <c r="T197" s="165"/>
      <c r="AT197" s="160" t="s">
        <v>144</v>
      </c>
      <c r="AU197" s="160" t="s">
        <v>142</v>
      </c>
      <c r="AV197" s="13" t="s">
        <v>142</v>
      </c>
      <c r="AW197" s="13" t="s">
        <v>32</v>
      </c>
      <c r="AX197" s="13" t="s">
        <v>84</v>
      </c>
      <c r="AY197" s="160" t="s">
        <v>135</v>
      </c>
    </row>
    <row r="198" spans="2:65" s="1" customFormat="1" ht="30" customHeight="1">
      <c r="B198" s="31"/>
      <c r="C198" s="138" t="s">
        <v>278</v>
      </c>
      <c r="D198" s="138" t="s">
        <v>137</v>
      </c>
      <c r="E198" s="139" t="s">
        <v>271</v>
      </c>
      <c r="F198" s="140" t="s">
        <v>272</v>
      </c>
      <c r="G198" s="141" t="s">
        <v>140</v>
      </c>
      <c r="H198" s="142">
        <v>11.2</v>
      </c>
      <c r="I198" s="143"/>
      <c r="J198" s="144">
        <f>ROUND(I198*H198,2)</f>
        <v>0</v>
      </c>
      <c r="K198" s="145"/>
      <c r="L198" s="31"/>
      <c r="M198" s="146" t="s">
        <v>1</v>
      </c>
      <c r="N198" s="147" t="s">
        <v>42</v>
      </c>
      <c r="P198" s="148">
        <f>O198*H198</f>
        <v>0</v>
      </c>
      <c r="Q198" s="148">
        <v>0.29160000000000003</v>
      </c>
      <c r="R198" s="148">
        <f>Q198*H198</f>
        <v>3.2659199999999999</v>
      </c>
      <c r="S198" s="148">
        <v>0</v>
      </c>
      <c r="T198" s="149">
        <f>S198*H198</f>
        <v>0</v>
      </c>
      <c r="AR198" s="150" t="s">
        <v>141</v>
      </c>
      <c r="AT198" s="150" t="s">
        <v>137</v>
      </c>
      <c r="AU198" s="150" t="s">
        <v>142</v>
      </c>
      <c r="AY198" s="16" t="s">
        <v>135</v>
      </c>
      <c r="BE198" s="151">
        <f>IF(N198="základná",J198,0)</f>
        <v>0</v>
      </c>
      <c r="BF198" s="151">
        <f>IF(N198="znížená",J198,0)</f>
        <v>0</v>
      </c>
      <c r="BG198" s="151">
        <f>IF(N198="zákl. prenesená",J198,0)</f>
        <v>0</v>
      </c>
      <c r="BH198" s="151">
        <f>IF(N198="zníž. prenesená",J198,0)</f>
        <v>0</v>
      </c>
      <c r="BI198" s="151">
        <f>IF(N198="nulová",J198,0)</f>
        <v>0</v>
      </c>
      <c r="BJ198" s="16" t="s">
        <v>142</v>
      </c>
      <c r="BK198" s="151">
        <f>ROUND(I198*H198,2)</f>
        <v>0</v>
      </c>
      <c r="BL198" s="16" t="s">
        <v>141</v>
      </c>
      <c r="BM198" s="150" t="s">
        <v>672</v>
      </c>
    </row>
    <row r="199" spans="2:65" s="12" customFormat="1">
      <c r="B199" s="152"/>
      <c r="D199" s="153" t="s">
        <v>144</v>
      </c>
      <c r="E199" s="154" t="s">
        <v>1</v>
      </c>
      <c r="F199" s="155" t="s">
        <v>260</v>
      </c>
      <c r="H199" s="154" t="s">
        <v>1</v>
      </c>
      <c r="I199" s="156"/>
      <c r="L199" s="152"/>
      <c r="M199" s="157"/>
      <c r="T199" s="158"/>
      <c r="AT199" s="154" t="s">
        <v>144</v>
      </c>
      <c r="AU199" s="154" t="s">
        <v>142</v>
      </c>
      <c r="AV199" s="12" t="s">
        <v>84</v>
      </c>
      <c r="AW199" s="12" t="s">
        <v>32</v>
      </c>
      <c r="AX199" s="12" t="s">
        <v>76</v>
      </c>
      <c r="AY199" s="154" t="s">
        <v>135</v>
      </c>
    </row>
    <row r="200" spans="2:65" s="13" customFormat="1">
      <c r="B200" s="159"/>
      <c r="D200" s="153" t="s">
        <v>144</v>
      </c>
      <c r="E200" s="160" t="s">
        <v>1</v>
      </c>
      <c r="F200" s="161" t="s">
        <v>671</v>
      </c>
      <c r="H200" s="162">
        <v>11.2</v>
      </c>
      <c r="I200" s="163"/>
      <c r="L200" s="159"/>
      <c r="M200" s="164"/>
      <c r="T200" s="165"/>
      <c r="AT200" s="160" t="s">
        <v>144</v>
      </c>
      <c r="AU200" s="160" t="s">
        <v>142</v>
      </c>
      <c r="AV200" s="13" t="s">
        <v>142</v>
      </c>
      <c r="AW200" s="13" t="s">
        <v>32</v>
      </c>
      <c r="AX200" s="13" t="s">
        <v>84</v>
      </c>
      <c r="AY200" s="160" t="s">
        <v>135</v>
      </c>
    </row>
    <row r="201" spans="2:65" s="1" customFormat="1" ht="30" customHeight="1">
      <c r="B201" s="31"/>
      <c r="C201" s="138" t="s">
        <v>283</v>
      </c>
      <c r="D201" s="138" t="s">
        <v>137</v>
      </c>
      <c r="E201" s="139" t="s">
        <v>673</v>
      </c>
      <c r="F201" s="140" t="s">
        <v>674</v>
      </c>
      <c r="G201" s="141" t="s">
        <v>140</v>
      </c>
      <c r="H201" s="142">
        <v>6.75</v>
      </c>
      <c r="I201" s="143"/>
      <c r="J201" s="144">
        <f>ROUND(I201*H201,2)</f>
        <v>0</v>
      </c>
      <c r="K201" s="145"/>
      <c r="L201" s="31"/>
      <c r="M201" s="146" t="s">
        <v>1</v>
      </c>
      <c r="N201" s="147" t="s">
        <v>42</v>
      </c>
      <c r="P201" s="148">
        <f>O201*H201</f>
        <v>0</v>
      </c>
      <c r="Q201" s="148">
        <v>0.38624999999999998</v>
      </c>
      <c r="R201" s="148">
        <f>Q201*H201</f>
        <v>2.6071874999999998</v>
      </c>
      <c r="S201" s="148">
        <v>0</v>
      </c>
      <c r="T201" s="149">
        <f>S201*H201</f>
        <v>0</v>
      </c>
      <c r="AR201" s="150" t="s">
        <v>141</v>
      </c>
      <c r="AT201" s="150" t="s">
        <v>137</v>
      </c>
      <c r="AU201" s="150" t="s">
        <v>142</v>
      </c>
      <c r="AY201" s="16" t="s">
        <v>135</v>
      </c>
      <c r="BE201" s="151">
        <f>IF(N201="základná",J201,0)</f>
        <v>0</v>
      </c>
      <c r="BF201" s="151">
        <f>IF(N201="znížená",J201,0)</f>
        <v>0</v>
      </c>
      <c r="BG201" s="151">
        <f>IF(N201="zákl. prenesená",J201,0)</f>
        <v>0</v>
      </c>
      <c r="BH201" s="151">
        <f>IF(N201="zníž. prenesená",J201,0)</f>
        <v>0</v>
      </c>
      <c r="BI201" s="151">
        <f>IF(N201="nulová",J201,0)</f>
        <v>0</v>
      </c>
      <c r="BJ201" s="16" t="s">
        <v>142</v>
      </c>
      <c r="BK201" s="151">
        <f>ROUND(I201*H201,2)</f>
        <v>0</v>
      </c>
      <c r="BL201" s="16" t="s">
        <v>141</v>
      </c>
      <c r="BM201" s="150" t="s">
        <v>675</v>
      </c>
    </row>
    <row r="202" spans="2:65" s="13" customFormat="1">
      <c r="B202" s="159"/>
      <c r="D202" s="153" t="s">
        <v>144</v>
      </c>
      <c r="E202" s="160" t="s">
        <v>1</v>
      </c>
      <c r="F202" s="161" t="s">
        <v>676</v>
      </c>
      <c r="H202" s="162">
        <v>6.75</v>
      </c>
      <c r="I202" s="163"/>
      <c r="L202" s="159"/>
      <c r="M202" s="164"/>
      <c r="T202" s="165"/>
      <c r="AT202" s="160" t="s">
        <v>144</v>
      </c>
      <c r="AU202" s="160" t="s">
        <v>142</v>
      </c>
      <c r="AV202" s="13" t="s">
        <v>142</v>
      </c>
      <c r="AW202" s="13" t="s">
        <v>32</v>
      </c>
      <c r="AX202" s="13" t="s">
        <v>84</v>
      </c>
      <c r="AY202" s="160" t="s">
        <v>135</v>
      </c>
    </row>
    <row r="203" spans="2:65" s="1" customFormat="1" ht="22.15" customHeight="1">
      <c r="B203" s="31"/>
      <c r="C203" s="138" t="s">
        <v>289</v>
      </c>
      <c r="D203" s="138" t="s">
        <v>137</v>
      </c>
      <c r="E203" s="139" t="s">
        <v>677</v>
      </c>
      <c r="F203" s="140" t="s">
        <v>678</v>
      </c>
      <c r="G203" s="141" t="s">
        <v>140</v>
      </c>
      <c r="H203" s="142">
        <v>13.5</v>
      </c>
      <c r="I203" s="143"/>
      <c r="J203" s="144">
        <f>ROUND(I203*H203,2)</f>
        <v>0</v>
      </c>
      <c r="K203" s="145"/>
      <c r="L203" s="31"/>
      <c r="M203" s="146" t="s">
        <v>1</v>
      </c>
      <c r="N203" s="147" t="s">
        <v>42</v>
      </c>
      <c r="P203" s="148">
        <f>O203*H203</f>
        <v>0</v>
      </c>
      <c r="Q203" s="148">
        <v>3.1E-4</v>
      </c>
      <c r="R203" s="148">
        <f>Q203*H203</f>
        <v>4.1850000000000004E-3</v>
      </c>
      <c r="S203" s="148">
        <v>0</v>
      </c>
      <c r="T203" s="149">
        <f>S203*H203</f>
        <v>0</v>
      </c>
      <c r="AR203" s="150" t="s">
        <v>141</v>
      </c>
      <c r="AT203" s="150" t="s">
        <v>137</v>
      </c>
      <c r="AU203" s="150" t="s">
        <v>142</v>
      </c>
      <c r="AY203" s="16" t="s">
        <v>135</v>
      </c>
      <c r="BE203" s="151">
        <f>IF(N203="základná",J203,0)</f>
        <v>0</v>
      </c>
      <c r="BF203" s="151">
        <f>IF(N203="znížená",J203,0)</f>
        <v>0</v>
      </c>
      <c r="BG203" s="151">
        <f>IF(N203="zákl. prenesená",J203,0)</f>
        <v>0</v>
      </c>
      <c r="BH203" s="151">
        <f>IF(N203="zníž. prenesená",J203,0)</f>
        <v>0</v>
      </c>
      <c r="BI203" s="151">
        <f>IF(N203="nulová",J203,0)</f>
        <v>0</v>
      </c>
      <c r="BJ203" s="16" t="s">
        <v>142</v>
      </c>
      <c r="BK203" s="151">
        <f>ROUND(I203*H203,2)</f>
        <v>0</v>
      </c>
      <c r="BL203" s="16" t="s">
        <v>141</v>
      </c>
      <c r="BM203" s="150" t="s">
        <v>679</v>
      </c>
    </row>
    <row r="204" spans="2:65" s="12" customFormat="1">
      <c r="B204" s="152"/>
      <c r="D204" s="153" t="s">
        <v>144</v>
      </c>
      <c r="E204" s="154" t="s">
        <v>1</v>
      </c>
      <c r="F204" s="155" t="s">
        <v>680</v>
      </c>
      <c r="H204" s="154" t="s">
        <v>1</v>
      </c>
      <c r="I204" s="156"/>
      <c r="L204" s="152"/>
      <c r="M204" s="157"/>
      <c r="T204" s="158"/>
      <c r="AT204" s="154" t="s">
        <v>144</v>
      </c>
      <c r="AU204" s="154" t="s">
        <v>142</v>
      </c>
      <c r="AV204" s="12" t="s">
        <v>84</v>
      </c>
      <c r="AW204" s="12" t="s">
        <v>32</v>
      </c>
      <c r="AX204" s="12" t="s">
        <v>76</v>
      </c>
      <c r="AY204" s="154" t="s">
        <v>135</v>
      </c>
    </row>
    <row r="205" spans="2:65" s="13" customFormat="1">
      <c r="B205" s="159"/>
      <c r="D205" s="153" t="s">
        <v>144</v>
      </c>
      <c r="E205" s="160" t="s">
        <v>1</v>
      </c>
      <c r="F205" s="161" t="s">
        <v>681</v>
      </c>
      <c r="H205" s="162">
        <v>13.5</v>
      </c>
      <c r="I205" s="163"/>
      <c r="L205" s="159"/>
      <c r="M205" s="164"/>
      <c r="T205" s="165"/>
      <c r="AT205" s="160" t="s">
        <v>144</v>
      </c>
      <c r="AU205" s="160" t="s">
        <v>142</v>
      </c>
      <c r="AV205" s="13" t="s">
        <v>142</v>
      </c>
      <c r="AW205" s="13" t="s">
        <v>32</v>
      </c>
      <c r="AX205" s="13" t="s">
        <v>84</v>
      </c>
      <c r="AY205" s="160" t="s">
        <v>135</v>
      </c>
    </row>
    <row r="206" spans="2:65" s="1" customFormat="1" ht="30" customHeight="1">
      <c r="B206" s="31"/>
      <c r="C206" s="138" t="s">
        <v>293</v>
      </c>
      <c r="D206" s="138" t="s">
        <v>137</v>
      </c>
      <c r="E206" s="139" t="s">
        <v>682</v>
      </c>
      <c r="F206" s="140" t="s">
        <v>683</v>
      </c>
      <c r="G206" s="141" t="s">
        <v>140</v>
      </c>
      <c r="H206" s="142">
        <v>13.5</v>
      </c>
      <c r="I206" s="143"/>
      <c r="J206" s="144">
        <f>ROUND(I206*H206,2)</f>
        <v>0</v>
      </c>
      <c r="K206" s="145"/>
      <c r="L206" s="31"/>
      <c r="M206" s="146" t="s">
        <v>1</v>
      </c>
      <c r="N206" s="147" t="s">
        <v>42</v>
      </c>
      <c r="P206" s="148">
        <f>O206*H206</f>
        <v>0</v>
      </c>
      <c r="Q206" s="148">
        <v>0.12966</v>
      </c>
      <c r="R206" s="148">
        <f>Q206*H206</f>
        <v>1.75041</v>
      </c>
      <c r="S206" s="148">
        <v>0</v>
      </c>
      <c r="T206" s="149">
        <f>S206*H206</f>
        <v>0</v>
      </c>
      <c r="AR206" s="150" t="s">
        <v>141</v>
      </c>
      <c r="AT206" s="150" t="s">
        <v>137</v>
      </c>
      <c r="AU206" s="150" t="s">
        <v>142</v>
      </c>
      <c r="AY206" s="16" t="s">
        <v>135</v>
      </c>
      <c r="BE206" s="151">
        <f>IF(N206="základná",J206,0)</f>
        <v>0</v>
      </c>
      <c r="BF206" s="151">
        <f>IF(N206="znížená",J206,0)</f>
        <v>0</v>
      </c>
      <c r="BG206" s="151">
        <f>IF(N206="zákl. prenesená",J206,0)</f>
        <v>0</v>
      </c>
      <c r="BH206" s="151">
        <f>IF(N206="zníž. prenesená",J206,0)</f>
        <v>0</v>
      </c>
      <c r="BI206" s="151">
        <f>IF(N206="nulová",J206,0)</f>
        <v>0</v>
      </c>
      <c r="BJ206" s="16" t="s">
        <v>142</v>
      </c>
      <c r="BK206" s="151">
        <f>ROUND(I206*H206,2)</f>
        <v>0</v>
      </c>
      <c r="BL206" s="16" t="s">
        <v>141</v>
      </c>
      <c r="BM206" s="150" t="s">
        <v>684</v>
      </c>
    </row>
    <row r="207" spans="2:65" s="1" customFormat="1" ht="34.9" customHeight="1">
      <c r="B207" s="31"/>
      <c r="C207" s="138" t="s">
        <v>297</v>
      </c>
      <c r="D207" s="138" t="s">
        <v>137</v>
      </c>
      <c r="E207" s="139" t="s">
        <v>685</v>
      </c>
      <c r="F207" s="140" t="s">
        <v>686</v>
      </c>
      <c r="G207" s="141" t="s">
        <v>140</v>
      </c>
      <c r="H207" s="142">
        <v>6.75</v>
      </c>
      <c r="I207" s="143"/>
      <c r="J207" s="144">
        <f>ROUND(I207*H207,2)</f>
        <v>0</v>
      </c>
      <c r="K207" s="145"/>
      <c r="L207" s="31"/>
      <c r="M207" s="146" t="s">
        <v>1</v>
      </c>
      <c r="N207" s="147" t="s">
        <v>42</v>
      </c>
      <c r="P207" s="148">
        <f>O207*H207</f>
        <v>0</v>
      </c>
      <c r="Q207" s="148">
        <v>0.18151999999999999</v>
      </c>
      <c r="R207" s="148">
        <f>Q207*H207</f>
        <v>1.22526</v>
      </c>
      <c r="S207" s="148">
        <v>0</v>
      </c>
      <c r="T207" s="149">
        <f>S207*H207</f>
        <v>0</v>
      </c>
      <c r="AR207" s="150" t="s">
        <v>141</v>
      </c>
      <c r="AT207" s="150" t="s">
        <v>137</v>
      </c>
      <c r="AU207" s="150" t="s">
        <v>142</v>
      </c>
      <c r="AY207" s="16" t="s">
        <v>135</v>
      </c>
      <c r="BE207" s="151">
        <f>IF(N207="základná",J207,0)</f>
        <v>0</v>
      </c>
      <c r="BF207" s="151">
        <f>IF(N207="znížená",J207,0)</f>
        <v>0</v>
      </c>
      <c r="BG207" s="151">
        <f>IF(N207="zákl. prenesená",J207,0)</f>
        <v>0</v>
      </c>
      <c r="BH207" s="151">
        <f>IF(N207="zníž. prenesená",J207,0)</f>
        <v>0</v>
      </c>
      <c r="BI207" s="151">
        <f>IF(N207="nulová",J207,0)</f>
        <v>0</v>
      </c>
      <c r="BJ207" s="16" t="s">
        <v>142</v>
      </c>
      <c r="BK207" s="151">
        <f>ROUND(I207*H207,2)</f>
        <v>0</v>
      </c>
      <c r="BL207" s="16" t="s">
        <v>141</v>
      </c>
      <c r="BM207" s="150" t="s">
        <v>687</v>
      </c>
    </row>
    <row r="208" spans="2:65" s="1" customFormat="1" ht="22.15" customHeight="1">
      <c r="B208" s="31"/>
      <c r="C208" s="138" t="s">
        <v>303</v>
      </c>
      <c r="D208" s="138" t="s">
        <v>137</v>
      </c>
      <c r="E208" s="139" t="s">
        <v>688</v>
      </c>
      <c r="F208" s="140" t="s">
        <v>689</v>
      </c>
      <c r="G208" s="141" t="s">
        <v>140</v>
      </c>
      <c r="H208" s="142">
        <v>6.75</v>
      </c>
      <c r="I208" s="143"/>
      <c r="J208" s="144">
        <f>ROUND(I208*H208,2)</f>
        <v>0</v>
      </c>
      <c r="K208" s="145"/>
      <c r="L208" s="31"/>
      <c r="M208" s="146" t="s">
        <v>1</v>
      </c>
      <c r="N208" s="147" t="s">
        <v>42</v>
      </c>
      <c r="P208" s="148">
        <f>O208*H208</f>
        <v>0</v>
      </c>
      <c r="Q208" s="148">
        <v>0.49935000000000002</v>
      </c>
      <c r="R208" s="148">
        <f>Q208*H208</f>
        <v>3.3706125</v>
      </c>
      <c r="S208" s="148">
        <v>0</v>
      </c>
      <c r="T208" s="149">
        <f>S208*H208</f>
        <v>0</v>
      </c>
      <c r="AR208" s="150" t="s">
        <v>141</v>
      </c>
      <c r="AT208" s="150" t="s">
        <v>137</v>
      </c>
      <c r="AU208" s="150" t="s">
        <v>142</v>
      </c>
      <c r="AY208" s="16" t="s">
        <v>135</v>
      </c>
      <c r="BE208" s="151">
        <f>IF(N208="základná",J208,0)</f>
        <v>0</v>
      </c>
      <c r="BF208" s="151">
        <f>IF(N208="znížená",J208,0)</f>
        <v>0</v>
      </c>
      <c r="BG208" s="151">
        <f>IF(N208="zákl. prenesená",J208,0)</f>
        <v>0</v>
      </c>
      <c r="BH208" s="151">
        <f>IF(N208="zníž. prenesená",J208,0)</f>
        <v>0</v>
      </c>
      <c r="BI208" s="151">
        <f>IF(N208="nulová",J208,0)</f>
        <v>0</v>
      </c>
      <c r="BJ208" s="16" t="s">
        <v>142</v>
      </c>
      <c r="BK208" s="151">
        <f>ROUND(I208*H208,2)</f>
        <v>0</v>
      </c>
      <c r="BL208" s="16" t="s">
        <v>141</v>
      </c>
      <c r="BM208" s="150" t="s">
        <v>690</v>
      </c>
    </row>
    <row r="209" spans="2:65" s="13" customFormat="1">
      <c r="B209" s="159"/>
      <c r="D209" s="153" t="s">
        <v>144</v>
      </c>
      <c r="E209" s="160" t="s">
        <v>1</v>
      </c>
      <c r="F209" s="161" t="s">
        <v>676</v>
      </c>
      <c r="H209" s="162">
        <v>6.75</v>
      </c>
      <c r="I209" s="163"/>
      <c r="L209" s="159"/>
      <c r="M209" s="164"/>
      <c r="T209" s="165"/>
      <c r="AT209" s="160" t="s">
        <v>144</v>
      </c>
      <c r="AU209" s="160" t="s">
        <v>142</v>
      </c>
      <c r="AV209" s="13" t="s">
        <v>142</v>
      </c>
      <c r="AW209" s="13" t="s">
        <v>32</v>
      </c>
      <c r="AX209" s="13" t="s">
        <v>84</v>
      </c>
      <c r="AY209" s="160" t="s">
        <v>135</v>
      </c>
    </row>
    <row r="210" spans="2:65" s="1" customFormat="1" ht="30" customHeight="1">
      <c r="B210" s="31"/>
      <c r="C210" s="138" t="s">
        <v>307</v>
      </c>
      <c r="D210" s="138" t="s">
        <v>137</v>
      </c>
      <c r="E210" s="139" t="s">
        <v>275</v>
      </c>
      <c r="F210" s="140" t="s">
        <v>276</v>
      </c>
      <c r="G210" s="141" t="s">
        <v>140</v>
      </c>
      <c r="H210" s="142">
        <v>11.2</v>
      </c>
      <c r="I210" s="143"/>
      <c r="J210" s="144">
        <f>ROUND(I210*H210,2)</f>
        <v>0</v>
      </c>
      <c r="K210" s="145"/>
      <c r="L210" s="31"/>
      <c r="M210" s="146" t="s">
        <v>1</v>
      </c>
      <c r="N210" s="147" t="s">
        <v>42</v>
      </c>
      <c r="P210" s="148">
        <f>O210*H210</f>
        <v>0</v>
      </c>
      <c r="Q210" s="148">
        <v>8.4000000000000005E-2</v>
      </c>
      <c r="R210" s="148">
        <f>Q210*H210</f>
        <v>0.94079999999999997</v>
      </c>
      <c r="S210" s="148">
        <v>0</v>
      </c>
      <c r="T210" s="149">
        <f>S210*H210</f>
        <v>0</v>
      </c>
      <c r="AR210" s="150" t="s">
        <v>141</v>
      </c>
      <c r="AT210" s="150" t="s">
        <v>137</v>
      </c>
      <c r="AU210" s="150" t="s">
        <v>142</v>
      </c>
      <c r="AY210" s="16" t="s">
        <v>135</v>
      </c>
      <c r="BE210" s="151">
        <f>IF(N210="základná",J210,0)</f>
        <v>0</v>
      </c>
      <c r="BF210" s="151">
        <f>IF(N210="znížená",J210,0)</f>
        <v>0</v>
      </c>
      <c r="BG210" s="151">
        <f>IF(N210="zákl. prenesená",J210,0)</f>
        <v>0</v>
      </c>
      <c r="BH210" s="151">
        <f>IF(N210="zníž. prenesená",J210,0)</f>
        <v>0</v>
      </c>
      <c r="BI210" s="151">
        <f>IF(N210="nulová",J210,0)</f>
        <v>0</v>
      </c>
      <c r="BJ210" s="16" t="s">
        <v>142</v>
      </c>
      <c r="BK210" s="151">
        <f>ROUND(I210*H210,2)</f>
        <v>0</v>
      </c>
      <c r="BL210" s="16" t="s">
        <v>141</v>
      </c>
      <c r="BM210" s="150" t="s">
        <v>691</v>
      </c>
    </row>
    <row r="211" spans="2:65" s="1" customFormat="1" ht="14.45" customHeight="1">
      <c r="B211" s="31"/>
      <c r="C211" s="173" t="s">
        <v>311</v>
      </c>
      <c r="D211" s="173" t="s">
        <v>203</v>
      </c>
      <c r="E211" s="174" t="s">
        <v>279</v>
      </c>
      <c r="F211" s="175" t="s">
        <v>280</v>
      </c>
      <c r="G211" s="176" t="s">
        <v>140</v>
      </c>
      <c r="H211" s="177">
        <v>11.311999999999999</v>
      </c>
      <c r="I211" s="178"/>
      <c r="J211" s="179">
        <f>ROUND(I211*H211,2)</f>
        <v>0</v>
      </c>
      <c r="K211" s="180"/>
      <c r="L211" s="181"/>
      <c r="M211" s="182" t="s">
        <v>1</v>
      </c>
      <c r="N211" s="183" t="s">
        <v>42</v>
      </c>
      <c r="P211" s="148">
        <f>O211*H211</f>
        <v>0</v>
      </c>
      <c r="Q211" s="148">
        <v>0.12</v>
      </c>
      <c r="R211" s="148">
        <f>Q211*H211</f>
        <v>1.35744</v>
      </c>
      <c r="S211" s="148">
        <v>0</v>
      </c>
      <c r="T211" s="149">
        <f>S211*H211</f>
        <v>0</v>
      </c>
      <c r="AR211" s="150" t="s">
        <v>179</v>
      </c>
      <c r="AT211" s="150" t="s">
        <v>203</v>
      </c>
      <c r="AU211" s="150" t="s">
        <v>142</v>
      </c>
      <c r="AY211" s="16" t="s">
        <v>135</v>
      </c>
      <c r="BE211" s="151">
        <f>IF(N211="základná",J211,0)</f>
        <v>0</v>
      </c>
      <c r="BF211" s="151">
        <f>IF(N211="znížená",J211,0)</f>
        <v>0</v>
      </c>
      <c r="BG211" s="151">
        <f>IF(N211="zákl. prenesená",J211,0)</f>
        <v>0</v>
      </c>
      <c r="BH211" s="151">
        <f>IF(N211="zníž. prenesená",J211,0)</f>
        <v>0</v>
      </c>
      <c r="BI211" s="151">
        <f>IF(N211="nulová",J211,0)</f>
        <v>0</v>
      </c>
      <c r="BJ211" s="16" t="s">
        <v>142</v>
      </c>
      <c r="BK211" s="151">
        <f>ROUND(I211*H211,2)</f>
        <v>0</v>
      </c>
      <c r="BL211" s="16" t="s">
        <v>141</v>
      </c>
      <c r="BM211" s="150" t="s">
        <v>692</v>
      </c>
    </row>
    <row r="212" spans="2:65" s="13" customFormat="1">
      <c r="B212" s="159"/>
      <c r="D212" s="153" t="s">
        <v>144</v>
      </c>
      <c r="F212" s="161" t="s">
        <v>693</v>
      </c>
      <c r="H212" s="162">
        <v>11.311999999999999</v>
      </c>
      <c r="I212" s="163"/>
      <c r="L212" s="159"/>
      <c r="M212" s="164"/>
      <c r="T212" s="165"/>
      <c r="AT212" s="160" t="s">
        <v>144</v>
      </c>
      <c r="AU212" s="160" t="s">
        <v>142</v>
      </c>
      <c r="AV212" s="13" t="s">
        <v>142</v>
      </c>
      <c r="AW212" s="13" t="s">
        <v>4</v>
      </c>
      <c r="AX212" s="13" t="s">
        <v>84</v>
      </c>
      <c r="AY212" s="160" t="s">
        <v>135</v>
      </c>
    </row>
    <row r="213" spans="2:65" s="1" customFormat="1" ht="30" customHeight="1">
      <c r="B213" s="31"/>
      <c r="C213" s="138" t="s">
        <v>315</v>
      </c>
      <c r="D213" s="138" t="s">
        <v>137</v>
      </c>
      <c r="E213" s="139" t="s">
        <v>284</v>
      </c>
      <c r="F213" s="140" t="s">
        <v>285</v>
      </c>
      <c r="G213" s="141" t="s">
        <v>140</v>
      </c>
      <c r="H213" s="142">
        <v>16.27</v>
      </c>
      <c r="I213" s="143"/>
      <c r="J213" s="144">
        <f>ROUND(I213*H213,2)</f>
        <v>0</v>
      </c>
      <c r="K213" s="145"/>
      <c r="L213" s="31"/>
      <c r="M213" s="146" t="s">
        <v>1</v>
      </c>
      <c r="N213" s="147" t="s">
        <v>42</v>
      </c>
      <c r="P213" s="148">
        <f>O213*H213</f>
        <v>0</v>
      </c>
      <c r="Q213" s="148">
        <v>0.126</v>
      </c>
      <c r="R213" s="148">
        <f>Q213*H213</f>
        <v>2.05002</v>
      </c>
      <c r="S213" s="148">
        <v>0</v>
      </c>
      <c r="T213" s="149">
        <f>S213*H213</f>
        <v>0</v>
      </c>
      <c r="AR213" s="150" t="s">
        <v>141</v>
      </c>
      <c r="AT213" s="150" t="s">
        <v>137</v>
      </c>
      <c r="AU213" s="150" t="s">
        <v>142</v>
      </c>
      <c r="AY213" s="16" t="s">
        <v>135</v>
      </c>
      <c r="BE213" s="151">
        <f>IF(N213="základná",J213,0)</f>
        <v>0</v>
      </c>
      <c r="BF213" s="151">
        <f>IF(N213="znížená",J213,0)</f>
        <v>0</v>
      </c>
      <c r="BG213" s="151">
        <f>IF(N213="zákl. prenesená",J213,0)</f>
        <v>0</v>
      </c>
      <c r="BH213" s="151">
        <f>IF(N213="zníž. prenesená",J213,0)</f>
        <v>0</v>
      </c>
      <c r="BI213" s="151">
        <f>IF(N213="nulová",J213,0)</f>
        <v>0</v>
      </c>
      <c r="BJ213" s="16" t="s">
        <v>142</v>
      </c>
      <c r="BK213" s="151">
        <f>ROUND(I213*H213,2)</f>
        <v>0</v>
      </c>
      <c r="BL213" s="16" t="s">
        <v>141</v>
      </c>
      <c r="BM213" s="150" t="s">
        <v>286</v>
      </c>
    </row>
    <row r="214" spans="2:65" s="12" customFormat="1">
      <c r="B214" s="152"/>
      <c r="D214" s="153" t="s">
        <v>144</v>
      </c>
      <c r="E214" s="154" t="s">
        <v>1</v>
      </c>
      <c r="F214" s="155" t="s">
        <v>287</v>
      </c>
      <c r="H214" s="154" t="s">
        <v>1</v>
      </c>
      <c r="I214" s="156"/>
      <c r="L214" s="152"/>
      <c r="M214" s="157"/>
      <c r="T214" s="158"/>
      <c r="AT214" s="154" t="s">
        <v>144</v>
      </c>
      <c r="AU214" s="154" t="s">
        <v>142</v>
      </c>
      <c r="AV214" s="12" t="s">
        <v>84</v>
      </c>
      <c r="AW214" s="12" t="s">
        <v>32</v>
      </c>
      <c r="AX214" s="12" t="s">
        <v>76</v>
      </c>
      <c r="AY214" s="154" t="s">
        <v>135</v>
      </c>
    </row>
    <row r="215" spans="2:65" s="13" customFormat="1">
      <c r="B215" s="159"/>
      <c r="D215" s="153" t="s">
        <v>144</v>
      </c>
      <c r="E215" s="160" t="s">
        <v>1</v>
      </c>
      <c r="F215" s="161" t="s">
        <v>694</v>
      </c>
      <c r="H215" s="162">
        <v>16.27</v>
      </c>
      <c r="I215" s="163"/>
      <c r="L215" s="159"/>
      <c r="M215" s="164"/>
      <c r="T215" s="165"/>
      <c r="AT215" s="160" t="s">
        <v>144</v>
      </c>
      <c r="AU215" s="160" t="s">
        <v>142</v>
      </c>
      <c r="AV215" s="13" t="s">
        <v>142</v>
      </c>
      <c r="AW215" s="13" t="s">
        <v>32</v>
      </c>
      <c r="AX215" s="13" t="s">
        <v>84</v>
      </c>
      <c r="AY215" s="160" t="s">
        <v>135</v>
      </c>
    </row>
    <row r="216" spans="2:65" s="1" customFormat="1" ht="14.45" customHeight="1">
      <c r="B216" s="31"/>
      <c r="C216" s="173" t="s">
        <v>319</v>
      </c>
      <c r="D216" s="173" t="s">
        <v>203</v>
      </c>
      <c r="E216" s="174" t="s">
        <v>279</v>
      </c>
      <c r="F216" s="175" t="s">
        <v>280</v>
      </c>
      <c r="G216" s="176" t="s">
        <v>140</v>
      </c>
      <c r="H216" s="177">
        <v>16.433</v>
      </c>
      <c r="I216" s="178"/>
      <c r="J216" s="179">
        <f>ROUND(I216*H216,2)</f>
        <v>0</v>
      </c>
      <c r="K216" s="180"/>
      <c r="L216" s="181"/>
      <c r="M216" s="182" t="s">
        <v>1</v>
      </c>
      <c r="N216" s="183" t="s">
        <v>42</v>
      </c>
      <c r="P216" s="148">
        <f>O216*H216</f>
        <v>0</v>
      </c>
      <c r="Q216" s="148">
        <v>0.12</v>
      </c>
      <c r="R216" s="148">
        <f>Q216*H216</f>
        <v>1.9719599999999999</v>
      </c>
      <c r="S216" s="148">
        <v>0</v>
      </c>
      <c r="T216" s="149">
        <f>S216*H216</f>
        <v>0</v>
      </c>
      <c r="AR216" s="150" t="s">
        <v>179</v>
      </c>
      <c r="AT216" s="150" t="s">
        <v>203</v>
      </c>
      <c r="AU216" s="150" t="s">
        <v>142</v>
      </c>
      <c r="AY216" s="16" t="s">
        <v>135</v>
      </c>
      <c r="BE216" s="151">
        <f>IF(N216="základná",J216,0)</f>
        <v>0</v>
      </c>
      <c r="BF216" s="151">
        <f>IF(N216="znížená",J216,0)</f>
        <v>0</v>
      </c>
      <c r="BG216" s="151">
        <f>IF(N216="zákl. prenesená",J216,0)</f>
        <v>0</v>
      </c>
      <c r="BH216" s="151">
        <f>IF(N216="zníž. prenesená",J216,0)</f>
        <v>0</v>
      </c>
      <c r="BI216" s="151">
        <f>IF(N216="nulová",J216,0)</f>
        <v>0</v>
      </c>
      <c r="BJ216" s="16" t="s">
        <v>142</v>
      </c>
      <c r="BK216" s="151">
        <f>ROUND(I216*H216,2)</f>
        <v>0</v>
      </c>
      <c r="BL216" s="16" t="s">
        <v>141</v>
      </c>
      <c r="BM216" s="150" t="s">
        <v>290</v>
      </c>
    </row>
    <row r="217" spans="2:65" s="13" customFormat="1">
      <c r="B217" s="159"/>
      <c r="D217" s="153" t="s">
        <v>144</v>
      </c>
      <c r="F217" s="161" t="s">
        <v>695</v>
      </c>
      <c r="H217" s="162">
        <v>16.433</v>
      </c>
      <c r="I217" s="163"/>
      <c r="L217" s="159"/>
      <c r="M217" s="164"/>
      <c r="T217" s="165"/>
      <c r="AT217" s="160" t="s">
        <v>144</v>
      </c>
      <c r="AU217" s="160" t="s">
        <v>142</v>
      </c>
      <c r="AV217" s="13" t="s">
        <v>142</v>
      </c>
      <c r="AW217" s="13" t="s">
        <v>4</v>
      </c>
      <c r="AX217" s="13" t="s">
        <v>84</v>
      </c>
      <c r="AY217" s="160" t="s">
        <v>135</v>
      </c>
    </row>
    <row r="218" spans="2:65" s="11" customFormat="1" ht="22.9" customHeight="1">
      <c r="B218" s="126"/>
      <c r="D218" s="127" t="s">
        <v>75</v>
      </c>
      <c r="E218" s="136" t="s">
        <v>184</v>
      </c>
      <c r="F218" s="136" t="s">
        <v>292</v>
      </c>
      <c r="I218" s="129"/>
      <c r="J218" s="137">
        <f>BK218</f>
        <v>0</v>
      </c>
      <c r="L218" s="126"/>
      <c r="M218" s="131"/>
      <c r="P218" s="132">
        <f>SUM(P219:P236)</f>
        <v>0</v>
      </c>
      <c r="R218" s="132">
        <f>SUM(R219:R236)</f>
        <v>15.877765400000001</v>
      </c>
      <c r="T218" s="133">
        <f>SUM(T219:T236)</f>
        <v>0</v>
      </c>
      <c r="AR218" s="127" t="s">
        <v>84</v>
      </c>
      <c r="AT218" s="134" t="s">
        <v>75</v>
      </c>
      <c r="AU218" s="134" t="s">
        <v>84</v>
      </c>
      <c r="AY218" s="127" t="s">
        <v>135</v>
      </c>
      <c r="BK218" s="135">
        <f>SUM(BK219:BK236)</f>
        <v>0</v>
      </c>
    </row>
    <row r="219" spans="2:65" s="1" customFormat="1" ht="14.45" customHeight="1">
      <c r="B219" s="31"/>
      <c r="C219" s="138" t="s">
        <v>324</v>
      </c>
      <c r="D219" s="138" t="s">
        <v>137</v>
      </c>
      <c r="E219" s="139" t="s">
        <v>696</v>
      </c>
      <c r="F219" s="140" t="s">
        <v>697</v>
      </c>
      <c r="G219" s="141" t="s">
        <v>300</v>
      </c>
      <c r="H219" s="142">
        <v>2</v>
      </c>
      <c r="I219" s="143"/>
      <c r="J219" s="144">
        <f>ROUND(I219*H219,2)</f>
        <v>0</v>
      </c>
      <c r="K219" s="145"/>
      <c r="L219" s="31"/>
      <c r="M219" s="146" t="s">
        <v>1</v>
      </c>
      <c r="N219" s="147" t="s">
        <v>42</v>
      </c>
      <c r="P219" s="148">
        <f>O219*H219</f>
        <v>0</v>
      </c>
      <c r="Q219" s="148">
        <v>0</v>
      </c>
      <c r="R219" s="148">
        <f>Q219*H219</f>
        <v>0</v>
      </c>
      <c r="S219" s="148">
        <v>0</v>
      </c>
      <c r="T219" s="149">
        <f>S219*H219</f>
        <v>0</v>
      </c>
      <c r="AR219" s="150" t="s">
        <v>141</v>
      </c>
      <c r="AT219" s="150" t="s">
        <v>137</v>
      </c>
      <c r="AU219" s="150" t="s">
        <v>142</v>
      </c>
      <c r="AY219" s="16" t="s">
        <v>135</v>
      </c>
      <c r="BE219" s="151">
        <f>IF(N219="základná",J219,0)</f>
        <v>0</v>
      </c>
      <c r="BF219" s="151">
        <f>IF(N219="znížená",J219,0)</f>
        <v>0</v>
      </c>
      <c r="BG219" s="151">
        <f>IF(N219="zákl. prenesená",J219,0)</f>
        <v>0</v>
      </c>
      <c r="BH219" s="151">
        <f>IF(N219="zníž. prenesená",J219,0)</f>
        <v>0</v>
      </c>
      <c r="BI219" s="151">
        <f>IF(N219="nulová",J219,0)</f>
        <v>0</v>
      </c>
      <c r="BJ219" s="16" t="s">
        <v>142</v>
      </c>
      <c r="BK219" s="151">
        <f>ROUND(I219*H219,2)</f>
        <v>0</v>
      </c>
      <c r="BL219" s="16" t="s">
        <v>141</v>
      </c>
      <c r="BM219" s="150" t="s">
        <v>698</v>
      </c>
    </row>
    <row r="220" spans="2:65" s="1" customFormat="1" ht="30" customHeight="1">
      <c r="B220" s="31"/>
      <c r="C220" s="173" t="s">
        <v>330</v>
      </c>
      <c r="D220" s="173" t="s">
        <v>203</v>
      </c>
      <c r="E220" s="174" t="s">
        <v>699</v>
      </c>
      <c r="F220" s="175" t="s">
        <v>700</v>
      </c>
      <c r="G220" s="176" t="s">
        <v>300</v>
      </c>
      <c r="H220" s="177">
        <v>2</v>
      </c>
      <c r="I220" s="178"/>
      <c r="J220" s="179">
        <f>ROUND(I220*H220,2)</f>
        <v>0</v>
      </c>
      <c r="K220" s="180"/>
      <c r="L220" s="181"/>
      <c r="M220" s="182" t="s">
        <v>1</v>
      </c>
      <c r="N220" s="183" t="s">
        <v>42</v>
      </c>
      <c r="P220" s="148">
        <f>O220*H220</f>
        <v>0</v>
      </c>
      <c r="Q220" s="148">
        <v>0</v>
      </c>
      <c r="R220" s="148">
        <f>Q220*H220</f>
        <v>0</v>
      </c>
      <c r="S220" s="148">
        <v>0</v>
      </c>
      <c r="T220" s="149">
        <f>S220*H220</f>
        <v>0</v>
      </c>
      <c r="AR220" s="150" t="s">
        <v>179</v>
      </c>
      <c r="AT220" s="150" t="s">
        <v>203</v>
      </c>
      <c r="AU220" s="150" t="s">
        <v>142</v>
      </c>
      <c r="AY220" s="16" t="s">
        <v>135</v>
      </c>
      <c r="BE220" s="151">
        <f>IF(N220="základná",J220,0)</f>
        <v>0</v>
      </c>
      <c r="BF220" s="151">
        <f>IF(N220="znížená",J220,0)</f>
        <v>0</v>
      </c>
      <c r="BG220" s="151">
        <f>IF(N220="zákl. prenesená",J220,0)</f>
        <v>0</v>
      </c>
      <c r="BH220" s="151">
        <f>IF(N220="zníž. prenesená",J220,0)</f>
        <v>0</v>
      </c>
      <c r="BI220" s="151">
        <f>IF(N220="nulová",J220,0)</f>
        <v>0</v>
      </c>
      <c r="BJ220" s="16" t="s">
        <v>142</v>
      </c>
      <c r="BK220" s="151">
        <f>ROUND(I220*H220,2)</f>
        <v>0</v>
      </c>
      <c r="BL220" s="16" t="s">
        <v>141</v>
      </c>
      <c r="BM220" s="150" t="s">
        <v>701</v>
      </c>
    </row>
    <row r="221" spans="2:65" s="1" customFormat="1" ht="30" customHeight="1">
      <c r="B221" s="31"/>
      <c r="C221" s="138" t="s">
        <v>338</v>
      </c>
      <c r="D221" s="138" t="s">
        <v>137</v>
      </c>
      <c r="E221" s="139" t="s">
        <v>702</v>
      </c>
      <c r="F221" s="140" t="s">
        <v>703</v>
      </c>
      <c r="G221" s="141" t="s">
        <v>225</v>
      </c>
      <c r="H221" s="142">
        <v>27</v>
      </c>
      <c r="I221" s="143"/>
      <c r="J221" s="144">
        <f>ROUND(I221*H221,2)</f>
        <v>0</v>
      </c>
      <c r="K221" s="145"/>
      <c r="L221" s="31"/>
      <c r="M221" s="146" t="s">
        <v>1</v>
      </c>
      <c r="N221" s="147" t="s">
        <v>42</v>
      </c>
      <c r="P221" s="148">
        <f>O221*H221</f>
        <v>0</v>
      </c>
      <c r="Q221" s="148">
        <v>0.11700000000000001</v>
      </c>
      <c r="R221" s="148">
        <f>Q221*H221</f>
        <v>3.1590000000000003</v>
      </c>
      <c r="S221" s="148">
        <v>0</v>
      </c>
      <c r="T221" s="149">
        <f>S221*H221</f>
        <v>0</v>
      </c>
      <c r="AR221" s="150" t="s">
        <v>141</v>
      </c>
      <c r="AT221" s="150" t="s">
        <v>137</v>
      </c>
      <c r="AU221" s="150" t="s">
        <v>142</v>
      </c>
      <c r="AY221" s="16" t="s">
        <v>135</v>
      </c>
      <c r="BE221" s="151">
        <f>IF(N221="základná",J221,0)</f>
        <v>0</v>
      </c>
      <c r="BF221" s="151">
        <f>IF(N221="znížená",J221,0)</f>
        <v>0</v>
      </c>
      <c r="BG221" s="151">
        <f>IF(N221="zákl. prenesená",J221,0)</f>
        <v>0</v>
      </c>
      <c r="BH221" s="151">
        <f>IF(N221="zníž. prenesená",J221,0)</f>
        <v>0</v>
      </c>
      <c r="BI221" s="151">
        <f>IF(N221="nulová",J221,0)</f>
        <v>0</v>
      </c>
      <c r="BJ221" s="16" t="s">
        <v>142</v>
      </c>
      <c r="BK221" s="151">
        <f>ROUND(I221*H221,2)</f>
        <v>0</v>
      </c>
      <c r="BL221" s="16" t="s">
        <v>141</v>
      </c>
      <c r="BM221" s="150" t="s">
        <v>704</v>
      </c>
    </row>
    <row r="222" spans="2:65" s="1" customFormat="1" ht="22.15" customHeight="1">
      <c r="B222" s="31"/>
      <c r="C222" s="173" t="s">
        <v>342</v>
      </c>
      <c r="D222" s="173" t="s">
        <v>203</v>
      </c>
      <c r="E222" s="174" t="s">
        <v>705</v>
      </c>
      <c r="F222" s="175" t="s">
        <v>706</v>
      </c>
      <c r="G222" s="176" t="s">
        <v>300</v>
      </c>
      <c r="H222" s="177">
        <v>27.27</v>
      </c>
      <c r="I222" s="178"/>
      <c r="J222" s="179">
        <f>ROUND(I222*H222,2)</f>
        <v>0</v>
      </c>
      <c r="K222" s="180"/>
      <c r="L222" s="181"/>
      <c r="M222" s="182" t="s">
        <v>1</v>
      </c>
      <c r="N222" s="183" t="s">
        <v>42</v>
      </c>
      <c r="P222" s="148">
        <f>O222*H222</f>
        <v>0</v>
      </c>
      <c r="Q222" s="148">
        <v>0.09</v>
      </c>
      <c r="R222" s="148">
        <f>Q222*H222</f>
        <v>2.4542999999999999</v>
      </c>
      <c r="S222" s="148">
        <v>0</v>
      </c>
      <c r="T222" s="149">
        <f>S222*H222</f>
        <v>0</v>
      </c>
      <c r="AR222" s="150" t="s">
        <v>179</v>
      </c>
      <c r="AT222" s="150" t="s">
        <v>203</v>
      </c>
      <c r="AU222" s="150" t="s">
        <v>142</v>
      </c>
      <c r="AY222" s="16" t="s">
        <v>135</v>
      </c>
      <c r="BE222" s="151">
        <f>IF(N222="základná",J222,0)</f>
        <v>0</v>
      </c>
      <c r="BF222" s="151">
        <f>IF(N222="znížená",J222,0)</f>
        <v>0</v>
      </c>
      <c r="BG222" s="151">
        <f>IF(N222="zákl. prenesená",J222,0)</f>
        <v>0</v>
      </c>
      <c r="BH222" s="151">
        <f>IF(N222="zníž. prenesená",J222,0)</f>
        <v>0</v>
      </c>
      <c r="BI222" s="151">
        <f>IF(N222="nulová",J222,0)</f>
        <v>0</v>
      </c>
      <c r="BJ222" s="16" t="s">
        <v>142</v>
      </c>
      <c r="BK222" s="151">
        <f>ROUND(I222*H222,2)</f>
        <v>0</v>
      </c>
      <c r="BL222" s="16" t="s">
        <v>141</v>
      </c>
      <c r="BM222" s="150" t="s">
        <v>707</v>
      </c>
    </row>
    <row r="223" spans="2:65" s="13" customFormat="1">
      <c r="B223" s="159"/>
      <c r="D223" s="153" t="s">
        <v>144</v>
      </c>
      <c r="F223" s="161" t="s">
        <v>708</v>
      </c>
      <c r="H223" s="162">
        <v>27.27</v>
      </c>
      <c r="I223" s="163"/>
      <c r="L223" s="159"/>
      <c r="M223" s="164"/>
      <c r="T223" s="165"/>
      <c r="AT223" s="160" t="s">
        <v>144</v>
      </c>
      <c r="AU223" s="160" t="s">
        <v>142</v>
      </c>
      <c r="AV223" s="13" t="s">
        <v>142</v>
      </c>
      <c r="AW223" s="13" t="s">
        <v>4</v>
      </c>
      <c r="AX223" s="13" t="s">
        <v>84</v>
      </c>
      <c r="AY223" s="160" t="s">
        <v>135</v>
      </c>
    </row>
    <row r="224" spans="2:65" s="1" customFormat="1" ht="30" customHeight="1">
      <c r="B224" s="31"/>
      <c r="C224" s="138" t="s">
        <v>346</v>
      </c>
      <c r="D224" s="138" t="s">
        <v>137</v>
      </c>
      <c r="E224" s="139" t="s">
        <v>294</v>
      </c>
      <c r="F224" s="140" t="s">
        <v>295</v>
      </c>
      <c r="G224" s="141" t="s">
        <v>225</v>
      </c>
      <c r="H224" s="142">
        <v>20.09</v>
      </c>
      <c r="I224" s="143"/>
      <c r="J224" s="144">
        <f>ROUND(I224*H224,2)</f>
        <v>0</v>
      </c>
      <c r="K224" s="145"/>
      <c r="L224" s="31"/>
      <c r="M224" s="146" t="s">
        <v>1</v>
      </c>
      <c r="N224" s="147" t="s">
        <v>42</v>
      </c>
      <c r="P224" s="148">
        <f>O224*H224</f>
        <v>0</v>
      </c>
      <c r="Q224" s="148">
        <v>9.7930000000000003E-2</v>
      </c>
      <c r="R224" s="148">
        <f>Q224*H224</f>
        <v>1.9674137</v>
      </c>
      <c r="S224" s="148">
        <v>0</v>
      </c>
      <c r="T224" s="149">
        <f>S224*H224</f>
        <v>0</v>
      </c>
      <c r="AR224" s="150" t="s">
        <v>141</v>
      </c>
      <c r="AT224" s="150" t="s">
        <v>137</v>
      </c>
      <c r="AU224" s="150" t="s">
        <v>142</v>
      </c>
      <c r="AY224" s="16" t="s">
        <v>135</v>
      </c>
      <c r="BE224" s="151">
        <f>IF(N224="základná",J224,0)</f>
        <v>0</v>
      </c>
      <c r="BF224" s="151">
        <f>IF(N224="znížená",J224,0)</f>
        <v>0</v>
      </c>
      <c r="BG224" s="151">
        <f>IF(N224="zákl. prenesená",J224,0)</f>
        <v>0</v>
      </c>
      <c r="BH224" s="151">
        <f>IF(N224="zníž. prenesená",J224,0)</f>
        <v>0</v>
      </c>
      <c r="BI224" s="151">
        <f>IF(N224="nulová",J224,0)</f>
        <v>0</v>
      </c>
      <c r="BJ224" s="16" t="s">
        <v>142</v>
      </c>
      <c r="BK224" s="151">
        <f>ROUND(I224*H224,2)</f>
        <v>0</v>
      </c>
      <c r="BL224" s="16" t="s">
        <v>141</v>
      </c>
      <c r="BM224" s="150" t="s">
        <v>296</v>
      </c>
    </row>
    <row r="225" spans="2:65" s="1" customFormat="1" ht="14.45" customHeight="1">
      <c r="B225" s="31"/>
      <c r="C225" s="173" t="s">
        <v>351</v>
      </c>
      <c r="D225" s="173" t="s">
        <v>203</v>
      </c>
      <c r="E225" s="174" t="s">
        <v>298</v>
      </c>
      <c r="F225" s="175" t="s">
        <v>299</v>
      </c>
      <c r="G225" s="176" t="s">
        <v>300</v>
      </c>
      <c r="H225" s="177">
        <v>20.291</v>
      </c>
      <c r="I225" s="178"/>
      <c r="J225" s="179">
        <f>ROUND(I225*H225,2)</f>
        <v>0</v>
      </c>
      <c r="K225" s="180"/>
      <c r="L225" s="181"/>
      <c r="M225" s="182" t="s">
        <v>1</v>
      </c>
      <c r="N225" s="183" t="s">
        <v>42</v>
      </c>
      <c r="P225" s="148">
        <f>O225*H225</f>
        <v>0</v>
      </c>
      <c r="Q225" s="148">
        <v>2.3E-2</v>
      </c>
      <c r="R225" s="148">
        <f>Q225*H225</f>
        <v>0.46669300000000002</v>
      </c>
      <c r="S225" s="148">
        <v>0</v>
      </c>
      <c r="T225" s="149">
        <f>S225*H225</f>
        <v>0</v>
      </c>
      <c r="AR225" s="150" t="s">
        <v>179</v>
      </c>
      <c r="AT225" s="150" t="s">
        <v>203</v>
      </c>
      <c r="AU225" s="150" t="s">
        <v>142</v>
      </c>
      <c r="AY225" s="16" t="s">
        <v>135</v>
      </c>
      <c r="BE225" s="151">
        <f>IF(N225="základná",J225,0)</f>
        <v>0</v>
      </c>
      <c r="BF225" s="151">
        <f>IF(N225="znížená",J225,0)</f>
        <v>0</v>
      </c>
      <c r="BG225" s="151">
        <f>IF(N225="zákl. prenesená",J225,0)</f>
        <v>0</v>
      </c>
      <c r="BH225" s="151">
        <f>IF(N225="zníž. prenesená",J225,0)</f>
        <v>0</v>
      </c>
      <c r="BI225" s="151">
        <f>IF(N225="nulová",J225,0)</f>
        <v>0</v>
      </c>
      <c r="BJ225" s="16" t="s">
        <v>142</v>
      </c>
      <c r="BK225" s="151">
        <f>ROUND(I225*H225,2)</f>
        <v>0</v>
      </c>
      <c r="BL225" s="16" t="s">
        <v>141</v>
      </c>
      <c r="BM225" s="150" t="s">
        <v>301</v>
      </c>
    </row>
    <row r="226" spans="2:65" s="13" customFormat="1">
      <c r="B226" s="159"/>
      <c r="D226" s="153" t="s">
        <v>144</v>
      </c>
      <c r="F226" s="161" t="s">
        <v>709</v>
      </c>
      <c r="H226" s="162">
        <v>20.291</v>
      </c>
      <c r="I226" s="163"/>
      <c r="L226" s="159"/>
      <c r="M226" s="164"/>
      <c r="T226" s="165"/>
      <c r="AT226" s="160" t="s">
        <v>144</v>
      </c>
      <c r="AU226" s="160" t="s">
        <v>142</v>
      </c>
      <c r="AV226" s="13" t="s">
        <v>142</v>
      </c>
      <c r="AW226" s="13" t="s">
        <v>4</v>
      </c>
      <c r="AX226" s="13" t="s">
        <v>84</v>
      </c>
      <c r="AY226" s="160" t="s">
        <v>135</v>
      </c>
    </row>
    <row r="227" spans="2:65" s="1" customFormat="1" ht="22.15" customHeight="1">
      <c r="B227" s="31"/>
      <c r="C227" s="138" t="s">
        <v>355</v>
      </c>
      <c r="D227" s="138" t="s">
        <v>137</v>
      </c>
      <c r="E227" s="139" t="s">
        <v>304</v>
      </c>
      <c r="F227" s="140" t="s">
        <v>305</v>
      </c>
      <c r="G227" s="141" t="s">
        <v>149</v>
      </c>
      <c r="H227" s="142">
        <v>3.43</v>
      </c>
      <c r="I227" s="143"/>
      <c r="J227" s="144">
        <f>ROUND(I227*H227,2)</f>
        <v>0</v>
      </c>
      <c r="K227" s="145"/>
      <c r="L227" s="31"/>
      <c r="M227" s="146" t="s">
        <v>1</v>
      </c>
      <c r="N227" s="147" t="s">
        <v>42</v>
      </c>
      <c r="P227" s="148">
        <f>O227*H227</f>
        <v>0</v>
      </c>
      <c r="Q227" s="148">
        <v>2.2010900000000002</v>
      </c>
      <c r="R227" s="148">
        <f>Q227*H227</f>
        <v>7.5497387000000007</v>
      </c>
      <c r="S227" s="148">
        <v>0</v>
      </c>
      <c r="T227" s="149">
        <f>S227*H227</f>
        <v>0</v>
      </c>
      <c r="AR227" s="150" t="s">
        <v>141</v>
      </c>
      <c r="AT227" s="150" t="s">
        <v>137</v>
      </c>
      <c r="AU227" s="150" t="s">
        <v>142</v>
      </c>
      <c r="AY227" s="16" t="s">
        <v>135</v>
      </c>
      <c r="BE227" s="151">
        <f>IF(N227="základná",J227,0)</f>
        <v>0</v>
      </c>
      <c r="BF227" s="151">
        <f>IF(N227="znížená",J227,0)</f>
        <v>0</v>
      </c>
      <c r="BG227" s="151">
        <f>IF(N227="zákl. prenesená",J227,0)</f>
        <v>0</v>
      </c>
      <c r="BH227" s="151">
        <f>IF(N227="zníž. prenesená",J227,0)</f>
        <v>0</v>
      </c>
      <c r="BI227" s="151">
        <f>IF(N227="nulová",J227,0)</f>
        <v>0</v>
      </c>
      <c r="BJ227" s="16" t="s">
        <v>142</v>
      </c>
      <c r="BK227" s="151">
        <f>ROUND(I227*H227,2)</f>
        <v>0</v>
      </c>
      <c r="BL227" s="16" t="s">
        <v>141</v>
      </c>
      <c r="BM227" s="150" t="s">
        <v>306</v>
      </c>
    </row>
    <row r="228" spans="2:65" s="13" customFormat="1">
      <c r="B228" s="159"/>
      <c r="D228" s="153" t="s">
        <v>144</v>
      </c>
      <c r="E228" s="160" t="s">
        <v>1</v>
      </c>
      <c r="F228" s="161" t="s">
        <v>710</v>
      </c>
      <c r="H228" s="162">
        <v>3.43</v>
      </c>
      <c r="I228" s="163"/>
      <c r="L228" s="159"/>
      <c r="M228" s="164"/>
      <c r="T228" s="165"/>
      <c r="AT228" s="160" t="s">
        <v>144</v>
      </c>
      <c r="AU228" s="160" t="s">
        <v>142</v>
      </c>
      <c r="AV228" s="13" t="s">
        <v>142</v>
      </c>
      <c r="AW228" s="13" t="s">
        <v>32</v>
      </c>
      <c r="AX228" s="13" t="s">
        <v>84</v>
      </c>
      <c r="AY228" s="160" t="s">
        <v>135</v>
      </c>
    </row>
    <row r="229" spans="2:65" s="1" customFormat="1" ht="22.15" customHeight="1">
      <c r="B229" s="31"/>
      <c r="C229" s="138" t="s">
        <v>359</v>
      </c>
      <c r="D229" s="138" t="s">
        <v>137</v>
      </c>
      <c r="E229" s="139" t="s">
        <v>711</v>
      </c>
      <c r="F229" s="140" t="s">
        <v>712</v>
      </c>
      <c r="G229" s="141" t="s">
        <v>225</v>
      </c>
      <c r="H229" s="142">
        <v>27</v>
      </c>
      <c r="I229" s="143"/>
      <c r="J229" s="144">
        <f>ROUND(I229*H229,2)</f>
        <v>0</v>
      </c>
      <c r="K229" s="145"/>
      <c r="L229" s="31"/>
      <c r="M229" s="146" t="s">
        <v>1</v>
      </c>
      <c r="N229" s="147" t="s">
        <v>42</v>
      </c>
      <c r="P229" s="148">
        <f>O229*H229</f>
        <v>0</v>
      </c>
      <c r="Q229" s="148">
        <v>2.0000000000000002E-5</v>
      </c>
      <c r="R229" s="148">
        <f>Q229*H229</f>
        <v>5.4000000000000001E-4</v>
      </c>
      <c r="S229" s="148">
        <v>0</v>
      </c>
      <c r="T229" s="149">
        <f>S229*H229</f>
        <v>0</v>
      </c>
      <c r="AR229" s="150" t="s">
        <v>141</v>
      </c>
      <c r="AT229" s="150" t="s">
        <v>137</v>
      </c>
      <c r="AU229" s="150" t="s">
        <v>142</v>
      </c>
      <c r="AY229" s="16" t="s">
        <v>135</v>
      </c>
      <c r="BE229" s="151">
        <f>IF(N229="základná",J229,0)</f>
        <v>0</v>
      </c>
      <c r="BF229" s="151">
        <f>IF(N229="znížená",J229,0)</f>
        <v>0</v>
      </c>
      <c r="BG229" s="151">
        <f>IF(N229="zákl. prenesená",J229,0)</f>
        <v>0</v>
      </c>
      <c r="BH229" s="151">
        <f>IF(N229="zníž. prenesená",J229,0)</f>
        <v>0</v>
      </c>
      <c r="BI229" s="151">
        <f>IF(N229="nulová",J229,0)</f>
        <v>0</v>
      </c>
      <c r="BJ229" s="16" t="s">
        <v>142</v>
      </c>
      <c r="BK229" s="151">
        <f>ROUND(I229*H229,2)</f>
        <v>0</v>
      </c>
      <c r="BL229" s="16" t="s">
        <v>141</v>
      </c>
      <c r="BM229" s="150" t="s">
        <v>713</v>
      </c>
    </row>
    <row r="230" spans="2:65" s="1" customFormat="1" ht="22.15" customHeight="1">
      <c r="B230" s="31"/>
      <c r="C230" s="138" t="s">
        <v>363</v>
      </c>
      <c r="D230" s="138" t="s">
        <v>137</v>
      </c>
      <c r="E230" s="139" t="s">
        <v>308</v>
      </c>
      <c r="F230" s="140" t="s">
        <v>309</v>
      </c>
      <c r="G230" s="141" t="s">
        <v>300</v>
      </c>
      <c r="H230" s="142">
        <v>24</v>
      </c>
      <c r="I230" s="143"/>
      <c r="J230" s="144">
        <f>ROUND(I230*H230,2)</f>
        <v>0</v>
      </c>
      <c r="K230" s="145"/>
      <c r="L230" s="31"/>
      <c r="M230" s="146" t="s">
        <v>1</v>
      </c>
      <c r="N230" s="147" t="s">
        <v>42</v>
      </c>
      <c r="P230" s="148">
        <f>O230*H230</f>
        <v>0</v>
      </c>
      <c r="Q230" s="148">
        <v>6.7000000000000002E-4</v>
      </c>
      <c r="R230" s="148">
        <f>Q230*H230</f>
        <v>1.6080000000000001E-2</v>
      </c>
      <c r="S230" s="148">
        <v>0</v>
      </c>
      <c r="T230" s="149">
        <f>S230*H230</f>
        <v>0</v>
      </c>
      <c r="AR230" s="150" t="s">
        <v>141</v>
      </c>
      <c r="AT230" s="150" t="s">
        <v>137</v>
      </c>
      <c r="AU230" s="150" t="s">
        <v>142</v>
      </c>
      <c r="AY230" s="16" t="s">
        <v>135</v>
      </c>
      <c r="BE230" s="151">
        <f>IF(N230="základná",J230,0)</f>
        <v>0</v>
      </c>
      <c r="BF230" s="151">
        <f>IF(N230="znížená",J230,0)</f>
        <v>0</v>
      </c>
      <c r="BG230" s="151">
        <f>IF(N230="zákl. prenesená",J230,0)</f>
        <v>0</v>
      </c>
      <c r="BH230" s="151">
        <f>IF(N230="zníž. prenesená",J230,0)</f>
        <v>0</v>
      </c>
      <c r="BI230" s="151">
        <f>IF(N230="nulová",J230,0)</f>
        <v>0</v>
      </c>
      <c r="BJ230" s="16" t="s">
        <v>142</v>
      </c>
      <c r="BK230" s="151">
        <f>ROUND(I230*H230,2)</f>
        <v>0</v>
      </c>
      <c r="BL230" s="16" t="s">
        <v>141</v>
      </c>
      <c r="BM230" s="150" t="s">
        <v>310</v>
      </c>
    </row>
    <row r="231" spans="2:65" s="1" customFormat="1" ht="22.15" customHeight="1">
      <c r="B231" s="31"/>
      <c r="C231" s="173" t="s">
        <v>367</v>
      </c>
      <c r="D231" s="173" t="s">
        <v>203</v>
      </c>
      <c r="E231" s="174" t="s">
        <v>312</v>
      </c>
      <c r="F231" s="175" t="s">
        <v>313</v>
      </c>
      <c r="G231" s="176" t="s">
        <v>300</v>
      </c>
      <c r="H231" s="177">
        <v>24</v>
      </c>
      <c r="I231" s="178"/>
      <c r="J231" s="179">
        <f>ROUND(I231*H231,2)</f>
        <v>0</v>
      </c>
      <c r="K231" s="180"/>
      <c r="L231" s="181"/>
      <c r="M231" s="182" t="s">
        <v>1</v>
      </c>
      <c r="N231" s="183" t="s">
        <v>42</v>
      </c>
      <c r="P231" s="148">
        <f>O231*H231</f>
        <v>0</v>
      </c>
      <c r="Q231" s="148">
        <v>1.0999999999999999E-2</v>
      </c>
      <c r="R231" s="148">
        <f>Q231*H231</f>
        <v>0.26400000000000001</v>
      </c>
      <c r="S231" s="148">
        <v>0</v>
      </c>
      <c r="T231" s="149">
        <f>S231*H231</f>
        <v>0</v>
      </c>
      <c r="AR231" s="150" t="s">
        <v>179</v>
      </c>
      <c r="AT231" s="150" t="s">
        <v>203</v>
      </c>
      <c r="AU231" s="150" t="s">
        <v>142</v>
      </c>
      <c r="AY231" s="16" t="s">
        <v>135</v>
      </c>
      <c r="BE231" s="151">
        <f>IF(N231="základná",J231,0)</f>
        <v>0</v>
      </c>
      <c r="BF231" s="151">
        <f>IF(N231="znížená",J231,0)</f>
        <v>0</v>
      </c>
      <c r="BG231" s="151">
        <f>IF(N231="zákl. prenesená",J231,0)</f>
        <v>0</v>
      </c>
      <c r="BH231" s="151">
        <f>IF(N231="zníž. prenesená",J231,0)</f>
        <v>0</v>
      </c>
      <c r="BI231" s="151">
        <f>IF(N231="nulová",J231,0)</f>
        <v>0</v>
      </c>
      <c r="BJ231" s="16" t="s">
        <v>142</v>
      </c>
      <c r="BK231" s="151">
        <f>ROUND(I231*H231,2)</f>
        <v>0</v>
      </c>
      <c r="BL231" s="16" t="s">
        <v>141</v>
      </c>
      <c r="BM231" s="150" t="s">
        <v>314</v>
      </c>
    </row>
    <row r="232" spans="2:65" s="1" customFormat="1" ht="19.899999999999999" customHeight="1">
      <c r="B232" s="31"/>
      <c r="C232" s="138" t="s">
        <v>374</v>
      </c>
      <c r="D232" s="138" t="s">
        <v>137</v>
      </c>
      <c r="E232" s="139" t="s">
        <v>316</v>
      </c>
      <c r="F232" s="140" t="s">
        <v>317</v>
      </c>
      <c r="G232" s="141" t="s">
        <v>195</v>
      </c>
      <c r="H232" s="142">
        <v>6.0750000000000002</v>
      </c>
      <c r="I232" s="143"/>
      <c r="J232" s="144">
        <f>ROUND(I232*H232,2)</f>
        <v>0</v>
      </c>
      <c r="K232" s="145"/>
      <c r="L232" s="31"/>
      <c r="M232" s="146" t="s">
        <v>1</v>
      </c>
      <c r="N232" s="147" t="s">
        <v>42</v>
      </c>
      <c r="P232" s="148">
        <f>O232*H232</f>
        <v>0</v>
      </c>
      <c r="Q232" s="148">
        <v>0</v>
      </c>
      <c r="R232" s="148">
        <f>Q232*H232</f>
        <v>0</v>
      </c>
      <c r="S232" s="148">
        <v>0</v>
      </c>
      <c r="T232" s="149">
        <f>S232*H232</f>
        <v>0</v>
      </c>
      <c r="AR232" s="150" t="s">
        <v>141</v>
      </c>
      <c r="AT232" s="150" t="s">
        <v>137</v>
      </c>
      <c r="AU232" s="150" t="s">
        <v>142</v>
      </c>
      <c r="AY232" s="16" t="s">
        <v>135</v>
      </c>
      <c r="BE232" s="151">
        <f>IF(N232="základná",J232,0)</f>
        <v>0</v>
      </c>
      <c r="BF232" s="151">
        <f>IF(N232="znížená",J232,0)</f>
        <v>0</v>
      </c>
      <c r="BG232" s="151">
        <f>IF(N232="zákl. prenesená",J232,0)</f>
        <v>0</v>
      </c>
      <c r="BH232" s="151">
        <f>IF(N232="zníž. prenesená",J232,0)</f>
        <v>0</v>
      </c>
      <c r="BI232" s="151">
        <f>IF(N232="nulová",J232,0)</f>
        <v>0</v>
      </c>
      <c r="BJ232" s="16" t="s">
        <v>142</v>
      </c>
      <c r="BK232" s="151">
        <f>ROUND(I232*H232,2)</f>
        <v>0</v>
      </c>
      <c r="BL232" s="16" t="s">
        <v>141</v>
      </c>
      <c r="BM232" s="150" t="s">
        <v>630</v>
      </c>
    </row>
    <row r="233" spans="2:65" s="1" customFormat="1" ht="22.15" customHeight="1">
      <c r="B233" s="31"/>
      <c r="C233" s="138" t="s">
        <v>380</v>
      </c>
      <c r="D233" s="138" t="s">
        <v>137</v>
      </c>
      <c r="E233" s="139" t="s">
        <v>320</v>
      </c>
      <c r="F233" s="140" t="s">
        <v>321</v>
      </c>
      <c r="G233" s="141" t="s">
        <v>195</v>
      </c>
      <c r="H233" s="142">
        <v>60.75</v>
      </c>
      <c r="I233" s="143"/>
      <c r="J233" s="144">
        <f>ROUND(I233*H233,2)</f>
        <v>0</v>
      </c>
      <c r="K233" s="145"/>
      <c r="L233" s="31"/>
      <c r="M233" s="146" t="s">
        <v>1</v>
      </c>
      <c r="N233" s="147" t="s">
        <v>42</v>
      </c>
      <c r="P233" s="148">
        <f>O233*H233</f>
        <v>0</v>
      </c>
      <c r="Q233" s="148">
        <v>0</v>
      </c>
      <c r="R233" s="148">
        <f>Q233*H233</f>
        <v>0</v>
      </c>
      <c r="S233" s="148">
        <v>0</v>
      </c>
      <c r="T233" s="149">
        <f>S233*H233</f>
        <v>0</v>
      </c>
      <c r="AR233" s="150" t="s">
        <v>141</v>
      </c>
      <c r="AT233" s="150" t="s">
        <v>137</v>
      </c>
      <c r="AU233" s="150" t="s">
        <v>142</v>
      </c>
      <c r="AY233" s="16" t="s">
        <v>135</v>
      </c>
      <c r="BE233" s="151">
        <f>IF(N233="základná",J233,0)</f>
        <v>0</v>
      </c>
      <c r="BF233" s="151">
        <f>IF(N233="znížená",J233,0)</f>
        <v>0</v>
      </c>
      <c r="BG233" s="151">
        <f>IF(N233="zákl. prenesená",J233,0)</f>
        <v>0</v>
      </c>
      <c r="BH233" s="151">
        <f>IF(N233="zníž. prenesená",J233,0)</f>
        <v>0</v>
      </c>
      <c r="BI233" s="151">
        <f>IF(N233="nulová",J233,0)</f>
        <v>0</v>
      </c>
      <c r="BJ233" s="16" t="s">
        <v>142</v>
      </c>
      <c r="BK233" s="151">
        <f>ROUND(I233*H233,2)</f>
        <v>0</v>
      </c>
      <c r="BL233" s="16" t="s">
        <v>141</v>
      </c>
      <c r="BM233" s="150" t="s">
        <v>631</v>
      </c>
    </row>
    <row r="234" spans="2:65" s="13" customFormat="1">
      <c r="B234" s="159"/>
      <c r="D234" s="153" t="s">
        <v>144</v>
      </c>
      <c r="F234" s="161" t="s">
        <v>714</v>
      </c>
      <c r="H234" s="162">
        <v>60.75</v>
      </c>
      <c r="I234" s="163"/>
      <c r="L234" s="159"/>
      <c r="M234" s="164"/>
      <c r="T234" s="165"/>
      <c r="AT234" s="160" t="s">
        <v>144</v>
      </c>
      <c r="AU234" s="160" t="s">
        <v>142</v>
      </c>
      <c r="AV234" s="13" t="s">
        <v>142</v>
      </c>
      <c r="AW234" s="13" t="s">
        <v>4</v>
      </c>
      <c r="AX234" s="13" t="s">
        <v>84</v>
      </c>
      <c r="AY234" s="160" t="s">
        <v>135</v>
      </c>
    </row>
    <row r="235" spans="2:65" s="1" customFormat="1" ht="22.15" customHeight="1">
      <c r="B235" s="31"/>
      <c r="C235" s="138" t="s">
        <v>384</v>
      </c>
      <c r="D235" s="138" t="s">
        <v>137</v>
      </c>
      <c r="E235" s="139" t="s">
        <v>325</v>
      </c>
      <c r="F235" s="140" t="s">
        <v>715</v>
      </c>
      <c r="G235" s="141" t="s">
        <v>195</v>
      </c>
      <c r="H235" s="142">
        <v>6.0750000000000002</v>
      </c>
      <c r="I235" s="143"/>
      <c r="J235" s="144">
        <f>ROUND(I235*H235,2)</f>
        <v>0</v>
      </c>
      <c r="K235" s="145"/>
      <c r="L235" s="31"/>
      <c r="M235" s="146" t="s">
        <v>1</v>
      </c>
      <c r="N235" s="147" t="s">
        <v>42</v>
      </c>
      <c r="P235" s="148">
        <f>O235*H235</f>
        <v>0</v>
      </c>
      <c r="Q235" s="148">
        <v>0</v>
      </c>
      <c r="R235" s="148">
        <f>Q235*H235</f>
        <v>0</v>
      </c>
      <c r="S235" s="148">
        <v>0</v>
      </c>
      <c r="T235" s="149">
        <f>S235*H235</f>
        <v>0</v>
      </c>
      <c r="AR235" s="150" t="s">
        <v>141</v>
      </c>
      <c r="AT235" s="150" t="s">
        <v>137</v>
      </c>
      <c r="AU235" s="150" t="s">
        <v>142</v>
      </c>
      <c r="AY235" s="16" t="s">
        <v>135</v>
      </c>
      <c r="BE235" s="151">
        <f>IF(N235="základná",J235,0)</f>
        <v>0</v>
      </c>
      <c r="BF235" s="151">
        <f>IF(N235="znížená",J235,0)</f>
        <v>0</v>
      </c>
      <c r="BG235" s="151">
        <f>IF(N235="zákl. prenesená",J235,0)</f>
        <v>0</v>
      </c>
      <c r="BH235" s="151">
        <f>IF(N235="zníž. prenesená",J235,0)</f>
        <v>0</v>
      </c>
      <c r="BI235" s="151">
        <f>IF(N235="nulová",J235,0)</f>
        <v>0</v>
      </c>
      <c r="BJ235" s="16" t="s">
        <v>142</v>
      </c>
      <c r="BK235" s="151">
        <f>ROUND(I235*H235,2)</f>
        <v>0</v>
      </c>
      <c r="BL235" s="16" t="s">
        <v>141</v>
      </c>
      <c r="BM235" s="150" t="s">
        <v>633</v>
      </c>
    </row>
    <row r="236" spans="2:65" s="1" customFormat="1" ht="19.899999999999999" customHeight="1">
      <c r="B236" s="31"/>
      <c r="C236" s="138" t="s">
        <v>390</v>
      </c>
      <c r="D236" s="138" t="s">
        <v>137</v>
      </c>
      <c r="E236" s="139" t="s">
        <v>716</v>
      </c>
      <c r="F236" s="140" t="s">
        <v>717</v>
      </c>
      <c r="G236" s="141" t="s">
        <v>195</v>
      </c>
      <c r="H236" s="142">
        <v>3.0379999999999998</v>
      </c>
      <c r="I236" s="143"/>
      <c r="J236" s="144">
        <f>ROUND(I236*H236,2)</f>
        <v>0</v>
      </c>
      <c r="K236" s="145"/>
      <c r="L236" s="31"/>
      <c r="M236" s="146" t="s">
        <v>1</v>
      </c>
      <c r="N236" s="147" t="s">
        <v>42</v>
      </c>
      <c r="P236" s="148">
        <f>O236*H236</f>
        <v>0</v>
      </c>
      <c r="Q236" s="148">
        <v>0</v>
      </c>
      <c r="R236" s="148">
        <f>Q236*H236</f>
        <v>0</v>
      </c>
      <c r="S236" s="148">
        <v>0</v>
      </c>
      <c r="T236" s="149">
        <f>S236*H236</f>
        <v>0</v>
      </c>
      <c r="AR236" s="150" t="s">
        <v>141</v>
      </c>
      <c r="AT236" s="150" t="s">
        <v>137</v>
      </c>
      <c r="AU236" s="150" t="s">
        <v>142</v>
      </c>
      <c r="AY236" s="16" t="s">
        <v>135</v>
      </c>
      <c r="BE236" s="151">
        <f>IF(N236="základná",J236,0)</f>
        <v>0</v>
      </c>
      <c r="BF236" s="151">
        <f>IF(N236="znížená",J236,0)</f>
        <v>0</v>
      </c>
      <c r="BG236" s="151">
        <f>IF(N236="zákl. prenesená",J236,0)</f>
        <v>0</v>
      </c>
      <c r="BH236" s="151">
        <f>IF(N236="zníž. prenesená",J236,0)</f>
        <v>0</v>
      </c>
      <c r="BI236" s="151">
        <f>IF(N236="nulová",J236,0)</f>
        <v>0</v>
      </c>
      <c r="BJ236" s="16" t="s">
        <v>142</v>
      </c>
      <c r="BK236" s="151">
        <f>ROUND(I236*H236,2)</f>
        <v>0</v>
      </c>
      <c r="BL236" s="16" t="s">
        <v>141</v>
      </c>
      <c r="BM236" s="150" t="s">
        <v>718</v>
      </c>
    </row>
    <row r="237" spans="2:65" s="11" customFormat="1" ht="22.9" customHeight="1">
      <c r="B237" s="126"/>
      <c r="D237" s="127" t="s">
        <v>75</v>
      </c>
      <c r="E237" s="136" t="s">
        <v>328</v>
      </c>
      <c r="F237" s="136" t="s">
        <v>329</v>
      </c>
      <c r="I237" s="129"/>
      <c r="J237" s="137">
        <f>BK237</f>
        <v>0</v>
      </c>
      <c r="L237" s="126"/>
      <c r="M237" s="131"/>
      <c r="P237" s="132">
        <f>P238</f>
        <v>0</v>
      </c>
      <c r="R237" s="132">
        <f>R238</f>
        <v>0</v>
      </c>
      <c r="T237" s="133">
        <f>T238</f>
        <v>0</v>
      </c>
      <c r="AR237" s="127" t="s">
        <v>84</v>
      </c>
      <c r="AT237" s="134" t="s">
        <v>75</v>
      </c>
      <c r="AU237" s="134" t="s">
        <v>84</v>
      </c>
      <c r="AY237" s="127" t="s">
        <v>135</v>
      </c>
      <c r="BK237" s="135">
        <f>BK238</f>
        <v>0</v>
      </c>
    </row>
    <row r="238" spans="2:65" s="1" customFormat="1" ht="22.15" customHeight="1">
      <c r="B238" s="31"/>
      <c r="C238" s="138" t="s">
        <v>394</v>
      </c>
      <c r="D238" s="138" t="s">
        <v>137</v>
      </c>
      <c r="E238" s="139" t="s">
        <v>331</v>
      </c>
      <c r="F238" s="140" t="s">
        <v>332</v>
      </c>
      <c r="G238" s="141" t="s">
        <v>195</v>
      </c>
      <c r="H238" s="142">
        <v>56.988</v>
      </c>
      <c r="I238" s="143"/>
      <c r="J238" s="144">
        <f>ROUND(I238*H238,2)</f>
        <v>0</v>
      </c>
      <c r="K238" s="145"/>
      <c r="L238" s="31"/>
      <c r="M238" s="146" t="s">
        <v>1</v>
      </c>
      <c r="N238" s="147" t="s">
        <v>42</v>
      </c>
      <c r="P238" s="148">
        <f>O238*H238</f>
        <v>0</v>
      </c>
      <c r="Q238" s="148">
        <v>0</v>
      </c>
      <c r="R238" s="148">
        <f>Q238*H238</f>
        <v>0</v>
      </c>
      <c r="S238" s="148">
        <v>0</v>
      </c>
      <c r="T238" s="149">
        <f>S238*H238</f>
        <v>0</v>
      </c>
      <c r="AR238" s="150" t="s">
        <v>141</v>
      </c>
      <c r="AT238" s="150" t="s">
        <v>137</v>
      </c>
      <c r="AU238" s="150" t="s">
        <v>142</v>
      </c>
      <c r="AY238" s="16" t="s">
        <v>135</v>
      </c>
      <c r="BE238" s="151">
        <f>IF(N238="základná",J238,0)</f>
        <v>0</v>
      </c>
      <c r="BF238" s="151">
        <f>IF(N238="znížená",J238,0)</f>
        <v>0</v>
      </c>
      <c r="BG238" s="151">
        <f>IF(N238="zákl. prenesená",J238,0)</f>
        <v>0</v>
      </c>
      <c r="BH238" s="151">
        <f>IF(N238="zníž. prenesená",J238,0)</f>
        <v>0</v>
      </c>
      <c r="BI238" s="151">
        <f>IF(N238="nulová",J238,0)</f>
        <v>0</v>
      </c>
      <c r="BJ238" s="16" t="s">
        <v>142</v>
      </c>
      <c r="BK238" s="151">
        <f>ROUND(I238*H238,2)</f>
        <v>0</v>
      </c>
      <c r="BL238" s="16" t="s">
        <v>141</v>
      </c>
      <c r="BM238" s="150" t="s">
        <v>333</v>
      </c>
    </row>
    <row r="239" spans="2:65" s="11" customFormat="1" ht="25.9" customHeight="1">
      <c r="B239" s="126"/>
      <c r="D239" s="127" t="s">
        <v>75</v>
      </c>
      <c r="E239" s="128" t="s">
        <v>334</v>
      </c>
      <c r="F239" s="128" t="s">
        <v>335</v>
      </c>
      <c r="I239" s="129"/>
      <c r="J239" s="130">
        <f>BK239</f>
        <v>0</v>
      </c>
      <c r="L239" s="126"/>
      <c r="M239" s="131"/>
      <c r="P239" s="132">
        <f>P240+P249+P255+P262+P271</f>
        <v>0</v>
      </c>
      <c r="R239" s="132">
        <f>R240+R249+R255+R262+R271</f>
        <v>2.5354345599999997</v>
      </c>
      <c r="T239" s="133">
        <f>T240+T249+T255+T262+T271</f>
        <v>0</v>
      </c>
      <c r="AR239" s="127" t="s">
        <v>142</v>
      </c>
      <c r="AT239" s="134" t="s">
        <v>75</v>
      </c>
      <c r="AU239" s="134" t="s">
        <v>76</v>
      </c>
      <c r="AY239" s="127" t="s">
        <v>135</v>
      </c>
      <c r="BK239" s="135">
        <f>BK240+BK249+BK255+BK262+BK271</f>
        <v>0</v>
      </c>
    </row>
    <row r="240" spans="2:65" s="11" customFormat="1" ht="22.9" customHeight="1">
      <c r="B240" s="126"/>
      <c r="D240" s="127" t="s">
        <v>75</v>
      </c>
      <c r="E240" s="136" t="s">
        <v>336</v>
      </c>
      <c r="F240" s="136" t="s">
        <v>337</v>
      </c>
      <c r="I240" s="129"/>
      <c r="J240" s="137">
        <f>BK240</f>
        <v>0</v>
      </c>
      <c r="L240" s="126"/>
      <c r="M240" s="131"/>
      <c r="P240" s="132">
        <f>SUM(P241:P248)</f>
        <v>0</v>
      </c>
      <c r="R240" s="132">
        <f>SUM(R241:R248)</f>
        <v>0.34388790000000002</v>
      </c>
      <c r="T240" s="133">
        <f>SUM(T241:T248)</f>
        <v>0</v>
      </c>
      <c r="AR240" s="127" t="s">
        <v>142</v>
      </c>
      <c r="AT240" s="134" t="s">
        <v>75</v>
      </c>
      <c r="AU240" s="134" t="s">
        <v>84</v>
      </c>
      <c r="AY240" s="127" t="s">
        <v>135</v>
      </c>
      <c r="BK240" s="135">
        <f>SUM(BK241:BK248)</f>
        <v>0</v>
      </c>
    </row>
    <row r="241" spans="2:65" s="1" customFormat="1" ht="30" customHeight="1">
      <c r="B241" s="31"/>
      <c r="C241" s="138" t="s">
        <v>398</v>
      </c>
      <c r="D241" s="138" t="s">
        <v>137</v>
      </c>
      <c r="E241" s="139" t="s">
        <v>339</v>
      </c>
      <c r="F241" s="140" t="s">
        <v>340</v>
      </c>
      <c r="G241" s="141" t="s">
        <v>140</v>
      </c>
      <c r="H241" s="142">
        <v>14.31</v>
      </c>
      <c r="I241" s="143"/>
      <c r="J241" s="144">
        <f>ROUND(I241*H241,2)</f>
        <v>0</v>
      </c>
      <c r="K241" s="145"/>
      <c r="L241" s="31"/>
      <c r="M241" s="146" t="s">
        <v>1</v>
      </c>
      <c r="N241" s="147" t="s">
        <v>42</v>
      </c>
      <c r="P241" s="148">
        <f>O241*H241</f>
        <v>0</v>
      </c>
      <c r="Q241" s="148">
        <v>0</v>
      </c>
      <c r="R241" s="148">
        <f>Q241*H241</f>
        <v>0</v>
      </c>
      <c r="S241" s="148">
        <v>0</v>
      </c>
      <c r="T241" s="149">
        <f>S241*H241</f>
        <v>0</v>
      </c>
      <c r="AR241" s="150" t="s">
        <v>222</v>
      </c>
      <c r="AT241" s="150" t="s">
        <v>137</v>
      </c>
      <c r="AU241" s="150" t="s">
        <v>142</v>
      </c>
      <c r="AY241" s="16" t="s">
        <v>135</v>
      </c>
      <c r="BE241" s="151">
        <f>IF(N241="základná",J241,0)</f>
        <v>0</v>
      </c>
      <c r="BF241" s="151">
        <f>IF(N241="znížená",J241,0)</f>
        <v>0</v>
      </c>
      <c r="BG241" s="151">
        <f>IF(N241="zákl. prenesená",J241,0)</f>
        <v>0</v>
      </c>
      <c r="BH241" s="151">
        <f>IF(N241="zníž. prenesená",J241,0)</f>
        <v>0</v>
      </c>
      <c r="BI241" s="151">
        <f>IF(N241="nulová",J241,0)</f>
        <v>0</v>
      </c>
      <c r="BJ241" s="16" t="s">
        <v>142</v>
      </c>
      <c r="BK241" s="151">
        <f>ROUND(I241*H241,2)</f>
        <v>0</v>
      </c>
      <c r="BL241" s="16" t="s">
        <v>222</v>
      </c>
      <c r="BM241" s="150" t="s">
        <v>341</v>
      </c>
    </row>
    <row r="242" spans="2:65" s="1" customFormat="1" ht="14.45" customHeight="1">
      <c r="B242" s="31"/>
      <c r="C242" s="173" t="s">
        <v>403</v>
      </c>
      <c r="D242" s="173" t="s">
        <v>203</v>
      </c>
      <c r="E242" s="174" t="s">
        <v>343</v>
      </c>
      <c r="F242" s="175" t="s">
        <v>344</v>
      </c>
      <c r="G242" s="176" t="s">
        <v>300</v>
      </c>
      <c r="H242" s="177">
        <v>0.57199999999999995</v>
      </c>
      <c r="I242" s="178"/>
      <c r="J242" s="179">
        <f>ROUND(I242*H242,2)</f>
        <v>0</v>
      </c>
      <c r="K242" s="180"/>
      <c r="L242" s="181"/>
      <c r="M242" s="182" t="s">
        <v>1</v>
      </c>
      <c r="N242" s="183" t="s">
        <v>42</v>
      </c>
      <c r="P242" s="148">
        <f>O242*H242</f>
        <v>0</v>
      </c>
      <c r="Q242" s="148">
        <v>7.5000000000000002E-4</v>
      </c>
      <c r="R242" s="148">
        <f>Q242*H242</f>
        <v>4.2899999999999997E-4</v>
      </c>
      <c r="S242" s="148">
        <v>0</v>
      </c>
      <c r="T242" s="149">
        <f>S242*H242</f>
        <v>0</v>
      </c>
      <c r="AR242" s="150" t="s">
        <v>297</v>
      </c>
      <c r="AT242" s="150" t="s">
        <v>203</v>
      </c>
      <c r="AU242" s="150" t="s">
        <v>142</v>
      </c>
      <c r="AY242" s="16" t="s">
        <v>135</v>
      </c>
      <c r="BE242" s="151">
        <f>IF(N242="základná",J242,0)</f>
        <v>0</v>
      </c>
      <c r="BF242" s="151">
        <f>IF(N242="znížená",J242,0)</f>
        <v>0</v>
      </c>
      <c r="BG242" s="151">
        <f>IF(N242="zákl. prenesená",J242,0)</f>
        <v>0</v>
      </c>
      <c r="BH242" s="151">
        <f>IF(N242="zníž. prenesená",J242,0)</f>
        <v>0</v>
      </c>
      <c r="BI242" s="151">
        <f>IF(N242="nulová",J242,0)</f>
        <v>0</v>
      </c>
      <c r="BJ242" s="16" t="s">
        <v>142</v>
      </c>
      <c r="BK242" s="151">
        <f>ROUND(I242*H242,2)</f>
        <v>0</v>
      </c>
      <c r="BL242" s="16" t="s">
        <v>222</v>
      </c>
      <c r="BM242" s="150" t="s">
        <v>345</v>
      </c>
    </row>
    <row r="243" spans="2:65" s="1" customFormat="1" ht="19.899999999999999" customHeight="1">
      <c r="B243" s="31"/>
      <c r="C243" s="173" t="s">
        <v>409</v>
      </c>
      <c r="D243" s="173" t="s">
        <v>203</v>
      </c>
      <c r="E243" s="174" t="s">
        <v>347</v>
      </c>
      <c r="F243" s="175" t="s">
        <v>348</v>
      </c>
      <c r="G243" s="176" t="s">
        <v>349</v>
      </c>
      <c r="H243" s="177">
        <v>0.114</v>
      </c>
      <c r="I243" s="178"/>
      <c r="J243" s="179">
        <f>ROUND(I243*H243,2)</f>
        <v>0</v>
      </c>
      <c r="K243" s="180"/>
      <c r="L243" s="181"/>
      <c r="M243" s="182" t="s">
        <v>1</v>
      </c>
      <c r="N243" s="183" t="s">
        <v>42</v>
      </c>
      <c r="P243" s="148">
        <f>O243*H243</f>
        <v>0</v>
      </c>
      <c r="Q243" s="148">
        <v>1E-3</v>
      </c>
      <c r="R243" s="148">
        <f>Q243*H243</f>
        <v>1.1400000000000001E-4</v>
      </c>
      <c r="S243" s="148">
        <v>0</v>
      </c>
      <c r="T243" s="149">
        <f>S243*H243</f>
        <v>0</v>
      </c>
      <c r="AR243" s="150" t="s">
        <v>297</v>
      </c>
      <c r="AT243" s="150" t="s">
        <v>203</v>
      </c>
      <c r="AU243" s="150" t="s">
        <v>142</v>
      </c>
      <c r="AY243" s="16" t="s">
        <v>135</v>
      </c>
      <c r="BE243" s="151">
        <f>IF(N243="základná",J243,0)</f>
        <v>0</v>
      </c>
      <c r="BF243" s="151">
        <f>IF(N243="znížená",J243,0)</f>
        <v>0</v>
      </c>
      <c r="BG243" s="151">
        <f>IF(N243="zákl. prenesená",J243,0)</f>
        <v>0</v>
      </c>
      <c r="BH243" s="151">
        <f>IF(N243="zníž. prenesená",J243,0)</f>
        <v>0</v>
      </c>
      <c r="BI243" s="151">
        <f>IF(N243="nulová",J243,0)</f>
        <v>0</v>
      </c>
      <c r="BJ243" s="16" t="s">
        <v>142</v>
      </c>
      <c r="BK243" s="151">
        <f>ROUND(I243*H243,2)</f>
        <v>0</v>
      </c>
      <c r="BL243" s="16" t="s">
        <v>222</v>
      </c>
      <c r="BM243" s="150" t="s">
        <v>350</v>
      </c>
    </row>
    <row r="244" spans="2:65" s="1" customFormat="1" ht="14.45" customHeight="1">
      <c r="B244" s="31"/>
      <c r="C244" s="173" t="s">
        <v>414</v>
      </c>
      <c r="D244" s="173" t="s">
        <v>203</v>
      </c>
      <c r="E244" s="174" t="s">
        <v>352</v>
      </c>
      <c r="F244" s="175" t="s">
        <v>353</v>
      </c>
      <c r="G244" s="176" t="s">
        <v>300</v>
      </c>
      <c r="H244" s="177">
        <v>9.968</v>
      </c>
      <c r="I244" s="178"/>
      <c r="J244" s="179">
        <f>ROUND(I244*H244,2)</f>
        <v>0</v>
      </c>
      <c r="K244" s="180"/>
      <c r="L244" s="181"/>
      <c r="M244" s="182" t="s">
        <v>1</v>
      </c>
      <c r="N244" s="183" t="s">
        <v>42</v>
      </c>
      <c r="P244" s="148">
        <f>O244*H244</f>
        <v>0</v>
      </c>
      <c r="Q244" s="148">
        <v>5.0000000000000001E-4</v>
      </c>
      <c r="R244" s="148">
        <f>Q244*H244</f>
        <v>4.9839999999999997E-3</v>
      </c>
      <c r="S244" s="148">
        <v>0</v>
      </c>
      <c r="T244" s="149">
        <f>S244*H244</f>
        <v>0</v>
      </c>
      <c r="AR244" s="150" t="s">
        <v>297</v>
      </c>
      <c r="AT244" s="150" t="s">
        <v>203</v>
      </c>
      <c r="AU244" s="150" t="s">
        <v>142</v>
      </c>
      <c r="AY244" s="16" t="s">
        <v>135</v>
      </c>
      <c r="BE244" s="151">
        <f>IF(N244="základná",J244,0)</f>
        <v>0</v>
      </c>
      <c r="BF244" s="151">
        <f>IF(N244="znížená",J244,0)</f>
        <v>0</v>
      </c>
      <c r="BG244" s="151">
        <f>IF(N244="zákl. prenesená",J244,0)</f>
        <v>0</v>
      </c>
      <c r="BH244" s="151">
        <f>IF(N244="zníž. prenesená",J244,0)</f>
        <v>0</v>
      </c>
      <c r="BI244" s="151">
        <f>IF(N244="nulová",J244,0)</f>
        <v>0</v>
      </c>
      <c r="BJ244" s="16" t="s">
        <v>142</v>
      </c>
      <c r="BK244" s="151">
        <f>ROUND(I244*H244,2)</f>
        <v>0</v>
      </c>
      <c r="BL244" s="16" t="s">
        <v>222</v>
      </c>
      <c r="BM244" s="150" t="s">
        <v>354</v>
      </c>
    </row>
    <row r="245" spans="2:65" s="1" customFormat="1" ht="22.15" customHeight="1">
      <c r="B245" s="31"/>
      <c r="C245" s="173" t="s">
        <v>419</v>
      </c>
      <c r="D245" s="173" t="s">
        <v>203</v>
      </c>
      <c r="E245" s="174" t="s">
        <v>356</v>
      </c>
      <c r="F245" s="175" t="s">
        <v>357</v>
      </c>
      <c r="G245" s="176" t="s">
        <v>140</v>
      </c>
      <c r="H245" s="177">
        <v>16.457000000000001</v>
      </c>
      <c r="I245" s="178"/>
      <c r="J245" s="179">
        <f>ROUND(I245*H245,2)</f>
        <v>0</v>
      </c>
      <c r="K245" s="180"/>
      <c r="L245" s="181"/>
      <c r="M245" s="182" t="s">
        <v>1</v>
      </c>
      <c r="N245" s="183" t="s">
        <v>42</v>
      </c>
      <c r="P245" s="148">
        <f>O245*H245</f>
        <v>0</v>
      </c>
      <c r="Q245" s="148">
        <v>1.9E-3</v>
      </c>
      <c r="R245" s="148">
        <f>Q245*H245</f>
        <v>3.1268299999999999E-2</v>
      </c>
      <c r="S245" s="148">
        <v>0</v>
      </c>
      <c r="T245" s="149">
        <f>S245*H245</f>
        <v>0</v>
      </c>
      <c r="AR245" s="150" t="s">
        <v>297</v>
      </c>
      <c r="AT245" s="150" t="s">
        <v>203</v>
      </c>
      <c r="AU245" s="150" t="s">
        <v>142</v>
      </c>
      <c r="AY245" s="16" t="s">
        <v>135</v>
      </c>
      <c r="BE245" s="151">
        <f>IF(N245="základná",J245,0)</f>
        <v>0</v>
      </c>
      <c r="BF245" s="151">
        <f>IF(N245="znížená",J245,0)</f>
        <v>0</v>
      </c>
      <c r="BG245" s="151">
        <f>IF(N245="zákl. prenesená",J245,0)</f>
        <v>0</v>
      </c>
      <c r="BH245" s="151">
        <f>IF(N245="zníž. prenesená",J245,0)</f>
        <v>0</v>
      </c>
      <c r="BI245" s="151">
        <f>IF(N245="nulová",J245,0)</f>
        <v>0</v>
      </c>
      <c r="BJ245" s="16" t="s">
        <v>142</v>
      </c>
      <c r="BK245" s="151">
        <f>ROUND(I245*H245,2)</f>
        <v>0</v>
      </c>
      <c r="BL245" s="16" t="s">
        <v>222</v>
      </c>
      <c r="BM245" s="150" t="s">
        <v>358</v>
      </c>
    </row>
    <row r="246" spans="2:65" s="1" customFormat="1" ht="19.899999999999999" customHeight="1">
      <c r="B246" s="31"/>
      <c r="C246" s="138" t="s">
        <v>424</v>
      </c>
      <c r="D246" s="138" t="s">
        <v>137</v>
      </c>
      <c r="E246" s="139" t="s">
        <v>360</v>
      </c>
      <c r="F246" s="140" t="s">
        <v>361</v>
      </c>
      <c r="G246" s="141" t="s">
        <v>140</v>
      </c>
      <c r="H246" s="142">
        <v>14.31</v>
      </c>
      <c r="I246" s="143"/>
      <c r="J246" s="144">
        <f>ROUND(I246*H246,2)</f>
        <v>0</v>
      </c>
      <c r="K246" s="145"/>
      <c r="L246" s="31"/>
      <c r="M246" s="146" t="s">
        <v>1</v>
      </c>
      <c r="N246" s="147" t="s">
        <v>42</v>
      </c>
      <c r="P246" s="148">
        <f>O246*H246</f>
        <v>0</v>
      </c>
      <c r="Q246" s="148">
        <v>4.6000000000000001E-4</v>
      </c>
      <c r="R246" s="148">
        <f>Q246*H246</f>
        <v>6.5826000000000001E-3</v>
      </c>
      <c r="S246" s="148">
        <v>0</v>
      </c>
      <c r="T246" s="149">
        <f>S246*H246</f>
        <v>0</v>
      </c>
      <c r="AR246" s="150" t="s">
        <v>222</v>
      </c>
      <c r="AT246" s="150" t="s">
        <v>137</v>
      </c>
      <c r="AU246" s="150" t="s">
        <v>142</v>
      </c>
      <c r="AY246" s="16" t="s">
        <v>135</v>
      </c>
      <c r="BE246" s="151">
        <f>IF(N246="základná",J246,0)</f>
        <v>0</v>
      </c>
      <c r="BF246" s="151">
        <f>IF(N246="znížená",J246,0)</f>
        <v>0</v>
      </c>
      <c r="BG246" s="151">
        <f>IF(N246="zákl. prenesená",J246,0)</f>
        <v>0</v>
      </c>
      <c r="BH246" s="151">
        <f>IF(N246="zníž. prenesená",J246,0)</f>
        <v>0</v>
      </c>
      <c r="BI246" s="151">
        <f>IF(N246="nulová",J246,0)</f>
        <v>0</v>
      </c>
      <c r="BJ246" s="16" t="s">
        <v>142</v>
      </c>
      <c r="BK246" s="151">
        <f>ROUND(I246*H246,2)</f>
        <v>0</v>
      </c>
      <c r="BL246" s="16" t="s">
        <v>222</v>
      </c>
      <c r="BM246" s="150" t="s">
        <v>362</v>
      </c>
    </row>
    <row r="247" spans="2:65" s="1" customFormat="1" ht="34.9" customHeight="1">
      <c r="B247" s="31"/>
      <c r="C247" s="173" t="s">
        <v>428</v>
      </c>
      <c r="D247" s="173" t="s">
        <v>203</v>
      </c>
      <c r="E247" s="174" t="s">
        <v>364</v>
      </c>
      <c r="F247" s="175" t="s">
        <v>365</v>
      </c>
      <c r="G247" s="176" t="s">
        <v>140</v>
      </c>
      <c r="H247" s="177">
        <v>14.31</v>
      </c>
      <c r="I247" s="178"/>
      <c r="J247" s="179">
        <f>ROUND(I247*H247,2)</f>
        <v>0</v>
      </c>
      <c r="K247" s="180"/>
      <c r="L247" s="181"/>
      <c r="M247" s="182" t="s">
        <v>1</v>
      </c>
      <c r="N247" s="183" t="s">
        <v>42</v>
      </c>
      <c r="P247" s="148">
        <f>O247*H247</f>
        <v>0</v>
      </c>
      <c r="Q247" s="148">
        <v>2.1000000000000001E-2</v>
      </c>
      <c r="R247" s="148">
        <f>Q247*H247</f>
        <v>0.30051000000000005</v>
      </c>
      <c r="S247" s="148">
        <v>0</v>
      </c>
      <c r="T247" s="149">
        <f>S247*H247</f>
        <v>0</v>
      </c>
      <c r="AR247" s="150" t="s">
        <v>297</v>
      </c>
      <c r="AT247" s="150" t="s">
        <v>203</v>
      </c>
      <c r="AU247" s="150" t="s">
        <v>142</v>
      </c>
      <c r="AY247" s="16" t="s">
        <v>135</v>
      </c>
      <c r="BE247" s="151">
        <f>IF(N247="základná",J247,0)</f>
        <v>0</v>
      </c>
      <c r="BF247" s="151">
        <f>IF(N247="znížená",J247,0)</f>
        <v>0</v>
      </c>
      <c r="BG247" s="151">
        <f>IF(N247="zákl. prenesená",J247,0)</f>
        <v>0</v>
      </c>
      <c r="BH247" s="151">
        <f>IF(N247="zníž. prenesená",J247,0)</f>
        <v>0</v>
      </c>
      <c r="BI247" s="151">
        <f>IF(N247="nulová",J247,0)</f>
        <v>0</v>
      </c>
      <c r="BJ247" s="16" t="s">
        <v>142</v>
      </c>
      <c r="BK247" s="151">
        <f>ROUND(I247*H247,2)</f>
        <v>0</v>
      </c>
      <c r="BL247" s="16" t="s">
        <v>222</v>
      </c>
      <c r="BM247" s="150" t="s">
        <v>366</v>
      </c>
    </row>
    <row r="248" spans="2:65" s="1" customFormat="1" ht="22.15" customHeight="1">
      <c r="B248" s="31"/>
      <c r="C248" s="138" t="s">
        <v>434</v>
      </c>
      <c r="D248" s="138" t="s">
        <v>137</v>
      </c>
      <c r="E248" s="139" t="s">
        <v>368</v>
      </c>
      <c r="F248" s="140" t="s">
        <v>369</v>
      </c>
      <c r="G248" s="141" t="s">
        <v>370</v>
      </c>
      <c r="H248" s="184"/>
      <c r="I248" s="143"/>
      <c r="J248" s="144">
        <f>ROUND(I248*H248,2)</f>
        <v>0</v>
      </c>
      <c r="K248" s="145"/>
      <c r="L248" s="31"/>
      <c r="M248" s="146" t="s">
        <v>1</v>
      </c>
      <c r="N248" s="147" t="s">
        <v>42</v>
      </c>
      <c r="P248" s="148">
        <f>O248*H248</f>
        <v>0</v>
      </c>
      <c r="Q248" s="148">
        <v>0</v>
      </c>
      <c r="R248" s="148">
        <f>Q248*H248</f>
        <v>0</v>
      </c>
      <c r="S248" s="148">
        <v>0</v>
      </c>
      <c r="T248" s="149">
        <f>S248*H248</f>
        <v>0</v>
      </c>
      <c r="AR248" s="150" t="s">
        <v>222</v>
      </c>
      <c r="AT248" s="150" t="s">
        <v>137</v>
      </c>
      <c r="AU248" s="150" t="s">
        <v>142</v>
      </c>
      <c r="AY248" s="16" t="s">
        <v>135</v>
      </c>
      <c r="BE248" s="151">
        <f>IF(N248="základná",J248,0)</f>
        <v>0</v>
      </c>
      <c r="BF248" s="151">
        <f>IF(N248="znížená",J248,0)</f>
        <v>0</v>
      </c>
      <c r="BG248" s="151">
        <f>IF(N248="zákl. prenesená",J248,0)</f>
        <v>0</v>
      </c>
      <c r="BH248" s="151">
        <f>IF(N248="zníž. prenesená",J248,0)</f>
        <v>0</v>
      </c>
      <c r="BI248" s="151">
        <f>IF(N248="nulová",J248,0)</f>
        <v>0</v>
      </c>
      <c r="BJ248" s="16" t="s">
        <v>142</v>
      </c>
      <c r="BK248" s="151">
        <f>ROUND(I248*H248,2)</f>
        <v>0</v>
      </c>
      <c r="BL248" s="16" t="s">
        <v>222</v>
      </c>
      <c r="BM248" s="150" t="s">
        <v>371</v>
      </c>
    </row>
    <row r="249" spans="2:65" s="11" customFormat="1" ht="22.9" customHeight="1">
      <c r="B249" s="126"/>
      <c r="D249" s="127" t="s">
        <v>75</v>
      </c>
      <c r="E249" s="136" t="s">
        <v>372</v>
      </c>
      <c r="F249" s="136" t="s">
        <v>373</v>
      </c>
      <c r="I249" s="129"/>
      <c r="J249" s="137">
        <f>BK249</f>
        <v>0</v>
      </c>
      <c r="L249" s="126"/>
      <c r="M249" s="131"/>
      <c r="P249" s="132">
        <f>SUM(P250:P254)</f>
        <v>0</v>
      </c>
      <c r="R249" s="132">
        <f>SUM(R250:R254)</f>
        <v>8.3112480000000002E-2</v>
      </c>
      <c r="T249" s="133">
        <f>SUM(T250:T254)</f>
        <v>0</v>
      </c>
      <c r="AR249" s="127" t="s">
        <v>142</v>
      </c>
      <c r="AT249" s="134" t="s">
        <v>75</v>
      </c>
      <c r="AU249" s="134" t="s">
        <v>84</v>
      </c>
      <c r="AY249" s="127" t="s">
        <v>135</v>
      </c>
      <c r="BK249" s="135">
        <f>SUM(BK250:BK254)</f>
        <v>0</v>
      </c>
    </row>
    <row r="250" spans="2:65" s="1" customFormat="1" ht="22.15" customHeight="1">
      <c r="B250" s="31"/>
      <c r="C250" s="138" t="s">
        <v>441</v>
      </c>
      <c r="D250" s="138" t="s">
        <v>137</v>
      </c>
      <c r="E250" s="139" t="s">
        <v>375</v>
      </c>
      <c r="F250" s="140" t="s">
        <v>376</v>
      </c>
      <c r="G250" s="141" t="s">
        <v>140</v>
      </c>
      <c r="H250" s="142">
        <v>14.31</v>
      </c>
      <c r="I250" s="143"/>
      <c r="J250" s="144">
        <f>ROUND(I250*H250,2)</f>
        <v>0</v>
      </c>
      <c r="K250" s="145"/>
      <c r="L250" s="31"/>
      <c r="M250" s="146" t="s">
        <v>1</v>
      </c>
      <c r="N250" s="147" t="s">
        <v>42</v>
      </c>
      <c r="P250" s="148">
        <f>O250*H250</f>
        <v>0</v>
      </c>
      <c r="Q250" s="148">
        <v>0</v>
      </c>
      <c r="R250" s="148">
        <f>Q250*H250</f>
        <v>0</v>
      </c>
      <c r="S250" s="148">
        <v>0</v>
      </c>
      <c r="T250" s="149">
        <f>S250*H250</f>
        <v>0</v>
      </c>
      <c r="AR250" s="150" t="s">
        <v>222</v>
      </c>
      <c r="AT250" s="150" t="s">
        <v>137</v>
      </c>
      <c r="AU250" s="150" t="s">
        <v>142</v>
      </c>
      <c r="AY250" s="16" t="s">
        <v>135</v>
      </c>
      <c r="BE250" s="151">
        <f>IF(N250="základná",J250,0)</f>
        <v>0</v>
      </c>
      <c r="BF250" s="151">
        <f>IF(N250="znížená",J250,0)</f>
        <v>0</v>
      </c>
      <c r="BG250" s="151">
        <f>IF(N250="zákl. prenesená",J250,0)</f>
        <v>0</v>
      </c>
      <c r="BH250" s="151">
        <f>IF(N250="zníž. prenesená",J250,0)</f>
        <v>0</v>
      </c>
      <c r="BI250" s="151">
        <f>IF(N250="nulová",J250,0)</f>
        <v>0</v>
      </c>
      <c r="BJ250" s="16" t="s">
        <v>142</v>
      </c>
      <c r="BK250" s="151">
        <f>ROUND(I250*H250,2)</f>
        <v>0</v>
      </c>
      <c r="BL250" s="16" t="s">
        <v>222</v>
      </c>
      <c r="BM250" s="150" t="s">
        <v>377</v>
      </c>
    </row>
    <row r="251" spans="2:65" s="12" customFormat="1">
      <c r="B251" s="152"/>
      <c r="D251" s="153" t="s">
        <v>144</v>
      </c>
      <c r="E251" s="154" t="s">
        <v>1</v>
      </c>
      <c r="F251" s="155" t="s">
        <v>378</v>
      </c>
      <c r="H251" s="154" t="s">
        <v>1</v>
      </c>
      <c r="I251" s="156"/>
      <c r="L251" s="152"/>
      <c r="M251" s="157"/>
      <c r="T251" s="158"/>
      <c r="AT251" s="154" t="s">
        <v>144</v>
      </c>
      <c r="AU251" s="154" t="s">
        <v>142</v>
      </c>
      <c r="AV251" s="12" t="s">
        <v>84</v>
      </c>
      <c r="AW251" s="12" t="s">
        <v>32</v>
      </c>
      <c r="AX251" s="12" t="s">
        <v>76</v>
      </c>
      <c r="AY251" s="154" t="s">
        <v>135</v>
      </c>
    </row>
    <row r="252" spans="2:65" s="13" customFormat="1">
      <c r="B252" s="159"/>
      <c r="D252" s="153" t="s">
        <v>144</v>
      </c>
      <c r="E252" s="160" t="s">
        <v>1</v>
      </c>
      <c r="F252" s="161" t="s">
        <v>719</v>
      </c>
      <c r="H252" s="162">
        <v>14.31</v>
      </c>
      <c r="I252" s="163"/>
      <c r="L252" s="159"/>
      <c r="M252" s="164"/>
      <c r="T252" s="165"/>
      <c r="AT252" s="160" t="s">
        <v>144</v>
      </c>
      <c r="AU252" s="160" t="s">
        <v>142</v>
      </c>
      <c r="AV252" s="13" t="s">
        <v>142</v>
      </c>
      <c r="AW252" s="13" t="s">
        <v>32</v>
      </c>
      <c r="AX252" s="13" t="s">
        <v>84</v>
      </c>
      <c r="AY252" s="160" t="s">
        <v>135</v>
      </c>
    </row>
    <row r="253" spans="2:65" s="1" customFormat="1" ht="14.45" customHeight="1">
      <c r="B253" s="31"/>
      <c r="C253" s="173" t="s">
        <v>445</v>
      </c>
      <c r="D253" s="173" t="s">
        <v>203</v>
      </c>
      <c r="E253" s="174" t="s">
        <v>381</v>
      </c>
      <c r="F253" s="175" t="s">
        <v>382</v>
      </c>
      <c r="G253" s="176" t="s">
        <v>140</v>
      </c>
      <c r="H253" s="177">
        <v>15.741</v>
      </c>
      <c r="I253" s="178"/>
      <c r="J253" s="179">
        <f>ROUND(I253*H253,2)</f>
        <v>0</v>
      </c>
      <c r="K253" s="180"/>
      <c r="L253" s="181"/>
      <c r="M253" s="182" t="s">
        <v>1</v>
      </c>
      <c r="N253" s="183" t="s">
        <v>42</v>
      </c>
      <c r="P253" s="148">
        <f>O253*H253</f>
        <v>0</v>
      </c>
      <c r="Q253" s="148">
        <v>5.28E-3</v>
      </c>
      <c r="R253" s="148">
        <f>Q253*H253</f>
        <v>8.3112480000000002E-2</v>
      </c>
      <c r="S253" s="148">
        <v>0</v>
      </c>
      <c r="T253" s="149">
        <f>S253*H253</f>
        <v>0</v>
      </c>
      <c r="AR253" s="150" t="s">
        <v>297</v>
      </c>
      <c r="AT253" s="150" t="s">
        <v>203</v>
      </c>
      <c r="AU253" s="150" t="s">
        <v>142</v>
      </c>
      <c r="AY253" s="16" t="s">
        <v>135</v>
      </c>
      <c r="BE253" s="151">
        <f>IF(N253="základná",J253,0)</f>
        <v>0</v>
      </c>
      <c r="BF253" s="151">
        <f>IF(N253="znížená",J253,0)</f>
        <v>0</v>
      </c>
      <c r="BG253" s="151">
        <f>IF(N253="zákl. prenesená",J253,0)</f>
        <v>0</v>
      </c>
      <c r="BH253" s="151">
        <f>IF(N253="zníž. prenesená",J253,0)</f>
        <v>0</v>
      </c>
      <c r="BI253" s="151">
        <f>IF(N253="nulová",J253,0)</f>
        <v>0</v>
      </c>
      <c r="BJ253" s="16" t="s">
        <v>142</v>
      </c>
      <c r="BK253" s="151">
        <f>ROUND(I253*H253,2)</f>
        <v>0</v>
      </c>
      <c r="BL253" s="16" t="s">
        <v>222</v>
      </c>
      <c r="BM253" s="150" t="s">
        <v>383</v>
      </c>
    </row>
    <row r="254" spans="2:65" s="1" customFormat="1" ht="22.15" customHeight="1">
      <c r="B254" s="31"/>
      <c r="C254" s="138" t="s">
        <v>449</v>
      </c>
      <c r="D254" s="138" t="s">
        <v>137</v>
      </c>
      <c r="E254" s="139" t="s">
        <v>385</v>
      </c>
      <c r="F254" s="140" t="s">
        <v>386</v>
      </c>
      <c r="G254" s="141" t="s">
        <v>370</v>
      </c>
      <c r="H254" s="184"/>
      <c r="I254" s="143"/>
      <c r="J254" s="144">
        <f>ROUND(I254*H254,2)</f>
        <v>0</v>
      </c>
      <c r="K254" s="145"/>
      <c r="L254" s="31"/>
      <c r="M254" s="146" t="s">
        <v>1</v>
      </c>
      <c r="N254" s="147" t="s">
        <v>42</v>
      </c>
      <c r="P254" s="148">
        <f>O254*H254</f>
        <v>0</v>
      </c>
      <c r="Q254" s="148">
        <v>0</v>
      </c>
      <c r="R254" s="148">
        <f>Q254*H254</f>
        <v>0</v>
      </c>
      <c r="S254" s="148">
        <v>0</v>
      </c>
      <c r="T254" s="149">
        <f>S254*H254</f>
        <v>0</v>
      </c>
      <c r="AR254" s="150" t="s">
        <v>222</v>
      </c>
      <c r="AT254" s="150" t="s">
        <v>137</v>
      </c>
      <c r="AU254" s="150" t="s">
        <v>142</v>
      </c>
      <c r="AY254" s="16" t="s">
        <v>135</v>
      </c>
      <c r="BE254" s="151">
        <f>IF(N254="základná",J254,0)</f>
        <v>0</v>
      </c>
      <c r="BF254" s="151">
        <f>IF(N254="znížená",J254,0)</f>
        <v>0</v>
      </c>
      <c r="BG254" s="151">
        <f>IF(N254="zákl. prenesená",J254,0)</f>
        <v>0</v>
      </c>
      <c r="BH254" s="151">
        <f>IF(N254="zníž. prenesená",J254,0)</f>
        <v>0</v>
      </c>
      <c r="BI254" s="151">
        <f>IF(N254="nulová",J254,0)</f>
        <v>0</v>
      </c>
      <c r="BJ254" s="16" t="s">
        <v>142</v>
      </c>
      <c r="BK254" s="151">
        <f>ROUND(I254*H254,2)</f>
        <v>0</v>
      </c>
      <c r="BL254" s="16" t="s">
        <v>222</v>
      </c>
      <c r="BM254" s="150" t="s">
        <v>720</v>
      </c>
    </row>
    <row r="255" spans="2:65" s="11" customFormat="1" ht="22.9" customHeight="1">
      <c r="B255" s="126"/>
      <c r="D255" s="127" t="s">
        <v>75</v>
      </c>
      <c r="E255" s="136" t="s">
        <v>388</v>
      </c>
      <c r="F255" s="136" t="s">
        <v>389</v>
      </c>
      <c r="I255" s="129"/>
      <c r="J255" s="137">
        <f>BK255</f>
        <v>0</v>
      </c>
      <c r="L255" s="126"/>
      <c r="M255" s="131"/>
      <c r="P255" s="132">
        <f>SUM(P256:P261)</f>
        <v>0</v>
      </c>
      <c r="R255" s="132">
        <f>SUM(R256:R261)</f>
        <v>0.28859237999999998</v>
      </c>
      <c r="T255" s="133">
        <f>SUM(T256:T261)</f>
        <v>0</v>
      </c>
      <c r="AR255" s="127" t="s">
        <v>142</v>
      </c>
      <c r="AT255" s="134" t="s">
        <v>75</v>
      </c>
      <c r="AU255" s="134" t="s">
        <v>84</v>
      </c>
      <c r="AY255" s="127" t="s">
        <v>135</v>
      </c>
      <c r="BK255" s="135">
        <f>SUM(BK256:BK261)</f>
        <v>0</v>
      </c>
    </row>
    <row r="256" spans="2:65" s="1" customFormat="1" ht="22.15" customHeight="1">
      <c r="B256" s="31"/>
      <c r="C256" s="138" t="s">
        <v>453</v>
      </c>
      <c r="D256" s="138" t="s">
        <v>137</v>
      </c>
      <c r="E256" s="139" t="s">
        <v>391</v>
      </c>
      <c r="F256" s="140" t="s">
        <v>392</v>
      </c>
      <c r="G256" s="141" t="s">
        <v>140</v>
      </c>
      <c r="H256" s="142">
        <v>14.314</v>
      </c>
      <c r="I256" s="143"/>
      <c r="J256" s="144">
        <f>ROUND(I256*H256,2)</f>
        <v>0</v>
      </c>
      <c r="K256" s="145"/>
      <c r="L256" s="31"/>
      <c r="M256" s="146" t="s">
        <v>1</v>
      </c>
      <c r="N256" s="147" t="s">
        <v>42</v>
      </c>
      <c r="P256" s="148">
        <f>O256*H256</f>
        <v>0</v>
      </c>
      <c r="Q256" s="148">
        <v>1.6420000000000001E-2</v>
      </c>
      <c r="R256" s="148">
        <f>Q256*H256</f>
        <v>0.23503588</v>
      </c>
      <c r="S256" s="148">
        <v>0</v>
      </c>
      <c r="T256" s="149">
        <f>S256*H256</f>
        <v>0</v>
      </c>
      <c r="AR256" s="150" t="s">
        <v>222</v>
      </c>
      <c r="AT256" s="150" t="s">
        <v>137</v>
      </c>
      <c r="AU256" s="150" t="s">
        <v>142</v>
      </c>
      <c r="AY256" s="16" t="s">
        <v>135</v>
      </c>
      <c r="BE256" s="151">
        <f>IF(N256="základná",J256,0)</f>
        <v>0</v>
      </c>
      <c r="BF256" s="151">
        <f>IF(N256="znížená",J256,0)</f>
        <v>0</v>
      </c>
      <c r="BG256" s="151">
        <f>IF(N256="zákl. prenesená",J256,0)</f>
        <v>0</v>
      </c>
      <c r="BH256" s="151">
        <f>IF(N256="zníž. prenesená",J256,0)</f>
        <v>0</v>
      </c>
      <c r="BI256" s="151">
        <f>IF(N256="nulová",J256,0)</f>
        <v>0</v>
      </c>
      <c r="BJ256" s="16" t="s">
        <v>142</v>
      </c>
      <c r="BK256" s="151">
        <f>ROUND(I256*H256,2)</f>
        <v>0</v>
      </c>
      <c r="BL256" s="16" t="s">
        <v>222</v>
      </c>
      <c r="BM256" s="150" t="s">
        <v>393</v>
      </c>
    </row>
    <row r="257" spans="2:65" s="13" customFormat="1">
      <c r="B257" s="159"/>
      <c r="D257" s="153" t="s">
        <v>144</v>
      </c>
      <c r="E257" s="160" t="s">
        <v>1</v>
      </c>
      <c r="F257" s="161" t="s">
        <v>721</v>
      </c>
      <c r="H257" s="162">
        <v>14.314</v>
      </c>
      <c r="I257" s="163"/>
      <c r="L257" s="159"/>
      <c r="M257" s="164"/>
      <c r="T257" s="165"/>
      <c r="AT257" s="160" t="s">
        <v>144</v>
      </c>
      <c r="AU257" s="160" t="s">
        <v>142</v>
      </c>
      <c r="AV257" s="13" t="s">
        <v>142</v>
      </c>
      <c r="AW257" s="13" t="s">
        <v>32</v>
      </c>
      <c r="AX257" s="13" t="s">
        <v>84</v>
      </c>
      <c r="AY257" s="160" t="s">
        <v>135</v>
      </c>
    </row>
    <row r="258" spans="2:65" s="1" customFormat="1" ht="22.15" customHeight="1">
      <c r="B258" s="31"/>
      <c r="C258" s="138" t="s">
        <v>457</v>
      </c>
      <c r="D258" s="138" t="s">
        <v>137</v>
      </c>
      <c r="E258" s="139" t="s">
        <v>395</v>
      </c>
      <c r="F258" s="140" t="s">
        <v>396</v>
      </c>
      <c r="G258" s="141" t="s">
        <v>225</v>
      </c>
      <c r="H258" s="142">
        <v>6.25</v>
      </c>
      <c r="I258" s="143"/>
      <c r="J258" s="144">
        <f>ROUND(I258*H258,2)</f>
        <v>0</v>
      </c>
      <c r="K258" s="145"/>
      <c r="L258" s="31"/>
      <c r="M258" s="146" t="s">
        <v>1</v>
      </c>
      <c r="N258" s="147" t="s">
        <v>42</v>
      </c>
      <c r="P258" s="148">
        <f>O258*H258</f>
        <v>0</v>
      </c>
      <c r="Q258" s="148">
        <v>5.8900000000000003E-3</v>
      </c>
      <c r="R258" s="148">
        <f>Q258*H258</f>
        <v>3.6812500000000005E-2</v>
      </c>
      <c r="S258" s="148">
        <v>0</v>
      </c>
      <c r="T258" s="149">
        <f>S258*H258</f>
        <v>0</v>
      </c>
      <c r="AR258" s="150" t="s">
        <v>222</v>
      </c>
      <c r="AT258" s="150" t="s">
        <v>137</v>
      </c>
      <c r="AU258" s="150" t="s">
        <v>142</v>
      </c>
      <c r="AY258" s="16" t="s">
        <v>135</v>
      </c>
      <c r="BE258" s="151">
        <f>IF(N258="základná",J258,0)</f>
        <v>0</v>
      </c>
      <c r="BF258" s="151">
        <f>IF(N258="znížená",J258,0)</f>
        <v>0</v>
      </c>
      <c r="BG258" s="151">
        <f>IF(N258="zákl. prenesená",J258,0)</f>
        <v>0</v>
      </c>
      <c r="BH258" s="151">
        <f>IF(N258="zníž. prenesená",J258,0)</f>
        <v>0</v>
      </c>
      <c r="BI258" s="151">
        <f>IF(N258="nulová",J258,0)</f>
        <v>0</v>
      </c>
      <c r="BJ258" s="16" t="s">
        <v>142</v>
      </c>
      <c r="BK258" s="151">
        <f>ROUND(I258*H258,2)</f>
        <v>0</v>
      </c>
      <c r="BL258" s="16" t="s">
        <v>222</v>
      </c>
      <c r="BM258" s="150" t="s">
        <v>397</v>
      </c>
    </row>
    <row r="259" spans="2:65" s="1" customFormat="1" ht="22.15" customHeight="1">
      <c r="B259" s="31"/>
      <c r="C259" s="138" t="s">
        <v>461</v>
      </c>
      <c r="D259" s="138" t="s">
        <v>137</v>
      </c>
      <c r="E259" s="139" t="s">
        <v>399</v>
      </c>
      <c r="F259" s="140" t="s">
        <v>400</v>
      </c>
      <c r="G259" s="141" t="s">
        <v>225</v>
      </c>
      <c r="H259" s="142">
        <v>5.98</v>
      </c>
      <c r="I259" s="143"/>
      <c r="J259" s="144">
        <f>ROUND(I259*H259,2)</f>
        <v>0</v>
      </c>
      <c r="K259" s="145"/>
      <c r="L259" s="31"/>
      <c r="M259" s="146" t="s">
        <v>1</v>
      </c>
      <c r="N259" s="147" t="s">
        <v>42</v>
      </c>
      <c r="P259" s="148">
        <f>O259*H259</f>
        <v>0</v>
      </c>
      <c r="Q259" s="148">
        <v>2.8E-3</v>
      </c>
      <c r="R259" s="148">
        <f>Q259*H259</f>
        <v>1.6744000000000002E-2</v>
      </c>
      <c r="S259" s="148">
        <v>0</v>
      </c>
      <c r="T259" s="149">
        <f>S259*H259</f>
        <v>0</v>
      </c>
      <c r="AR259" s="150" t="s">
        <v>222</v>
      </c>
      <c r="AT259" s="150" t="s">
        <v>137</v>
      </c>
      <c r="AU259" s="150" t="s">
        <v>142</v>
      </c>
      <c r="AY259" s="16" t="s">
        <v>135</v>
      </c>
      <c r="BE259" s="151">
        <f>IF(N259="základná",J259,0)</f>
        <v>0</v>
      </c>
      <c r="BF259" s="151">
        <f>IF(N259="znížená",J259,0)</f>
        <v>0</v>
      </c>
      <c r="BG259" s="151">
        <f>IF(N259="zákl. prenesená",J259,0)</f>
        <v>0</v>
      </c>
      <c r="BH259" s="151">
        <f>IF(N259="zníž. prenesená",J259,0)</f>
        <v>0</v>
      </c>
      <c r="BI259" s="151">
        <f>IF(N259="nulová",J259,0)</f>
        <v>0</v>
      </c>
      <c r="BJ259" s="16" t="s">
        <v>142</v>
      </c>
      <c r="BK259" s="151">
        <f>ROUND(I259*H259,2)</f>
        <v>0</v>
      </c>
      <c r="BL259" s="16" t="s">
        <v>222</v>
      </c>
      <c r="BM259" s="150" t="s">
        <v>401</v>
      </c>
    </row>
    <row r="260" spans="2:65" s="13" customFormat="1">
      <c r="B260" s="159"/>
      <c r="D260" s="153" t="s">
        <v>144</v>
      </c>
      <c r="E260" s="160" t="s">
        <v>1</v>
      </c>
      <c r="F260" s="161" t="s">
        <v>402</v>
      </c>
      <c r="H260" s="162">
        <v>5.98</v>
      </c>
      <c r="I260" s="163"/>
      <c r="L260" s="159"/>
      <c r="M260" s="164"/>
      <c r="T260" s="165"/>
      <c r="AT260" s="160" t="s">
        <v>144</v>
      </c>
      <c r="AU260" s="160" t="s">
        <v>142</v>
      </c>
      <c r="AV260" s="13" t="s">
        <v>142</v>
      </c>
      <c r="AW260" s="13" t="s">
        <v>32</v>
      </c>
      <c r="AX260" s="13" t="s">
        <v>84</v>
      </c>
      <c r="AY260" s="160" t="s">
        <v>135</v>
      </c>
    </row>
    <row r="261" spans="2:65" s="1" customFormat="1" ht="22.15" customHeight="1">
      <c r="B261" s="31"/>
      <c r="C261" s="138" t="s">
        <v>465</v>
      </c>
      <c r="D261" s="138" t="s">
        <v>137</v>
      </c>
      <c r="E261" s="139" t="s">
        <v>404</v>
      </c>
      <c r="F261" s="140" t="s">
        <v>405</v>
      </c>
      <c r="G261" s="141" t="s">
        <v>370</v>
      </c>
      <c r="H261" s="184"/>
      <c r="I261" s="143"/>
      <c r="J261" s="144">
        <f>ROUND(I261*H261,2)</f>
        <v>0</v>
      </c>
      <c r="K261" s="145"/>
      <c r="L261" s="31"/>
      <c r="M261" s="146" t="s">
        <v>1</v>
      </c>
      <c r="N261" s="147" t="s">
        <v>42</v>
      </c>
      <c r="P261" s="148">
        <f>O261*H261</f>
        <v>0</v>
      </c>
      <c r="Q261" s="148">
        <v>0</v>
      </c>
      <c r="R261" s="148">
        <f>Q261*H261</f>
        <v>0</v>
      </c>
      <c r="S261" s="148">
        <v>0</v>
      </c>
      <c r="T261" s="149">
        <f>S261*H261</f>
        <v>0</v>
      </c>
      <c r="AR261" s="150" t="s">
        <v>222</v>
      </c>
      <c r="AT261" s="150" t="s">
        <v>137</v>
      </c>
      <c r="AU261" s="150" t="s">
        <v>142</v>
      </c>
      <c r="AY261" s="16" t="s">
        <v>135</v>
      </c>
      <c r="BE261" s="151">
        <f>IF(N261="základná",J261,0)</f>
        <v>0</v>
      </c>
      <c r="BF261" s="151">
        <f>IF(N261="znížená",J261,0)</f>
        <v>0</v>
      </c>
      <c r="BG261" s="151">
        <f>IF(N261="zákl. prenesená",J261,0)</f>
        <v>0</v>
      </c>
      <c r="BH261" s="151">
        <f>IF(N261="zníž. prenesená",J261,0)</f>
        <v>0</v>
      </c>
      <c r="BI261" s="151">
        <f>IF(N261="nulová",J261,0)</f>
        <v>0</v>
      </c>
      <c r="BJ261" s="16" t="s">
        <v>142</v>
      </c>
      <c r="BK261" s="151">
        <f>ROUND(I261*H261,2)</f>
        <v>0</v>
      </c>
      <c r="BL261" s="16" t="s">
        <v>222</v>
      </c>
      <c r="BM261" s="150" t="s">
        <v>406</v>
      </c>
    </row>
    <row r="262" spans="2:65" s="11" customFormat="1" ht="22.9" customHeight="1">
      <c r="B262" s="126"/>
      <c r="D262" s="127" t="s">
        <v>75</v>
      </c>
      <c r="E262" s="136" t="s">
        <v>407</v>
      </c>
      <c r="F262" s="136" t="s">
        <v>408</v>
      </c>
      <c r="I262" s="129"/>
      <c r="J262" s="137">
        <f>BK262</f>
        <v>0</v>
      </c>
      <c r="L262" s="126"/>
      <c r="M262" s="131"/>
      <c r="P262" s="132">
        <f>SUM(P263:P270)</f>
        <v>0</v>
      </c>
      <c r="R262" s="132">
        <f>SUM(R263:R270)</f>
        <v>1.8198417999999998</v>
      </c>
      <c r="T262" s="133">
        <f>SUM(T263:T270)</f>
        <v>0</v>
      </c>
      <c r="AR262" s="127" t="s">
        <v>142</v>
      </c>
      <c r="AT262" s="134" t="s">
        <v>75</v>
      </c>
      <c r="AU262" s="134" t="s">
        <v>84</v>
      </c>
      <c r="AY262" s="127" t="s">
        <v>135</v>
      </c>
      <c r="BK262" s="135">
        <f>SUM(BK263:BK270)</f>
        <v>0</v>
      </c>
    </row>
    <row r="263" spans="2:65" s="1" customFormat="1" ht="22.15" customHeight="1">
      <c r="B263" s="31"/>
      <c r="C263" s="138" t="s">
        <v>469</v>
      </c>
      <c r="D263" s="138" t="s">
        <v>137</v>
      </c>
      <c r="E263" s="139" t="s">
        <v>410</v>
      </c>
      <c r="F263" s="140" t="s">
        <v>411</v>
      </c>
      <c r="G263" s="141" t="s">
        <v>140</v>
      </c>
      <c r="H263" s="142">
        <v>38.92</v>
      </c>
      <c r="I263" s="143"/>
      <c r="J263" s="144">
        <f>ROUND(I263*H263,2)</f>
        <v>0</v>
      </c>
      <c r="K263" s="145"/>
      <c r="L263" s="31"/>
      <c r="M263" s="146" t="s">
        <v>1</v>
      </c>
      <c r="N263" s="147" t="s">
        <v>42</v>
      </c>
      <c r="P263" s="148">
        <f>O263*H263</f>
        <v>0</v>
      </c>
      <c r="Q263" s="148">
        <v>1.2999999999999999E-4</v>
      </c>
      <c r="R263" s="148">
        <f>Q263*H263</f>
        <v>5.0596E-3</v>
      </c>
      <c r="S263" s="148">
        <v>0</v>
      </c>
      <c r="T263" s="149">
        <f>S263*H263</f>
        <v>0</v>
      </c>
      <c r="AR263" s="150" t="s">
        <v>222</v>
      </c>
      <c r="AT263" s="150" t="s">
        <v>137</v>
      </c>
      <c r="AU263" s="150" t="s">
        <v>142</v>
      </c>
      <c r="AY263" s="16" t="s">
        <v>135</v>
      </c>
      <c r="BE263" s="151">
        <f>IF(N263="základná",J263,0)</f>
        <v>0</v>
      </c>
      <c r="BF263" s="151">
        <f>IF(N263="znížená",J263,0)</f>
        <v>0</v>
      </c>
      <c r="BG263" s="151">
        <f>IF(N263="zákl. prenesená",J263,0)</f>
        <v>0</v>
      </c>
      <c r="BH263" s="151">
        <f>IF(N263="zníž. prenesená",J263,0)</f>
        <v>0</v>
      </c>
      <c r="BI263" s="151">
        <f>IF(N263="nulová",J263,0)</f>
        <v>0</v>
      </c>
      <c r="BJ263" s="16" t="s">
        <v>142</v>
      </c>
      <c r="BK263" s="151">
        <f>ROUND(I263*H263,2)</f>
        <v>0</v>
      </c>
      <c r="BL263" s="16" t="s">
        <v>222</v>
      </c>
      <c r="BM263" s="150" t="s">
        <v>412</v>
      </c>
    </row>
    <row r="264" spans="2:65" s="13" customFormat="1">
      <c r="B264" s="159"/>
      <c r="D264" s="153" t="s">
        <v>144</v>
      </c>
      <c r="E264" s="160" t="s">
        <v>1</v>
      </c>
      <c r="F264" s="161" t="s">
        <v>722</v>
      </c>
      <c r="H264" s="162">
        <v>38.92</v>
      </c>
      <c r="I264" s="163"/>
      <c r="L264" s="159"/>
      <c r="M264" s="164"/>
      <c r="T264" s="165"/>
      <c r="AT264" s="160" t="s">
        <v>144</v>
      </c>
      <c r="AU264" s="160" t="s">
        <v>142</v>
      </c>
      <c r="AV264" s="13" t="s">
        <v>142</v>
      </c>
      <c r="AW264" s="13" t="s">
        <v>32</v>
      </c>
      <c r="AX264" s="13" t="s">
        <v>84</v>
      </c>
      <c r="AY264" s="160" t="s">
        <v>135</v>
      </c>
    </row>
    <row r="265" spans="2:65" s="1" customFormat="1" ht="14.45" customHeight="1">
      <c r="B265" s="31"/>
      <c r="C265" s="173" t="s">
        <v>473</v>
      </c>
      <c r="D265" s="173" t="s">
        <v>203</v>
      </c>
      <c r="E265" s="174" t="s">
        <v>415</v>
      </c>
      <c r="F265" s="175" t="s">
        <v>416</v>
      </c>
      <c r="G265" s="176" t="s">
        <v>140</v>
      </c>
      <c r="H265" s="177">
        <v>39.698</v>
      </c>
      <c r="I265" s="178"/>
      <c r="J265" s="179">
        <f>ROUND(I265*H265,2)</f>
        <v>0</v>
      </c>
      <c r="K265" s="180"/>
      <c r="L265" s="181"/>
      <c r="M265" s="182" t="s">
        <v>1</v>
      </c>
      <c r="N265" s="183" t="s">
        <v>42</v>
      </c>
      <c r="P265" s="148">
        <f>O265*H265</f>
        <v>0</v>
      </c>
      <c r="Q265" s="148">
        <v>3.8999999999999998E-3</v>
      </c>
      <c r="R265" s="148">
        <f>Q265*H265</f>
        <v>0.15482219999999999</v>
      </c>
      <c r="S265" s="148">
        <v>0</v>
      </c>
      <c r="T265" s="149">
        <f>S265*H265</f>
        <v>0</v>
      </c>
      <c r="AR265" s="150" t="s">
        <v>297</v>
      </c>
      <c r="AT265" s="150" t="s">
        <v>203</v>
      </c>
      <c r="AU265" s="150" t="s">
        <v>142</v>
      </c>
      <c r="AY265" s="16" t="s">
        <v>135</v>
      </c>
      <c r="BE265" s="151">
        <f>IF(N265="základná",J265,0)</f>
        <v>0</v>
      </c>
      <c r="BF265" s="151">
        <f>IF(N265="znížená",J265,0)</f>
        <v>0</v>
      </c>
      <c r="BG265" s="151">
        <f>IF(N265="zákl. prenesená",J265,0)</f>
        <v>0</v>
      </c>
      <c r="BH265" s="151">
        <f>IF(N265="zníž. prenesená",J265,0)</f>
        <v>0</v>
      </c>
      <c r="BI265" s="151">
        <f>IF(N265="nulová",J265,0)</f>
        <v>0</v>
      </c>
      <c r="BJ265" s="16" t="s">
        <v>142</v>
      </c>
      <c r="BK265" s="151">
        <f>ROUND(I265*H265,2)</f>
        <v>0</v>
      </c>
      <c r="BL265" s="16" t="s">
        <v>222</v>
      </c>
      <c r="BM265" s="150" t="s">
        <v>417</v>
      </c>
    </row>
    <row r="266" spans="2:65" s="13" customFormat="1">
      <c r="B266" s="159"/>
      <c r="D266" s="153" t="s">
        <v>144</v>
      </c>
      <c r="F266" s="161" t="s">
        <v>723</v>
      </c>
      <c r="H266" s="162">
        <v>39.698</v>
      </c>
      <c r="I266" s="163"/>
      <c r="L266" s="159"/>
      <c r="M266" s="164"/>
      <c r="T266" s="165"/>
      <c r="AT266" s="160" t="s">
        <v>144</v>
      </c>
      <c r="AU266" s="160" t="s">
        <v>142</v>
      </c>
      <c r="AV266" s="13" t="s">
        <v>142</v>
      </c>
      <c r="AW266" s="13" t="s">
        <v>4</v>
      </c>
      <c r="AX266" s="13" t="s">
        <v>84</v>
      </c>
      <c r="AY266" s="160" t="s">
        <v>135</v>
      </c>
    </row>
    <row r="267" spans="2:65" s="1" customFormat="1" ht="22.15" customHeight="1">
      <c r="B267" s="31"/>
      <c r="C267" s="138" t="s">
        <v>477</v>
      </c>
      <c r="D267" s="138" t="s">
        <v>137</v>
      </c>
      <c r="E267" s="139" t="s">
        <v>420</v>
      </c>
      <c r="F267" s="140" t="s">
        <v>421</v>
      </c>
      <c r="G267" s="141" t="s">
        <v>349</v>
      </c>
      <c r="H267" s="142">
        <v>1537</v>
      </c>
      <c r="I267" s="143"/>
      <c r="J267" s="144">
        <f>ROUND(I267*H267,2)</f>
        <v>0</v>
      </c>
      <c r="K267" s="145"/>
      <c r="L267" s="31"/>
      <c r="M267" s="146" t="s">
        <v>1</v>
      </c>
      <c r="N267" s="147" t="s">
        <v>42</v>
      </c>
      <c r="P267" s="148">
        <f>O267*H267</f>
        <v>0</v>
      </c>
      <c r="Q267" s="148">
        <v>8.0000000000000007E-5</v>
      </c>
      <c r="R267" s="148">
        <f>Q267*H267</f>
        <v>0.12296000000000001</v>
      </c>
      <c r="S267" s="148">
        <v>0</v>
      </c>
      <c r="T267" s="149">
        <f>S267*H267</f>
        <v>0</v>
      </c>
      <c r="AR267" s="150" t="s">
        <v>222</v>
      </c>
      <c r="AT267" s="150" t="s">
        <v>137</v>
      </c>
      <c r="AU267" s="150" t="s">
        <v>142</v>
      </c>
      <c r="AY267" s="16" t="s">
        <v>135</v>
      </c>
      <c r="BE267" s="151">
        <f>IF(N267="základná",J267,0)</f>
        <v>0</v>
      </c>
      <c r="BF267" s="151">
        <f>IF(N267="znížená",J267,0)</f>
        <v>0</v>
      </c>
      <c r="BG267" s="151">
        <f>IF(N267="zákl. prenesená",J267,0)</f>
        <v>0</v>
      </c>
      <c r="BH267" s="151">
        <f>IF(N267="zníž. prenesená",J267,0)</f>
        <v>0</v>
      </c>
      <c r="BI267" s="151">
        <f>IF(N267="nulová",J267,0)</f>
        <v>0</v>
      </c>
      <c r="BJ267" s="16" t="s">
        <v>142</v>
      </c>
      <c r="BK267" s="151">
        <f>ROUND(I267*H267,2)</f>
        <v>0</v>
      </c>
      <c r="BL267" s="16" t="s">
        <v>222</v>
      </c>
      <c r="BM267" s="150" t="s">
        <v>422</v>
      </c>
    </row>
    <row r="268" spans="2:65" s="13" customFormat="1">
      <c r="B268" s="159"/>
      <c r="D268" s="153" t="s">
        <v>144</v>
      </c>
      <c r="E268" s="160" t="s">
        <v>1</v>
      </c>
      <c r="F268" s="161" t="s">
        <v>724</v>
      </c>
      <c r="H268" s="162">
        <v>1537</v>
      </c>
      <c r="I268" s="163"/>
      <c r="L268" s="159"/>
      <c r="M268" s="164"/>
      <c r="T268" s="165"/>
      <c r="AT268" s="160" t="s">
        <v>144</v>
      </c>
      <c r="AU268" s="160" t="s">
        <v>142</v>
      </c>
      <c r="AV268" s="13" t="s">
        <v>142</v>
      </c>
      <c r="AW268" s="13" t="s">
        <v>32</v>
      </c>
      <c r="AX268" s="13" t="s">
        <v>84</v>
      </c>
      <c r="AY268" s="160" t="s">
        <v>135</v>
      </c>
    </row>
    <row r="269" spans="2:65" s="1" customFormat="1" ht="14.45" customHeight="1">
      <c r="B269" s="31"/>
      <c r="C269" s="173" t="s">
        <v>481</v>
      </c>
      <c r="D269" s="173" t="s">
        <v>203</v>
      </c>
      <c r="E269" s="174" t="s">
        <v>425</v>
      </c>
      <c r="F269" s="175" t="s">
        <v>426</v>
      </c>
      <c r="G269" s="176" t="s">
        <v>195</v>
      </c>
      <c r="H269" s="177">
        <v>1.5369999999999999</v>
      </c>
      <c r="I269" s="178"/>
      <c r="J269" s="179">
        <f>ROUND(I269*H269,2)</f>
        <v>0</v>
      </c>
      <c r="K269" s="180"/>
      <c r="L269" s="181"/>
      <c r="M269" s="182" t="s">
        <v>1</v>
      </c>
      <c r="N269" s="183" t="s">
        <v>42</v>
      </c>
      <c r="P269" s="148">
        <f>O269*H269</f>
        <v>0</v>
      </c>
      <c r="Q269" s="148">
        <v>1</v>
      </c>
      <c r="R269" s="148">
        <f>Q269*H269</f>
        <v>1.5369999999999999</v>
      </c>
      <c r="S269" s="148">
        <v>0</v>
      </c>
      <c r="T269" s="149">
        <f>S269*H269</f>
        <v>0</v>
      </c>
      <c r="AR269" s="150" t="s">
        <v>297</v>
      </c>
      <c r="AT269" s="150" t="s">
        <v>203</v>
      </c>
      <c r="AU269" s="150" t="s">
        <v>142</v>
      </c>
      <c r="AY269" s="16" t="s">
        <v>135</v>
      </c>
      <c r="BE269" s="151">
        <f>IF(N269="základná",J269,0)</f>
        <v>0</v>
      </c>
      <c r="BF269" s="151">
        <f>IF(N269="znížená",J269,0)</f>
        <v>0</v>
      </c>
      <c r="BG269" s="151">
        <f>IF(N269="zákl. prenesená",J269,0)</f>
        <v>0</v>
      </c>
      <c r="BH269" s="151">
        <f>IF(N269="zníž. prenesená",J269,0)</f>
        <v>0</v>
      </c>
      <c r="BI269" s="151">
        <f>IF(N269="nulová",J269,0)</f>
        <v>0</v>
      </c>
      <c r="BJ269" s="16" t="s">
        <v>142</v>
      </c>
      <c r="BK269" s="151">
        <f>ROUND(I269*H269,2)</f>
        <v>0</v>
      </c>
      <c r="BL269" s="16" t="s">
        <v>222</v>
      </c>
      <c r="BM269" s="150" t="s">
        <v>427</v>
      </c>
    </row>
    <row r="270" spans="2:65" s="1" customFormat="1" ht="22.15" customHeight="1">
      <c r="B270" s="31"/>
      <c r="C270" s="138" t="s">
        <v>485</v>
      </c>
      <c r="D270" s="138" t="s">
        <v>137</v>
      </c>
      <c r="E270" s="139" t="s">
        <v>429</v>
      </c>
      <c r="F270" s="140" t="s">
        <v>430</v>
      </c>
      <c r="G270" s="141" t="s">
        <v>370</v>
      </c>
      <c r="H270" s="184"/>
      <c r="I270" s="143"/>
      <c r="J270" s="144">
        <f>ROUND(I270*H270,2)</f>
        <v>0</v>
      </c>
      <c r="K270" s="145"/>
      <c r="L270" s="31"/>
      <c r="M270" s="146" t="s">
        <v>1</v>
      </c>
      <c r="N270" s="147" t="s">
        <v>42</v>
      </c>
      <c r="P270" s="148">
        <f>O270*H270</f>
        <v>0</v>
      </c>
      <c r="Q270" s="148">
        <v>0</v>
      </c>
      <c r="R270" s="148">
        <f>Q270*H270</f>
        <v>0</v>
      </c>
      <c r="S270" s="148">
        <v>0</v>
      </c>
      <c r="T270" s="149">
        <f>S270*H270</f>
        <v>0</v>
      </c>
      <c r="AR270" s="150" t="s">
        <v>222</v>
      </c>
      <c r="AT270" s="150" t="s">
        <v>137</v>
      </c>
      <c r="AU270" s="150" t="s">
        <v>142</v>
      </c>
      <c r="AY270" s="16" t="s">
        <v>135</v>
      </c>
      <c r="BE270" s="151">
        <f>IF(N270="základná",J270,0)</f>
        <v>0</v>
      </c>
      <c r="BF270" s="151">
        <f>IF(N270="znížená",J270,0)</f>
        <v>0</v>
      </c>
      <c r="BG270" s="151">
        <f>IF(N270="zákl. prenesená",J270,0)</f>
        <v>0</v>
      </c>
      <c r="BH270" s="151">
        <f>IF(N270="zníž. prenesená",J270,0)</f>
        <v>0</v>
      </c>
      <c r="BI270" s="151">
        <f>IF(N270="nulová",J270,0)</f>
        <v>0</v>
      </c>
      <c r="BJ270" s="16" t="s">
        <v>142</v>
      </c>
      <c r="BK270" s="151">
        <f>ROUND(I270*H270,2)</f>
        <v>0</v>
      </c>
      <c r="BL270" s="16" t="s">
        <v>222</v>
      </c>
      <c r="BM270" s="150" t="s">
        <v>431</v>
      </c>
    </row>
    <row r="271" spans="2:65" s="11" customFormat="1" ht="22.9" customHeight="1">
      <c r="B271" s="126"/>
      <c r="D271" s="127" t="s">
        <v>75</v>
      </c>
      <c r="E271" s="136" t="s">
        <v>432</v>
      </c>
      <c r="F271" s="136" t="s">
        <v>433</v>
      </c>
      <c r="I271" s="129"/>
      <c r="J271" s="137">
        <f>BK271</f>
        <v>0</v>
      </c>
      <c r="L271" s="126"/>
      <c r="M271" s="131"/>
      <c r="P271" s="132">
        <f>P272</f>
        <v>0</v>
      </c>
      <c r="R271" s="132">
        <f>R272</f>
        <v>0</v>
      </c>
      <c r="T271" s="133">
        <f>T272</f>
        <v>0</v>
      </c>
      <c r="AR271" s="127" t="s">
        <v>142</v>
      </c>
      <c r="AT271" s="134" t="s">
        <v>75</v>
      </c>
      <c r="AU271" s="134" t="s">
        <v>84</v>
      </c>
      <c r="AY271" s="127" t="s">
        <v>135</v>
      </c>
      <c r="BK271" s="135">
        <f>BK272</f>
        <v>0</v>
      </c>
    </row>
    <row r="272" spans="2:65" s="1" customFormat="1" ht="19.899999999999999" customHeight="1">
      <c r="B272" s="31"/>
      <c r="C272" s="138" t="s">
        <v>489</v>
      </c>
      <c r="D272" s="138" t="s">
        <v>137</v>
      </c>
      <c r="E272" s="139" t="s">
        <v>435</v>
      </c>
      <c r="F272" s="140" t="s">
        <v>436</v>
      </c>
      <c r="G272" s="141" t="s">
        <v>349</v>
      </c>
      <c r="H272" s="142">
        <v>1537</v>
      </c>
      <c r="I272" s="143"/>
      <c r="J272" s="144">
        <f>ROUND(I272*H272,2)</f>
        <v>0</v>
      </c>
      <c r="K272" s="145"/>
      <c r="L272" s="31"/>
      <c r="M272" s="146" t="s">
        <v>1</v>
      </c>
      <c r="N272" s="147" t="s">
        <v>42</v>
      </c>
      <c r="P272" s="148">
        <f>O272*H272</f>
        <v>0</v>
      </c>
      <c r="Q272" s="148">
        <v>0</v>
      </c>
      <c r="R272" s="148">
        <f>Q272*H272</f>
        <v>0</v>
      </c>
      <c r="S272" s="148">
        <v>0</v>
      </c>
      <c r="T272" s="149">
        <f>S272*H272</f>
        <v>0</v>
      </c>
      <c r="AR272" s="150" t="s">
        <v>222</v>
      </c>
      <c r="AT272" s="150" t="s">
        <v>137</v>
      </c>
      <c r="AU272" s="150" t="s">
        <v>142</v>
      </c>
      <c r="AY272" s="16" t="s">
        <v>135</v>
      </c>
      <c r="BE272" s="151">
        <f>IF(N272="základná",J272,0)</f>
        <v>0</v>
      </c>
      <c r="BF272" s="151">
        <f>IF(N272="znížená",J272,0)</f>
        <v>0</v>
      </c>
      <c r="BG272" s="151">
        <f>IF(N272="zákl. prenesená",J272,0)</f>
        <v>0</v>
      </c>
      <c r="BH272" s="151">
        <f>IF(N272="zníž. prenesená",J272,0)</f>
        <v>0</v>
      </c>
      <c r="BI272" s="151">
        <f>IF(N272="nulová",J272,0)</f>
        <v>0</v>
      </c>
      <c r="BJ272" s="16" t="s">
        <v>142</v>
      </c>
      <c r="BK272" s="151">
        <f>ROUND(I272*H272,2)</f>
        <v>0</v>
      </c>
      <c r="BL272" s="16" t="s">
        <v>222</v>
      </c>
      <c r="BM272" s="150" t="s">
        <v>437</v>
      </c>
    </row>
    <row r="273" spans="2:65" s="11" customFormat="1" ht="25.9" customHeight="1">
      <c r="B273" s="126"/>
      <c r="D273" s="127" t="s">
        <v>75</v>
      </c>
      <c r="E273" s="128" t="s">
        <v>203</v>
      </c>
      <c r="F273" s="128" t="s">
        <v>438</v>
      </c>
      <c r="I273" s="129"/>
      <c r="J273" s="130">
        <f>BK273</f>
        <v>0</v>
      </c>
      <c r="L273" s="126"/>
      <c r="M273" s="131"/>
      <c r="P273" s="132">
        <f>P274+P315</f>
        <v>0</v>
      </c>
      <c r="R273" s="132">
        <f>R274+R315</f>
        <v>0.11</v>
      </c>
      <c r="T273" s="133">
        <f>T274+T315</f>
        <v>0</v>
      </c>
      <c r="AR273" s="127" t="s">
        <v>152</v>
      </c>
      <c r="AT273" s="134" t="s">
        <v>75</v>
      </c>
      <c r="AU273" s="134" t="s">
        <v>76</v>
      </c>
      <c r="AY273" s="127" t="s">
        <v>135</v>
      </c>
      <c r="BK273" s="135">
        <f>BK274+BK315</f>
        <v>0</v>
      </c>
    </row>
    <row r="274" spans="2:65" s="11" customFormat="1" ht="22.9" customHeight="1">
      <c r="B274" s="126"/>
      <c r="D274" s="127" t="s">
        <v>75</v>
      </c>
      <c r="E274" s="136" t="s">
        <v>439</v>
      </c>
      <c r="F274" s="136" t="s">
        <v>440</v>
      </c>
      <c r="I274" s="129"/>
      <c r="J274" s="137">
        <f>BK274</f>
        <v>0</v>
      </c>
      <c r="L274" s="126"/>
      <c r="M274" s="131"/>
      <c r="P274" s="132">
        <f>SUM(P275:P314)</f>
        <v>0</v>
      </c>
      <c r="R274" s="132">
        <f>SUM(R275:R314)</f>
        <v>0</v>
      </c>
      <c r="T274" s="133">
        <f>SUM(T275:T314)</f>
        <v>0</v>
      </c>
      <c r="AR274" s="127" t="s">
        <v>152</v>
      </c>
      <c r="AT274" s="134" t="s">
        <v>75</v>
      </c>
      <c r="AU274" s="134" t="s">
        <v>84</v>
      </c>
      <c r="AY274" s="127" t="s">
        <v>135</v>
      </c>
      <c r="BK274" s="135">
        <f>SUM(BK275:BK314)</f>
        <v>0</v>
      </c>
    </row>
    <row r="275" spans="2:65" s="1" customFormat="1" ht="14.45" customHeight="1">
      <c r="B275" s="31"/>
      <c r="C275" s="173" t="s">
        <v>493</v>
      </c>
      <c r="D275" s="173" t="s">
        <v>203</v>
      </c>
      <c r="E275" s="174" t="s">
        <v>442</v>
      </c>
      <c r="F275" s="175" t="s">
        <v>443</v>
      </c>
      <c r="G275" s="176" t="s">
        <v>225</v>
      </c>
      <c r="H275" s="177">
        <v>22</v>
      </c>
      <c r="I275" s="178"/>
      <c r="J275" s="179">
        <f>ROUND(I275*H275,2)</f>
        <v>0</v>
      </c>
      <c r="K275" s="180"/>
      <c r="L275" s="181"/>
      <c r="M275" s="182" t="s">
        <v>1</v>
      </c>
      <c r="N275" s="183" t="s">
        <v>42</v>
      </c>
      <c r="P275" s="148">
        <f>O275*H275</f>
        <v>0</v>
      </c>
      <c r="Q275" s="148">
        <v>0</v>
      </c>
      <c r="R275" s="148">
        <f>Q275*H275</f>
        <v>0</v>
      </c>
      <c r="S275" s="148">
        <v>0</v>
      </c>
      <c r="T275" s="149">
        <f>S275*H275</f>
        <v>0</v>
      </c>
      <c r="AR275" s="150" t="s">
        <v>179</v>
      </c>
      <c r="AT275" s="150" t="s">
        <v>203</v>
      </c>
      <c r="AU275" s="150" t="s">
        <v>142</v>
      </c>
      <c r="AY275" s="16" t="s">
        <v>135</v>
      </c>
      <c r="BE275" s="151">
        <f>IF(N275="základná",J275,0)</f>
        <v>0</v>
      </c>
      <c r="BF275" s="151">
        <f>IF(N275="znížená",J275,0)</f>
        <v>0</v>
      </c>
      <c r="BG275" s="151">
        <f>IF(N275="zákl. prenesená",J275,0)</f>
        <v>0</v>
      </c>
      <c r="BH275" s="151">
        <f>IF(N275="zníž. prenesená",J275,0)</f>
        <v>0</v>
      </c>
      <c r="BI275" s="151">
        <f>IF(N275="nulová",J275,0)</f>
        <v>0</v>
      </c>
      <c r="BJ275" s="16" t="s">
        <v>142</v>
      </c>
      <c r="BK275" s="151">
        <f>ROUND(I275*H275,2)</f>
        <v>0</v>
      </c>
      <c r="BL275" s="16" t="s">
        <v>141</v>
      </c>
      <c r="BM275" s="150" t="s">
        <v>725</v>
      </c>
    </row>
    <row r="276" spans="2:65" s="1" customFormat="1" ht="30" customHeight="1">
      <c r="B276" s="31"/>
      <c r="C276" s="173" t="s">
        <v>497</v>
      </c>
      <c r="D276" s="173" t="s">
        <v>203</v>
      </c>
      <c r="E276" s="174" t="s">
        <v>446</v>
      </c>
      <c r="F276" s="175" t="s">
        <v>447</v>
      </c>
      <c r="G276" s="176" t="s">
        <v>300</v>
      </c>
      <c r="H276" s="177">
        <v>6</v>
      </c>
      <c r="I276" s="178"/>
      <c r="J276" s="179">
        <f>ROUND(I276*H276,2)</f>
        <v>0</v>
      </c>
      <c r="K276" s="180"/>
      <c r="L276" s="181"/>
      <c r="M276" s="182" t="s">
        <v>1</v>
      </c>
      <c r="N276" s="183" t="s">
        <v>42</v>
      </c>
      <c r="P276" s="148">
        <f>O276*H276</f>
        <v>0</v>
      </c>
      <c r="Q276" s="148">
        <v>0</v>
      </c>
      <c r="R276" s="148">
        <f>Q276*H276</f>
        <v>0</v>
      </c>
      <c r="S276" s="148">
        <v>0</v>
      </c>
      <c r="T276" s="149">
        <f>S276*H276</f>
        <v>0</v>
      </c>
      <c r="AR276" s="150" t="s">
        <v>179</v>
      </c>
      <c r="AT276" s="150" t="s">
        <v>203</v>
      </c>
      <c r="AU276" s="150" t="s">
        <v>142</v>
      </c>
      <c r="AY276" s="16" t="s">
        <v>135</v>
      </c>
      <c r="BE276" s="151">
        <f>IF(N276="základná",J276,0)</f>
        <v>0</v>
      </c>
      <c r="BF276" s="151">
        <f>IF(N276="znížená",J276,0)</f>
        <v>0</v>
      </c>
      <c r="BG276" s="151">
        <f>IF(N276="zákl. prenesená",J276,0)</f>
        <v>0</v>
      </c>
      <c r="BH276" s="151">
        <f>IF(N276="zníž. prenesená",J276,0)</f>
        <v>0</v>
      </c>
      <c r="BI276" s="151">
        <f>IF(N276="nulová",J276,0)</f>
        <v>0</v>
      </c>
      <c r="BJ276" s="16" t="s">
        <v>142</v>
      </c>
      <c r="BK276" s="151">
        <f>ROUND(I276*H276,2)</f>
        <v>0</v>
      </c>
      <c r="BL276" s="16" t="s">
        <v>141</v>
      </c>
      <c r="BM276" s="150" t="s">
        <v>726</v>
      </c>
    </row>
    <row r="277" spans="2:65" s="1" customFormat="1" ht="30" customHeight="1">
      <c r="B277" s="31"/>
      <c r="C277" s="138" t="s">
        <v>501</v>
      </c>
      <c r="D277" s="138" t="s">
        <v>137</v>
      </c>
      <c r="E277" s="139" t="s">
        <v>450</v>
      </c>
      <c r="F277" s="140" t="s">
        <v>451</v>
      </c>
      <c r="G277" s="141" t="s">
        <v>225</v>
      </c>
      <c r="H277" s="142">
        <v>22</v>
      </c>
      <c r="I277" s="143"/>
      <c r="J277" s="144">
        <f>ROUND(I277*H277,2)</f>
        <v>0</v>
      </c>
      <c r="K277" s="145"/>
      <c r="L277" s="31"/>
      <c r="M277" s="146" t="s">
        <v>1</v>
      </c>
      <c r="N277" s="147" t="s">
        <v>42</v>
      </c>
      <c r="P277" s="148">
        <f>O277*H277</f>
        <v>0</v>
      </c>
      <c r="Q277" s="148">
        <v>0</v>
      </c>
      <c r="R277" s="148">
        <f>Q277*H277</f>
        <v>0</v>
      </c>
      <c r="S277" s="148">
        <v>0</v>
      </c>
      <c r="T277" s="149">
        <f>S277*H277</f>
        <v>0</v>
      </c>
      <c r="AR277" s="150" t="s">
        <v>141</v>
      </c>
      <c r="AT277" s="150" t="s">
        <v>137</v>
      </c>
      <c r="AU277" s="150" t="s">
        <v>142</v>
      </c>
      <c r="AY277" s="16" t="s">
        <v>135</v>
      </c>
      <c r="BE277" s="151">
        <f>IF(N277="základná",J277,0)</f>
        <v>0</v>
      </c>
      <c r="BF277" s="151">
        <f>IF(N277="znížená",J277,0)</f>
        <v>0</v>
      </c>
      <c r="BG277" s="151">
        <f>IF(N277="zákl. prenesená",J277,0)</f>
        <v>0</v>
      </c>
      <c r="BH277" s="151">
        <f>IF(N277="zníž. prenesená",J277,0)</f>
        <v>0</v>
      </c>
      <c r="BI277" s="151">
        <f>IF(N277="nulová",J277,0)</f>
        <v>0</v>
      </c>
      <c r="BJ277" s="16" t="s">
        <v>142</v>
      </c>
      <c r="BK277" s="151">
        <f>ROUND(I277*H277,2)</f>
        <v>0</v>
      </c>
      <c r="BL277" s="16" t="s">
        <v>141</v>
      </c>
      <c r="BM277" s="150" t="s">
        <v>727</v>
      </c>
    </row>
    <row r="278" spans="2:65" s="1" customFormat="1" ht="14.45" customHeight="1">
      <c r="B278" s="31"/>
      <c r="C278" s="173" t="s">
        <v>505</v>
      </c>
      <c r="D278" s="173" t="s">
        <v>203</v>
      </c>
      <c r="E278" s="174" t="s">
        <v>454</v>
      </c>
      <c r="F278" s="175" t="s">
        <v>455</v>
      </c>
      <c r="G278" s="176" t="s">
        <v>300</v>
      </c>
      <c r="H278" s="177">
        <v>2</v>
      </c>
      <c r="I278" s="178"/>
      <c r="J278" s="179">
        <f>ROUND(I278*H278,2)</f>
        <v>0</v>
      </c>
      <c r="K278" s="180"/>
      <c r="L278" s="181"/>
      <c r="M278" s="182" t="s">
        <v>1</v>
      </c>
      <c r="N278" s="183" t="s">
        <v>42</v>
      </c>
      <c r="P278" s="148">
        <f>O278*H278</f>
        <v>0</v>
      </c>
      <c r="Q278" s="148">
        <v>0</v>
      </c>
      <c r="R278" s="148">
        <f>Q278*H278</f>
        <v>0</v>
      </c>
      <c r="S278" s="148">
        <v>0</v>
      </c>
      <c r="T278" s="149">
        <f>S278*H278</f>
        <v>0</v>
      </c>
      <c r="AR278" s="150" t="s">
        <v>179</v>
      </c>
      <c r="AT278" s="150" t="s">
        <v>203</v>
      </c>
      <c r="AU278" s="150" t="s">
        <v>142</v>
      </c>
      <c r="AY278" s="16" t="s">
        <v>135</v>
      </c>
      <c r="BE278" s="151">
        <f>IF(N278="základná",J278,0)</f>
        <v>0</v>
      </c>
      <c r="BF278" s="151">
        <f>IF(N278="znížená",J278,0)</f>
        <v>0</v>
      </c>
      <c r="BG278" s="151">
        <f>IF(N278="zákl. prenesená",J278,0)</f>
        <v>0</v>
      </c>
      <c r="BH278" s="151">
        <f>IF(N278="zníž. prenesená",J278,0)</f>
        <v>0</v>
      </c>
      <c r="BI278" s="151">
        <f>IF(N278="nulová",J278,0)</f>
        <v>0</v>
      </c>
      <c r="BJ278" s="16" t="s">
        <v>142</v>
      </c>
      <c r="BK278" s="151">
        <f>ROUND(I278*H278,2)</f>
        <v>0</v>
      </c>
      <c r="BL278" s="16" t="s">
        <v>141</v>
      </c>
      <c r="BM278" s="150" t="s">
        <v>728</v>
      </c>
    </row>
    <row r="279" spans="2:65" s="1" customFormat="1" ht="34.9" customHeight="1">
      <c r="B279" s="31"/>
      <c r="C279" s="173" t="s">
        <v>509</v>
      </c>
      <c r="D279" s="173" t="s">
        <v>203</v>
      </c>
      <c r="E279" s="174" t="s">
        <v>458</v>
      </c>
      <c r="F279" s="175" t="s">
        <v>459</v>
      </c>
      <c r="G279" s="176" t="s">
        <v>300</v>
      </c>
      <c r="H279" s="177">
        <v>2</v>
      </c>
      <c r="I279" s="178"/>
      <c r="J279" s="179">
        <f>ROUND(I279*H279,2)</f>
        <v>0</v>
      </c>
      <c r="K279" s="180"/>
      <c r="L279" s="181"/>
      <c r="M279" s="182" t="s">
        <v>1</v>
      </c>
      <c r="N279" s="183" t="s">
        <v>42</v>
      </c>
      <c r="P279" s="148">
        <f>O279*H279</f>
        <v>0</v>
      </c>
      <c r="Q279" s="148">
        <v>0</v>
      </c>
      <c r="R279" s="148">
        <f>Q279*H279</f>
        <v>0</v>
      </c>
      <c r="S279" s="148">
        <v>0</v>
      </c>
      <c r="T279" s="149">
        <f>S279*H279</f>
        <v>0</v>
      </c>
      <c r="AR279" s="150" t="s">
        <v>179</v>
      </c>
      <c r="AT279" s="150" t="s">
        <v>203</v>
      </c>
      <c r="AU279" s="150" t="s">
        <v>142</v>
      </c>
      <c r="AY279" s="16" t="s">
        <v>135</v>
      </c>
      <c r="BE279" s="151">
        <f>IF(N279="základná",J279,0)</f>
        <v>0</v>
      </c>
      <c r="BF279" s="151">
        <f>IF(N279="znížená",J279,0)</f>
        <v>0</v>
      </c>
      <c r="BG279" s="151">
        <f>IF(N279="zákl. prenesená",J279,0)</f>
        <v>0</v>
      </c>
      <c r="BH279" s="151">
        <f>IF(N279="zníž. prenesená",J279,0)</f>
        <v>0</v>
      </c>
      <c r="BI279" s="151">
        <f>IF(N279="nulová",J279,0)</f>
        <v>0</v>
      </c>
      <c r="BJ279" s="16" t="s">
        <v>142</v>
      </c>
      <c r="BK279" s="151">
        <f>ROUND(I279*H279,2)</f>
        <v>0</v>
      </c>
      <c r="BL279" s="16" t="s">
        <v>141</v>
      </c>
      <c r="BM279" s="150" t="s">
        <v>729</v>
      </c>
    </row>
    <row r="280" spans="2:65" s="1" customFormat="1" ht="22.15" customHeight="1">
      <c r="B280" s="31"/>
      <c r="C280" s="138" t="s">
        <v>513</v>
      </c>
      <c r="D280" s="138" t="s">
        <v>137</v>
      </c>
      <c r="E280" s="139" t="s">
        <v>462</v>
      </c>
      <c r="F280" s="140" t="s">
        <v>463</v>
      </c>
      <c r="G280" s="141" t="s">
        <v>300</v>
      </c>
      <c r="H280" s="142">
        <v>2</v>
      </c>
      <c r="I280" s="143"/>
      <c r="J280" s="144">
        <f>ROUND(I280*H280,2)</f>
        <v>0</v>
      </c>
      <c r="K280" s="145"/>
      <c r="L280" s="31"/>
      <c r="M280" s="146" t="s">
        <v>1</v>
      </c>
      <c r="N280" s="147" t="s">
        <v>42</v>
      </c>
      <c r="P280" s="148">
        <f>O280*H280</f>
        <v>0</v>
      </c>
      <c r="Q280" s="148">
        <v>0</v>
      </c>
      <c r="R280" s="148">
        <f>Q280*H280</f>
        <v>0</v>
      </c>
      <c r="S280" s="148">
        <v>0</v>
      </c>
      <c r="T280" s="149">
        <f>S280*H280</f>
        <v>0</v>
      </c>
      <c r="AR280" s="150" t="s">
        <v>141</v>
      </c>
      <c r="AT280" s="150" t="s">
        <v>137</v>
      </c>
      <c r="AU280" s="150" t="s">
        <v>142</v>
      </c>
      <c r="AY280" s="16" t="s">
        <v>135</v>
      </c>
      <c r="BE280" s="151">
        <f>IF(N280="základná",J280,0)</f>
        <v>0</v>
      </c>
      <c r="BF280" s="151">
        <f>IF(N280="znížená",J280,0)</f>
        <v>0</v>
      </c>
      <c r="BG280" s="151">
        <f>IF(N280="zákl. prenesená",J280,0)</f>
        <v>0</v>
      </c>
      <c r="BH280" s="151">
        <f>IF(N280="zníž. prenesená",J280,0)</f>
        <v>0</v>
      </c>
      <c r="BI280" s="151">
        <f>IF(N280="nulová",J280,0)</f>
        <v>0</v>
      </c>
      <c r="BJ280" s="16" t="s">
        <v>142</v>
      </c>
      <c r="BK280" s="151">
        <f>ROUND(I280*H280,2)</f>
        <v>0</v>
      </c>
      <c r="BL280" s="16" t="s">
        <v>141</v>
      </c>
      <c r="BM280" s="150" t="s">
        <v>730</v>
      </c>
    </row>
    <row r="281" spans="2:65" s="1" customFormat="1" ht="14.45" customHeight="1">
      <c r="B281" s="31"/>
      <c r="C281" s="173" t="s">
        <v>517</v>
      </c>
      <c r="D281" s="173" t="s">
        <v>203</v>
      </c>
      <c r="E281" s="174" t="s">
        <v>466</v>
      </c>
      <c r="F281" s="175" t="s">
        <v>467</v>
      </c>
      <c r="G281" s="176" t="s">
        <v>300</v>
      </c>
      <c r="H281" s="177">
        <v>2</v>
      </c>
      <c r="I281" s="178"/>
      <c r="J281" s="179">
        <f>ROUND(I281*H281,2)</f>
        <v>0</v>
      </c>
      <c r="K281" s="180"/>
      <c r="L281" s="181"/>
      <c r="M281" s="182" t="s">
        <v>1</v>
      </c>
      <c r="N281" s="183" t="s">
        <v>42</v>
      </c>
      <c r="P281" s="148">
        <f>O281*H281</f>
        <v>0</v>
      </c>
      <c r="Q281" s="148">
        <v>0</v>
      </c>
      <c r="R281" s="148">
        <f>Q281*H281</f>
        <v>0</v>
      </c>
      <c r="S281" s="148">
        <v>0</v>
      </c>
      <c r="T281" s="149">
        <f>S281*H281</f>
        <v>0</v>
      </c>
      <c r="AR281" s="150" t="s">
        <v>179</v>
      </c>
      <c r="AT281" s="150" t="s">
        <v>203</v>
      </c>
      <c r="AU281" s="150" t="s">
        <v>142</v>
      </c>
      <c r="AY281" s="16" t="s">
        <v>135</v>
      </c>
      <c r="BE281" s="151">
        <f>IF(N281="základná",J281,0)</f>
        <v>0</v>
      </c>
      <c r="BF281" s="151">
        <f>IF(N281="znížená",J281,0)</f>
        <v>0</v>
      </c>
      <c r="BG281" s="151">
        <f>IF(N281="zákl. prenesená",J281,0)</f>
        <v>0</v>
      </c>
      <c r="BH281" s="151">
        <f>IF(N281="zníž. prenesená",J281,0)</f>
        <v>0</v>
      </c>
      <c r="BI281" s="151">
        <f>IF(N281="nulová",J281,0)</f>
        <v>0</v>
      </c>
      <c r="BJ281" s="16" t="s">
        <v>142</v>
      </c>
      <c r="BK281" s="151">
        <f>ROUND(I281*H281,2)</f>
        <v>0</v>
      </c>
      <c r="BL281" s="16" t="s">
        <v>141</v>
      </c>
      <c r="BM281" s="150" t="s">
        <v>731</v>
      </c>
    </row>
    <row r="282" spans="2:65" s="1" customFormat="1" ht="14.45" customHeight="1">
      <c r="B282" s="31"/>
      <c r="C282" s="138" t="s">
        <v>521</v>
      </c>
      <c r="D282" s="138" t="s">
        <v>137</v>
      </c>
      <c r="E282" s="139" t="s">
        <v>470</v>
      </c>
      <c r="F282" s="140" t="s">
        <v>471</v>
      </c>
      <c r="G282" s="141" t="s">
        <v>300</v>
      </c>
      <c r="H282" s="142">
        <v>2</v>
      </c>
      <c r="I282" s="143"/>
      <c r="J282" s="144">
        <f>ROUND(I282*H282,2)</f>
        <v>0</v>
      </c>
      <c r="K282" s="145"/>
      <c r="L282" s="31"/>
      <c r="M282" s="146" t="s">
        <v>1</v>
      </c>
      <c r="N282" s="147" t="s">
        <v>42</v>
      </c>
      <c r="P282" s="148">
        <f>O282*H282</f>
        <v>0</v>
      </c>
      <c r="Q282" s="148">
        <v>0</v>
      </c>
      <c r="R282" s="148">
        <f>Q282*H282</f>
        <v>0</v>
      </c>
      <c r="S282" s="148">
        <v>0</v>
      </c>
      <c r="T282" s="149">
        <f>S282*H282</f>
        <v>0</v>
      </c>
      <c r="AR282" s="150" t="s">
        <v>141</v>
      </c>
      <c r="AT282" s="150" t="s">
        <v>137</v>
      </c>
      <c r="AU282" s="150" t="s">
        <v>142</v>
      </c>
      <c r="AY282" s="16" t="s">
        <v>135</v>
      </c>
      <c r="BE282" s="151">
        <f>IF(N282="základná",J282,0)</f>
        <v>0</v>
      </c>
      <c r="BF282" s="151">
        <f>IF(N282="znížená",J282,0)</f>
        <v>0</v>
      </c>
      <c r="BG282" s="151">
        <f>IF(N282="zákl. prenesená",J282,0)</f>
        <v>0</v>
      </c>
      <c r="BH282" s="151">
        <f>IF(N282="zníž. prenesená",J282,0)</f>
        <v>0</v>
      </c>
      <c r="BI282" s="151">
        <f>IF(N282="nulová",J282,0)</f>
        <v>0</v>
      </c>
      <c r="BJ282" s="16" t="s">
        <v>142</v>
      </c>
      <c r="BK282" s="151">
        <f>ROUND(I282*H282,2)</f>
        <v>0</v>
      </c>
      <c r="BL282" s="16" t="s">
        <v>141</v>
      </c>
      <c r="BM282" s="150" t="s">
        <v>732</v>
      </c>
    </row>
    <row r="283" spans="2:65" s="1" customFormat="1" ht="22.15" customHeight="1">
      <c r="B283" s="31"/>
      <c r="C283" s="173" t="s">
        <v>525</v>
      </c>
      <c r="D283" s="173" t="s">
        <v>203</v>
      </c>
      <c r="E283" s="174" t="s">
        <v>474</v>
      </c>
      <c r="F283" s="175" t="s">
        <v>475</v>
      </c>
      <c r="G283" s="176" t="s">
        <v>300</v>
      </c>
      <c r="H283" s="177">
        <v>2</v>
      </c>
      <c r="I283" s="178"/>
      <c r="J283" s="179">
        <f>ROUND(I283*H283,2)</f>
        <v>0</v>
      </c>
      <c r="K283" s="180"/>
      <c r="L283" s="181"/>
      <c r="M283" s="182" t="s">
        <v>1</v>
      </c>
      <c r="N283" s="183" t="s">
        <v>42</v>
      </c>
      <c r="P283" s="148">
        <f>O283*H283</f>
        <v>0</v>
      </c>
      <c r="Q283" s="148">
        <v>0</v>
      </c>
      <c r="R283" s="148">
        <f>Q283*H283</f>
        <v>0</v>
      </c>
      <c r="S283" s="148">
        <v>0</v>
      </c>
      <c r="T283" s="149">
        <f>S283*H283</f>
        <v>0</v>
      </c>
      <c r="AR283" s="150" t="s">
        <v>179</v>
      </c>
      <c r="AT283" s="150" t="s">
        <v>203</v>
      </c>
      <c r="AU283" s="150" t="s">
        <v>142</v>
      </c>
      <c r="AY283" s="16" t="s">
        <v>135</v>
      </c>
      <c r="BE283" s="151">
        <f>IF(N283="základná",J283,0)</f>
        <v>0</v>
      </c>
      <c r="BF283" s="151">
        <f>IF(N283="znížená",J283,0)</f>
        <v>0</v>
      </c>
      <c r="BG283" s="151">
        <f>IF(N283="zákl. prenesená",J283,0)</f>
        <v>0</v>
      </c>
      <c r="BH283" s="151">
        <f>IF(N283="zníž. prenesená",J283,0)</f>
        <v>0</v>
      </c>
      <c r="BI283" s="151">
        <f>IF(N283="nulová",J283,0)</f>
        <v>0</v>
      </c>
      <c r="BJ283" s="16" t="s">
        <v>142</v>
      </c>
      <c r="BK283" s="151">
        <f>ROUND(I283*H283,2)</f>
        <v>0</v>
      </c>
      <c r="BL283" s="16" t="s">
        <v>141</v>
      </c>
      <c r="BM283" s="150" t="s">
        <v>733</v>
      </c>
    </row>
    <row r="284" spans="2:65" s="1" customFormat="1" ht="14.45" customHeight="1">
      <c r="B284" s="31"/>
      <c r="C284" s="138" t="s">
        <v>529</v>
      </c>
      <c r="D284" s="138" t="s">
        <v>137</v>
      </c>
      <c r="E284" s="139" t="s">
        <v>478</v>
      </c>
      <c r="F284" s="140" t="s">
        <v>479</v>
      </c>
      <c r="G284" s="141" t="s">
        <v>300</v>
      </c>
      <c r="H284" s="142">
        <v>2</v>
      </c>
      <c r="I284" s="143"/>
      <c r="J284" s="144">
        <f>ROUND(I284*H284,2)</f>
        <v>0</v>
      </c>
      <c r="K284" s="145"/>
      <c r="L284" s="31"/>
      <c r="M284" s="146" t="s">
        <v>1</v>
      </c>
      <c r="N284" s="147" t="s">
        <v>42</v>
      </c>
      <c r="P284" s="148">
        <f>O284*H284</f>
        <v>0</v>
      </c>
      <c r="Q284" s="148">
        <v>0</v>
      </c>
      <c r="R284" s="148">
        <f>Q284*H284</f>
        <v>0</v>
      </c>
      <c r="S284" s="148">
        <v>0</v>
      </c>
      <c r="T284" s="149">
        <f>S284*H284</f>
        <v>0</v>
      </c>
      <c r="AR284" s="150" t="s">
        <v>141</v>
      </c>
      <c r="AT284" s="150" t="s">
        <v>137</v>
      </c>
      <c r="AU284" s="150" t="s">
        <v>142</v>
      </c>
      <c r="AY284" s="16" t="s">
        <v>135</v>
      </c>
      <c r="BE284" s="151">
        <f>IF(N284="základná",J284,0)</f>
        <v>0</v>
      </c>
      <c r="BF284" s="151">
        <f>IF(N284="znížená",J284,0)</f>
        <v>0</v>
      </c>
      <c r="BG284" s="151">
        <f>IF(N284="zákl. prenesená",J284,0)</f>
        <v>0</v>
      </c>
      <c r="BH284" s="151">
        <f>IF(N284="zníž. prenesená",J284,0)</f>
        <v>0</v>
      </c>
      <c r="BI284" s="151">
        <f>IF(N284="nulová",J284,0)</f>
        <v>0</v>
      </c>
      <c r="BJ284" s="16" t="s">
        <v>142</v>
      </c>
      <c r="BK284" s="151">
        <f>ROUND(I284*H284,2)</f>
        <v>0</v>
      </c>
      <c r="BL284" s="16" t="s">
        <v>141</v>
      </c>
      <c r="BM284" s="150" t="s">
        <v>734</v>
      </c>
    </row>
    <row r="285" spans="2:65" s="1" customFormat="1" ht="34.9" customHeight="1">
      <c r="B285" s="31"/>
      <c r="C285" s="173" t="s">
        <v>533</v>
      </c>
      <c r="D285" s="173" t="s">
        <v>203</v>
      </c>
      <c r="E285" s="174" t="s">
        <v>482</v>
      </c>
      <c r="F285" s="175" t="s">
        <v>483</v>
      </c>
      <c r="G285" s="176" t="s">
        <v>300</v>
      </c>
      <c r="H285" s="177">
        <v>2</v>
      </c>
      <c r="I285" s="178"/>
      <c r="J285" s="179">
        <f>ROUND(I285*H285,2)</f>
        <v>0</v>
      </c>
      <c r="K285" s="180"/>
      <c r="L285" s="181"/>
      <c r="M285" s="182" t="s">
        <v>1</v>
      </c>
      <c r="N285" s="183" t="s">
        <v>42</v>
      </c>
      <c r="P285" s="148">
        <f>O285*H285</f>
        <v>0</v>
      </c>
      <c r="Q285" s="148">
        <v>0</v>
      </c>
      <c r="R285" s="148">
        <f>Q285*H285</f>
        <v>0</v>
      </c>
      <c r="S285" s="148">
        <v>0</v>
      </c>
      <c r="T285" s="149">
        <f>S285*H285</f>
        <v>0</v>
      </c>
      <c r="AR285" s="150" t="s">
        <v>179</v>
      </c>
      <c r="AT285" s="150" t="s">
        <v>203</v>
      </c>
      <c r="AU285" s="150" t="s">
        <v>142</v>
      </c>
      <c r="AY285" s="16" t="s">
        <v>135</v>
      </c>
      <c r="BE285" s="151">
        <f>IF(N285="základná",J285,0)</f>
        <v>0</v>
      </c>
      <c r="BF285" s="151">
        <f>IF(N285="znížená",J285,0)</f>
        <v>0</v>
      </c>
      <c r="BG285" s="151">
        <f>IF(N285="zákl. prenesená",J285,0)</f>
        <v>0</v>
      </c>
      <c r="BH285" s="151">
        <f>IF(N285="zníž. prenesená",J285,0)</f>
        <v>0</v>
      </c>
      <c r="BI285" s="151">
        <f>IF(N285="nulová",J285,0)</f>
        <v>0</v>
      </c>
      <c r="BJ285" s="16" t="s">
        <v>142</v>
      </c>
      <c r="BK285" s="151">
        <f>ROUND(I285*H285,2)</f>
        <v>0</v>
      </c>
      <c r="BL285" s="16" t="s">
        <v>141</v>
      </c>
      <c r="BM285" s="150" t="s">
        <v>735</v>
      </c>
    </row>
    <row r="286" spans="2:65" s="1" customFormat="1" ht="22.15" customHeight="1">
      <c r="B286" s="31"/>
      <c r="C286" s="138" t="s">
        <v>537</v>
      </c>
      <c r="D286" s="138" t="s">
        <v>137</v>
      </c>
      <c r="E286" s="139" t="s">
        <v>486</v>
      </c>
      <c r="F286" s="140" t="s">
        <v>487</v>
      </c>
      <c r="G286" s="141" t="s">
        <v>300</v>
      </c>
      <c r="H286" s="142">
        <v>2</v>
      </c>
      <c r="I286" s="143"/>
      <c r="J286" s="144">
        <f>ROUND(I286*H286,2)</f>
        <v>0</v>
      </c>
      <c r="K286" s="145"/>
      <c r="L286" s="31"/>
      <c r="M286" s="146" t="s">
        <v>1</v>
      </c>
      <c r="N286" s="147" t="s">
        <v>42</v>
      </c>
      <c r="P286" s="148">
        <f>O286*H286</f>
        <v>0</v>
      </c>
      <c r="Q286" s="148">
        <v>0</v>
      </c>
      <c r="R286" s="148">
        <f>Q286*H286</f>
        <v>0</v>
      </c>
      <c r="S286" s="148">
        <v>0</v>
      </c>
      <c r="T286" s="149">
        <f>S286*H286</f>
        <v>0</v>
      </c>
      <c r="AR286" s="150" t="s">
        <v>141</v>
      </c>
      <c r="AT286" s="150" t="s">
        <v>137</v>
      </c>
      <c r="AU286" s="150" t="s">
        <v>142</v>
      </c>
      <c r="AY286" s="16" t="s">
        <v>135</v>
      </c>
      <c r="BE286" s="151">
        <f>IF(N286="základná",J286,0)</f>
        <v>0</v>
      </c>
      <c r="BF286" s="151">
        <f>IF(N286="znížená",J286,0)</f>
        <v>0</v>
      </c>
      <c r="BG286" s="151">
        <f>IF(N286="zákl. prenesená",J286,0)</f>
        <v>0</v>
      </c>
      <c r="BH286" s="151">
        <f>IF(N286="zníž. prenesená",J286,0)</f>
        <v>0</v>
      </c>
      <c r="BI286" s="151">
        <f>IF(N286="nulová",J286,0)</f>
        <v>0</v>
      </c>
      <c r="BJ286" s="16" t="s">
        <v>142</v>
      </c>
      <c r="BK286" s="151">
        <f>ROUND(I286*H286,2)</f>
        <v>0</v>
      </c>
      <c r="BL286" s="16" t="s">
        <v>141</v>
      </c>
      <c r="BM286" s="150" t="s">
        <v>736</v>
      </c>
    </row>
    <row r="287" spans="2:65" s="1" customFormat="1" ht="22.15" customHeight="1">
      <c r="B287" s="31"/>
      <c r="C287" s="173" t="s">
        <v>541</v>
      </c>
      <c r="D287" s="173" t="s">
        <v>203</v>
      </c>
      <c r="E287" s="174" t="s">
        <v>490</v>
      </c>
      <c r="F287" s="175" t="s">
        <v>491</v>
      </c>
      <c r="G287" s="176" t="s">
        <v>225</v>
      </c>
      <c r="H287" s="177">
        <v>8</v>
      </c>
      <c r="I287" s="178"/>
      <c r="J287" s="179">
        <f>ROUND(I287*H287,2)</f>
        <v>0</v>
      </c>
      <c r="K287" s="180"/>
      <c r="L287" s="181"/>
      <c r="M287" s="182" t="s">
        <v>1</v>
      </c>
      <c r="N287" s="183" t="s">
        <v>42</v>
      </c>
      <c r="P287" s="148">
        <f>O287*H287</f>
        <v>0</v>
      </c>
      <c r="Q287" s="148">
        <v>0</v>
      </c>
      <c r="R287" s="148">
        <f>Q287*H287</f>
        <v>0</v>
      </c>
      <c r="S287" s="148">
        <v>0</v>
      </c>
      <c r="T287" s="149">
        <f>S287*H287</f>
        <v>0</v>
      </c>
      <c r="AR287" s="150" t="s">
        <v>179</v>
      </c>
      <c r="AT287" s="150" t="s">
        <v>203</v>
      </c>
      <c r="AU287" s="150" t="s">
        <v>142</v>
      </c>
      <c r="AY287" s="16" t="s">
        <v>135</v>
      </c>
      <c r="BE287" s="151">
        <f>IF(N287="základná",J287,0)</f>
        <v>0</v>
      </c>
      <c r="BF287" s="151">
        <f>IF(N287="znížená",J287,0)</f>
        <v>0</v>
      </c>
      <c r="BG287" s="151">
        <f>IF(N287="zákl. prenesená",J287,0)</f>
        <v>0</v>
      </c>
      <c r="BH287" s="151">
        <f>IF(N287="zníž. prenesená",J287,0)</f>
        <v>0</v>
      </c>
      <c r="BI287" s="151">
        <f>IF(N287="nulová",J287,0)</f>
        <v>0</v>
      </c>
      <c r="BJ287" s="16" t="s">
        <v>142</v>
      </c>
      <c r="BK287" s="151">
        <f>ROUND(I287*H287,2)</f>
        <v>0</v>
      </c>
      <c r="BL287" s="16" t="s">
        <v>141</v>
      </c>
      <c r="BM287" s="150" t="s">
        <v>737</v>
      </c>
    </row>
    <row r="288" spans="2:65" s="1" customFormat="1" ht="14.45" customHeight="1">
      <c r="B288" s="31"/>
      <c r="C288" s="173" t="s">
        <v>545</v>
      </c>
      <c r="D288" s="173" t="s">
        <v>203</v>
      </c>
      <c r="E288" s="174" t="s">
        <v>494</v>
      </c>
      <c r="F288" s="175" t="s">
        <v>495</v>
      </c>
      <c r="G288" s="176" t="s">
        <v>225</v>
      </c>
      <c r="H288" s="177">
        <v>15</v>
      </c>
      <c r="I288" s="178"/>
      <c r="J288" s="179">
        <f>ROUND(I288*H288,2)</f>
        <v>0</v>
      </c>
      <c r="K288" s="180"/>
      <c r="L288" s="181"/>
      <c r="M288" s="182" t="s">
        <v>1</v>
      </c>
      <c r="N288" s="183" t="s">
        <v>42</v>
      </c>
      <c r="P288" s="148">
        <f>O288*H288</f>
        <v>0</v>
      </c>
      <c r="Q288" s="148">
        <v>0</v>
      </c>
      <c r="R288" s="148">
        <f>Q288*H288</f>
        <v>0</v>
      </c>
      <c r="S288" s="148">
        <v>0</v>
      </c>
      <c r="T288" s="149">
        <f>S288*H288</f>
        <v>0</v>
      </c>
      <c r="AR288" s="150" t="s">
        <v>179</v>
      </c>
      <c r="AT288" s="150" t="s">
        <v>203</v>
      </c>
      <c r="AU288" s="150" t="s">
        <v>142</v>
      </c>
      <c r="AY288" s="16" t="s">
        <v>135</v>
      </c>
      <c r="BE288" s="151">
        <f>IF(N288="základná",J288,0)</f>
        <v>0</v>
      </c>
      <c r="BF288" s="151">
        <f>IF(N288="znížená",J288,0)</f>
        <v>0</v>
      </c>
      <c r="BG288" s="151">
        <f>IF(N288="zákl. prenesená",J288,0)</f>
        <v>0</v>
      </c>
      <c r="BH288" s="151">
        <f>IF(N288="zníž. prenesená",J288,0)</f>
        <v>0</v>
      </c>
      <c r="BI288" s="151">
        <f>IF(N288="nulová",J288,0)</f>
        <v>0</v>
      </c>
      <c r="BJ288" s="16" t="s">
        <v>142</v>
      </c>
      <c r="BK288" s="151">
        <f>ROUND(I288*H288,2)</f>
        <v>0</v>
      </c>
      <c r="BL288" s="16" t="s">
        <v>141</v>
      </c>
      <c r="BM288" s="150" t="s">
        <v>738</v>
      </c>
    </row>
    <row r="289" spans="2:65" s="1" customFormat="1" ht="34.9" customHeight="1">
      <c r="B289" s="31"/>
      <c r="C289" s="173" t="s">
        <v>549</v>
      </c>
      <c r="D289" s="173" t="s">
        <v>203</v>
      </c>
      <c r="E289" s="174" t="s">
        <v>498</v>
      </c>
      <c r="F289" s="175" t="s">
        <v>499</v>
      </c>
      <c r="G289" s="176" t="s">
        <v>225</v>
      </c>
      <c r="H289" s="177">
        <v>23</v>
      </c>
      <c r="I289" s="178"/>
      <c r="J289" s="179">
        <f>ROUND(I289*H289,2)</f>
        <v>0</v>
      </c>
      <c r="K289" s="180"/>
      <c r="L289" s="181"/>
      <c r="M289" s="182" t="s">
        <v>1</v>
      </c>
      <c r="N289" s="183" t="s">
        <v>42</v>
      </c>
      <c r="P289" s="148">
        <f>O289*H289</f>
        <v>0</v>
      </c>
      <c r="Q289" s="148">
        <v>0</v>
      </c>
      <c r="R289" s="148">
        <f>Q289*H289</f>
        <v>0</v>
      </c>
      <c r="S289" s="148">
        <v>0</v>
      </c>
      <c r="T289" s="149">
        <f>S289*H289</f>
        <v>0</v>
      </c>
      <c r="AR289" s="150" t="s">
        <v>179</v>
      </c>
      <c r="AT289" s="150" t="s">
        <v>203</v>
      </c>
      <c r="AU289" s="150" t="s">
        <v>142</v>
      </c>
      <c r="AY289" s="16" t="s">
        <v>135</v>
      </c>
      <c r="BE289" s="151">
        <f>IF(N289="základná",J289,0)</f>
        <v>0</v>
      </c>
      <c r="BF289" s="151">
        <f>IF(N289="znížená",J289,0)</f>
        <v>0</v>
      </c>
      <c r="BG289" s="151">
        <f>IF(N289="zákl. prenesená",J289,0)</f>
        <v>0</v>
      </c>
      <c r="BH289" s="151">
        <f>IF(N289="zníž. prenesená",J289,0)</f>
        <v>0</v>
      </c>
      <c r="BI289" s="151">
        <f>IF(N289="nulová",J289,0)</f>
        <v>0</v>
      </c>
      <c r="BJ289" s="16" t="s">
        <v>142</v>
      </c>
      <c r="BK289" s="151">
        <f>ROUND(I289*H289,2)</f>
        <v>0</v>
      </c>
      <c r="BL289" s="16" t="s">
        <v>141</v>
      </c>
      <c r="BM289" s="150" t="s">
        <v>739</v>
      </c>
    </row>
    <row r="290" spans="2:65" s="1" customFormat="1" ht="34.9" customHeight="1">
      <c r="B290" s="31"/>
      <c r="C290" s="138" t="s">
        <v>553</v>
      </c>
      <c r="D290" s="138" t="s">
        <v>137</v>
      </c>
      <c r="E290" s="139" t="s">
        <v>502</v>
      </c>
      <c r="F290" s="140" t="s">
        <v>503</v>
      </c>
      <c r="G290" s="141" t="s">
        <v>225</v>
      </c>
      <c r="H290" s="142">
        <v>8</v>
      </c>
      <c r="I290" s="143"/>
      <c r="J290" s="144">
        <f>ROUND(I290*H290,2)</f>
        <v>0</v>
      </c>
      <c r="K290" s="145"/>
      <c r="L290" s="31"/>
      <c r="M290" s="146" t="s">
        <v>1</v>
      </c>
      <c r="N290" s="147" t="s">
        <v>42</v>
      </c>
      <c r="P290" s="148">
        <f>O290*H290</f>
        <v>0</v>
      </c>
      <c r="Q290" s="148">
        <v>0</v>
      </c>
      <c r="R290" s="148">
        <f>Q290*H290</f>
        <v>0</v>
      </c>
      <c r="S290" s="148">
        <v>0</v>
      </c>
      <c r="T290" s="149">
        <f>S290*H290</f>
        <v>0</v>
      </c>
      <c r="AR290" s="150" t="s">
        <v>141</v>
      </c>
      <c r="AT290" s="150" t="s">
        <v>137</v>
      </c>
      <c r="AU290" s="150" t="s">
        <v>142</v>
      </c>
      <c r="AY290" s="16" t="s">
        <v>135</v>
      </c>
      <c r="BE290" s="151">
        <f>IF(N290="základná",J290,0)</f>
        <v>0</v>
      </c>
      <c r="BF290" s="151">
        <f>IF(N290="znížená",J290,0)</f>
        <v>0</v>
      </c>
      <c r="BG290" s="151">
        <f>IF(N290="zákl. prenesená",J290,0)</f>
        <v>0</v>
      </c>
      <c r="BH290" s="151">
        <f>IF(N290="zníž. prenesená",J290,0)</f>
        <v>0</v>
      </c>
      <c r="BI290" s="151">
        <f>IF(N290="nulová",J290,0)</f>
        <v>0</v>
      </c>
      <c r="BJ290" s="16" t="s">
        <v>142</v>
      </c>
      <c r="BK290" s="151">
        <f>ROUND(I290*H290,2)</f>
        <v>0</v>
      </c>
      <c r="BL290" s="16" t="s">
        <v>141</v>
      </c>
      <c r="BM290" s="150" t="s">
        <v>740</v>
      </c>
    </row>
    <row r="291" spans="2:65" s="1" customFormat="1" ht="34.9" customHeight="1">
      <c r="B291" s="31"/>
      <c r="C291" s="138" t="s">
        <v>557</v>
      </c>
      <c r="D291" s="138" t="s">
        <v>137</v>
      </c>
      <c r="E291" s="139" t="s">
        <v>506</v>
      </c>
      <c r="F291" s="140" t="s">
        <v>507</v>
      </c>
      <c r="G291" s="141" t="s">
        <v>225</v>
      </c>
      <c r="H291" s="142">
        <v>15</v>
      </c>
      <c r="I291" s="143"/>
      <c r="J291" s="144">
        <f>ROUND(I291*H291,2)</f>
        <v>0</v>
      </c>
      <c r="K291" s="145"/>
      <c r="L291" s="31"/>
      <c r="M291" s="146" t="s">
        <v>1</v>
      </c>
      <c r="N291" s="147" t="s">
        <v>42</v>
      </c>
      <c r="P291" s="148">
        <f>O291*H291</f>
        <v>0</v>
      </c>
      <c r="Q291" s="148">
        <v>0</v>
      </c>
      <c r="R291" s="148">
        <f>Q291*H291</f>
        <v>0</v>
      </c>
      <c r="S291" s="148">
        <v>0</v>
      </c>
      <c r="T291" s="149">
        <f>S291*H291</f>
        <v>0</v>
      </c>
      <c r="AR291" s="150" t="s">
        <v>141</v>
      </c>
      <c r="AT291" s="150" t="s">
        <v>137</v>
      </c>
      <c r="AU291" s="150" t="s">
        <v>142</v>
      </c>
      <c r="AY291" s="16" t="s">
        <v>135</v>
      </c>
      <c r="BE291" s="151">
        <f>IF(N291="základná",J291,0)</f>
        <v>0</v>
      </c>
      <c r="BF291" s="151">
        <f>IF(N291="znížená",J291,0)</f>
        <v>0</v>
      </c>
      <c r="BG291" s="151">
        <f>IF(N291="zákl. prenesená",J291,0)</f>
        <v>0</v>
      </c>
      <c r="BH291" s="151">
        <f>IF(N291="zníž. prenesená",J291,0)</f>
        <v>0</v>
      </c>
      <c r="BI291" s="151">
        <f>IF(N291="nulová",J291,0)</f>
        <v>0</v>
      </c>
      <c r="BJ291" s="16" t="s">
        <v>142</v>
      </c>
      <c r="BK291" s="151">
        <f>ROUND(I291*H291,2)</f>
        <v>0</v>
      </c>
      <c r="BL291" s="16" t="s">
        <v>141</v>
      </c>
      <c r="BM291" s="150" t="s">
        <v>741</v>
      </c>
    </row>
    <row r="292" spans="2:65" s="1" customFormat="1" ht="40.15" customHeight="1">
      <c r="B292" s="31"/>
      <c r="C292" s="173" t="s">
        <v>561</v>
      </c>
      <c r="D292" s="173" t="s">
        <v>203</v>
      </c>
      <c r="E292" s="174" t="s">
        <v>510</v>
      </c>
      <c r="F292" s="175" t="s">
        <v>511</v>
      </c>
      <c r="G292" s="176" t="s">
        <v>300</v>
      </c>
      <c r="H292" s="177">
        <v>2</v>
      </c>
      <c r="I292" s="178"/>
      <c r="J292" s="179">
        <f>ROUND(I292*H292,2)</f>
        <v>0</v>
      </c>
      <c r="K292" s="180"/>
      <c r="L292" s="181"/>
      <c r="M292" s="182" t="s">
        <v>1</v>
      </c>
      <c r="N292" s="183" t="s">
        <v>42</v>
      </c>
      <c r="P292" s="148">
        <f>O292*H292</f>
        <v>0</v>
      </c>
      <c r="Q292" s="148">
        <v>0</v>
      </c>
      <c r="R292" s="148">
        <f>Q292*H292</f>
        <v>0</v>
      </c>
      <c r="S292" s="148">
        <v>0</v>
      </c>
      <c r="T292" s="149">
        <f>S292*H292</f>
        <v>0</v>
      </c>
      <c r="AR292" s="150" t="s">
        <v>179</v>
      </c>
      <c r="AT292" s="150" t="s">
        <v>203</v>
      </c>
      <c r="AU292" s="150" t="s">
        <v>142</v>
      </c>
      <c r="AY292" s="16" t="s">
        <v>135</v>
      </c>
      <c r="BE292" s="151">
        <f>IF(N292="základná",J292,0)</f>
        <v>0</v>
      </c>
      <c r="BF292" s="151">
        <f>IF(N292="znížená",J292,0)</f>
        <v>0</v>
      </c>
      <c r="BG292" s="151">
        <f>IF(N292="zákl. prenesená",J292,0)</f>
        <v>0</v>
      </c>
      <c r="BH292" s="151">
        <f>IF(N292="zníž. prenesená",J292,0)</f>
        <v>0</v>
      </c>
      <c r="BI292" s="151">
        <f>IF(N292="nulová",J292,0)</f>
        <v>0</v>
      </c>
      <c r="BJ292" s="16" t="s">
        <v>142</v>
      </c>
      <c r="BK292" s="151">
        <f>ROUND(I292*H292,2)</f>
        <v>0</v>
      </c>
      <c r="BL292" s="16" t="s">
        <v>141</v>
      </c>
      <c r="BM292" s="150" t="s">
        <v>742</v>
      </c>
    </row>
    <row r="293" spans="2:65" s="1" customFormat="1" ht="22.15" customHeight="1">
      <c r="B293" s="31"/>
      <c r="C293" s="138" t="s">
        <v>565</v>
      </c>
      <c r="D293" s="138" t="s">
        <v>137</v>
      </c>
      <c r="E293" s="139" t="s">
        <v>514</v>
      </c>
      <c r="F293" s="140" t="s">
        <v>515</v>
      </c>
      <c r="G293" s="141" t="s">
        <v>300</v>
      </c>
      <c r="H293" s="142">
        <v>2</v>
      </c>
      <c r="I293" s="143"/>
      <c r="J293" s="144">
        <f>ROUND(I293*H293,2)</f>
        <v>0</v>
      </c>
      <c r="K293" s="145"/>
      <c r="L293" s="31"/>
      <c r="M293" s="146" t="s">
        <v>1</v>
      </c>
      <c r="N293" s="147" t="s">
        <v>42</v>
      </c>
      <c r="P293" s="148">
        <f>O293*H293</f>
        <v>0</v>
      </c>
      <c r="Q293" s="148">
        <v>0</v>
      </c>
      <c r="R293" s="148">
        <f>Q293*H293</f>
        <v>0</v>
      </c>
      <c r="S293" s="148">
        <v>0</v>
      </c>
      <c r="T293" s="149">
        <f>S293*H293</f>
        <v>0</v>
      </c>
      <c r="AR293" s="150" t="s">
        <v>141</v>
      </c>
      <c r="AT293" s="150" t="s">
        <v>137</v>
      </c>
      <c r="AU293" s="150" t="s">
        <v>142</v>
      </c>
      <c r="AY293" s="16" t="s">
        <v>135</v>
      </c>
      <c r="BE293" s="151">
        <f>IF(N293="základná",J293,0)</f>
        <v>0</v>
      </c>
      <c r="BF293" s="151">
        <f>IF(N293="znížená",J293,0)</f>
        <v>0</v>
      </c>
      <c r="BG293" s="151">
        <f>IF(N293="zákl. prenesená",J293,0)</f>
        <v>0</v>
      </c>
      <c r="BH293" s="151">
        <f>IF(N293="zníž. prenesená",J293,0)</f>
        <v>0</v>
      </c>
      <c r="BI293" s="151">
        <f>IF(N293="nulová",J293,0)</f>
        <v>0</v>
      </c>
      <c r="BJ293" s="16" t="s">
        <v>142</v>
      </c>
      <c r="BK293" s="151">
        <f>ROUND(I293*H293,2)</f>
        <v>0</v>
      </c>
      <c r="BL293" s="16" t="s">
        <v>141</v>
      </c>
      <c r="BM293" s="150" t="s">
        <v>743</v>
      </c>
    </row>
    <row r="294" spans="2:65" s="1" customFormat="1" ht="34.9" customHeight="1">
      <c r="B294" s="31"/>
      <c r="C294" s="173" t="s">
        <v>569</v>
      </c>
      <c r="D294" s="173" t="s">
        <v>203</v>
      </c>
      <c r="E294" s="174" t="s">
        <v>518</v>
      </c>
      <c r="F294" s="175" t="s">
        <v>519</v>
      </c>
      <c r="G294" s="176" t="s">
        <v>300</v>
      </c>
      <c r="H294" s="177">
        <v>2</v>
      </c>
      <c r="I294" s="178"/>
      <c r="J294" s="179">
        <f>ROUND(I294*H294,2)</f>
        <v>0</v>
      </c>
      <c r="K294" s="180"/>
      <c r="L294" s="181"/>
      <c r="M294" s="182" t="s">
        <v>1</v>
      </c>
      <c r="N294" s="183" t="s">
        <v>42</v>
      </c>
      <c r="P294" s="148">
        <f>O294*H294</f>
        <v>0</v>
      </c>
      <c r="Q294" s="148">
        <v>0</v>
      </c>
      <c r="R294" s="148">
        <f>Q294*H294</f>
        <v>0</v>
      </c>
      <c r="S294" s="148">
        <v>0</v>
      </c>
      <c r="T294" s="149">
        <f>S294*H294</f>
        <v>0</v>
      </c>
      <c r="AR294" s="150" t="s">
        <v>179</v>
      </c>
      <c r="AT294" s="150" t="s">
        <v>203</v>
      </c>
      <c r="AU294" s="150" t="s">
        <v>142</v>
      </c>
      <c r="AY294" s="16" t="s">
        <v>135</v>
      </c>
      <c r="BE294" s="151">
        <f>IF(N294="základná",J294,0)</f>
        <v>0</v>
      </c>
      <c r="BF294" s="151">
        <f>IF(N294="znížená",J294,0)</f>
        <v>0</v>
      </c>
      <c r="BG294" s="151">
        <f>IF(N294="zákl. prenesená",J294,0)</f>
        <v>0</v>
      </c>
      <c r="BH294" s="151">
        <f>IF(N294="zníž. prenesená",J294,0)</f>
        <v>0</v>
      </c>
      <c r="BI294" s="151">
        <f>IF(N294="nulová",J294,0)</f>
        <v>0</v>
      </c>
      <c r="BJ294" s="16" t="s">
        <v>142</v>
      </c>
      <c r="BK294" s="151">
        <f>ROUND(I294*H294,2)</f>
        <v>0</v>
      </c>
      <c r="BL294" s="16" t="s">
        <v>141</v>
      </c>
      <c r="BM294" s="150" t="s">
        <v>744</v>
      </c>
    </row>
    <row r="295" spans="2:65" s="1" customFormat="1" ht="22.15" customHeight="1">
      <c r="B295" s="31"/>
      <c r="C295" s="138" t="s">
        <v>573</v>
      </c>
      <c r="D295" s="138" t="s">
        <v>137</v>
      </c>
      <c r="E295" s="139" t="s">
        <v>522</v>
      </c>
      <c r="F295" s="140" t="s">
        <v>523</v>
      </c>
      <c r="G295" s="141" t="s">
        <v>300</v>
      </c>
      <c r="H295" s="142">
        <v>2</v>
      </c>
      <c r="I295" s="143"/>
      <c r="J295" s="144">
        <f>ROUND(I295*H295,2)</f>
        <v>0</v>
      </c>
      <c r="K295" s="145"/>
      <c r="L295" s="31"/>
      <c r="M295" s="146" t="s">
        <v>1</v>
      </c>
      <c r="N295" s="147" t="s">
        <v>42</v>
      </c>
      <c r="P295" s="148">
        <f>O295*H295</f>
        <v>0</v>
      </c>
      <c r="Q295" s="148">
        <v>0</v>
      </c>
      <c r="R295" s="148">
        <f>Q295*H295</f>
        <v>0</v>
      </c>
      <c r="S295" s="148">
        <v>0</v>
      </c>
      <c r="T295" s="149">
        <f>S295*H295</f>
        <v>0</v>
      </c>
      <c r="AR295" s="150" t="s">
        <v>141</v>
      </c>
      <c r="AT295" s="150" t="s">
        <v>137</v>
      </c>
      <c r="AU295" s="150" t="s">
        <v>142</v>
      </c>
      <c r="AY295" s="16" t="s">
        <v>135</v>
      </c>
      <c r="BE295" s="151">
        <f>IF(N295="základná",J295,0)</f>
        <v>0</v>
      </c>
      <c r="BF295" s="151">
        <f>IF(N295="znížená",J295,0)</f>
        <v>0</v>
      </c>
      <c r="BG295" s="151">
        <f>IF(N295="zákl. prenesená",J295,0)</f>
        <v>0</v>
      </c>
      <c r="BH295" s="151">
        <f>IF(N295="zníž. prenesená",J295,0)</f>
        <v>0</v>
      </c>
      <c r="BI295" s="151">
        <f>IF(N295="nulová",J295,0)</f>
        <v>0</v>
      </c>
      <c r="BJ295" s="16" t="s">
        <v>142</v>
      </c>
      <c r="BK295" s="151">
        <f>ROUND(I295*H295,2)</f>
        <v>0</v>
      </c>
      <c r="BL295" s="16" t="s">
        <v>141</v>
      </c>
      <c r="BM295" s="150" t="s">
        <v>745</v>
      </c>
    </row>
    <row r="296" spans="2:65" s="1" customFormat="1" ht="34.9" customHeight="1">
      <c r="B296" s="31"/>
      <c r="C296" s="173" t="s">
        <v>577</v>
      </c>
      <c r="D296" s="173" t="s">
        <v>203</v>
      </c>
      <c r="E296" s="174" t="s">
        <v>526</v>
      </c>
      <c r="F296" s="175" t="s">
        <v>527</v>
      </c>
      <c r="G296" s="176" t="s">
        <v>300</v>
      </c>
      <c r="H296" s="177">
        <v>1</v>
      </c>
      <c r="I296" s="178"/>
      <c r="J296" s="179">
        <f>ROUND(I296*H296,2)</f>
        <v>0</v>
      </c>
      <c r="K296" s="180"/>
      <c r="L296" s="181"/>
      <c r="M296" s="182" t="s">
        <v>1</v>
      </c>
      <c r="N296" s="183" t="s">
        <v>42</v>
      </c>
      <c r="P296" s="148">
        <f>O296*H296</f>
        <v>0</v>
      </c>
      <c r="Q296" s="148">
        <v>0</v>
      </c>
      <c r="R296" s="148">
        <f>Q296*H296</f>
        <v>0</v>
      </c>
      <c r="S296" s="148">
        <v>0</v>
      </c>
      <c r="T296" s="149">
        <f>S296*H296</f>
        <v>0</v>
      </c>
      <c r="AR296" s="150" t="s">
        <v>179</v>
      </c>
      <c r="AT296" s="150" t="s">
        <v>203</v>
      </c>
      <c r="AU296" s="150" t="s">
        <v>142</v>
      </c>
      <c r="AY296" s="16" t="s">
        <v>135</v>
      </c>
      <c r="BE296" s="151">
        <f>IF(N296="základná",J296,0)</f>
        <v>0</v>
      </c>
      <c r="BF296" s="151">
        <f>IF(N296="znížená",J296,0)</f>
        <v>0</v>
      </c>
      <c r="BG296" s="151">
        <f>IF(N296="zákl. prenesená",J296,0)</f>
        <v>0</v>
      </c>
      <c r="BH296" s="151">
        <f>IF(N296="zníž. prenesená",J296,0)</f>
        <v>0</v>
      </c>
      <c r="BI296" s="151">
        <f>IF(N296="nulová",J296,0)</f>
        <v>0</v>
      </c>
      <c r="BJ296" s="16" t="s">
        <v>142</v>
      </c>
      <c r="BK296" s="151">
        <f>ROUND(I296*H296,2)</f>
        <v>0</v>
      </c>
      <c r="BL296" s="16" t="s">
        <v>141</v>
      </c>
      <c r="BM296" s="150" t="s">
        <v>746</v>
      </c>
    </row>
    <row r="297" spans="2:65" s="1" customFormat="1" ht="22.15" customHeight="1">
      <c r="B297" s="31"/>
      <c r="C297" s="173" t="s">
        <v>581</v>
      </c>
      <c r="D297" s="173" t="s">
        <v>203</v>
      </c>
      <c r="E297" s="174" t="s">
        <v>530</v>
      </c>
      <c r="F297" s="175" t="s">
        <v>531</v>
      </c>
      <c r="G297" s="176" t="s">
        <v>300</v>
      </c>
      <c r="H297" s="177">
        <v>1</v>
      </c>
      <c r="I297" s="178"/>
      <c r="J297" s="179">
        <f>ROUND(I297*H297,2)</f>
        <v>0</v>
      </c>
      <c r="K297" s="180"/>
      <c r="L297" s="181"/>
      <c r="M297" s="182" t="s">
        <v>1</v>
      </c>
      <c r="N297" s="183" t="s">
        <v>42</v>
      </c>
      <c r="P297" s="148">
        <f>O297*H297</f>
        <v>0</v>
      </c>
      <c r="Q297" s="148">
        <v>0</v>
      </c>
      <c r="R297" s="148">
        <f>Q297*H297</f>
        <v>0</v>
      </c>
      <c r="S297" s="148">
        <v>0</v>
      </c>
      <c r="T297" s="149">
        <f>S297*H297</f>
        <v>0</v>
      </c>
      <c r="AR297" s="150" t="s">
        <v>179</v>
      </c>
      <c r="AT297" s="150" t="s">
        <v>203</v>
      </c>
      <c r="AU297" s="150" t="s">
        <v>142</v>
      </c>
      <c r="AY297" s="16" t="s">
        <v>135</v>
      </c>
      <c r="BE297" s="151">
        <f>IF(N297="základná",J297,0)</f>
        <v>0</v>
      </c>
      <c r="BF297" s="151">
        <f>IF(N297="znížená",J297,0)</f>
        <v>0</v>
      </c>
      <c r="BG297" s="151">
        <f>IF(N297="zákl. prenesená",J297,0)</f>
        <v>0</v>
      </c>
      <c r="BH297" s="151">
        <f>IF(N297="zníž. prenesená",J297,0)</f>
        <v>0</v>
      </c>
      <c r="BI297" s="151">
        <f>IF(N297="nulová",J297,0)</f>
        <v>0</v>
      </c>
      <c r="BJ297" s="16" t="s">
        <v>142</v>
      </c>
      <c r="BK297" s="151">
        <f>ROUND(I297*H297,2)</f>
        <v>0</v>
      </c>
      <c r="BL297" s="16" t="s">
        <v>141</v>
      </c>
      <c r="BM297" s="150" t="s">
        <v>747</v>
      </c>
    </row>
    <row r="298" spans="2:65" s="1" customFormat="1" ht="22.15" customHeight="1">
      <c r="B298" s="31"/>
      <c r="C298" s="138" t="s">
        <v>585</v>
      </c>
      <c r="D298" s="138" t="s">
        <v>137</v>
      </c>
      <c r="E298" s="139" t="s">
        <v>534</v>
      </c>
      <c r="F298" s="140" t="s">
        <v>535</v>
      </c>
      <c r="G298" s="141" t="s">
        <v>300</v>
      </c>
      <c r="H298" s="142">
        <v>1</v>
      </c>
      <c r="I298" s="143"/>
      <c r="J298" s="144">
        <f>ROUND(I298*H298,2)</f>
        <v>0</v>
      </c>
      <c r="K298" s="145"/>
      <c r="L298" s="31"/>
      <c r="M298" s="146" t="s">
        <v>1</v>
      </c>
      <c r="N298" s="147" t="s">
        <v>42</v>
      </c>
      <c r="P298" s="148">
        <f>O298*H298</f>
        <v>0</v>
      </c>
      <c r="Q298" s="148">
        <v>0</v>
      </c>
      <c r="R298" s="148">
        <f>Q298*H298</f>
        <v>0</v>
      </c>
      <c r="S298" s="148">
        <v>0</v>
      </c>
      <c r="T298" s="149">
        <f>S298*H298</f>
        <v>0</v>
      </c>
      <c r="AR298" s="150" t="s">
        <v>141</v>
      </c>
      <c r="AT298" s="150" t="s">
        <v>137</v>
      </c>
      <c r="AU298" s="150" t="s">
        <v>142</v>
      </c>
      <c r="AY298" s="16" t="s">
        <v>135</v>
      </c>
      <c r="BE298" s="151">
        <f>IF(N298="základná",J298,0)</f>
        <v>0</v>
      </c>
      <c r="BF298" s="151">
        <f>IF(N298="znížená",J298,0)</f>
        <v>0</v>
      </c>
      <c r="BG298" s="151">
        <f>IF(N298="zákl. prenesená",J298,0)</f>
        <v>0</v>
      </c>
      <c r="BH298" s="151">
        <f>IF(N298="zníž. prenesená",J298,0)</f>
        <v>0</v>
      </c>
      <c r="BI298" s="151">
        <f>IF(N298="nulová",J298,0)</f>
        <v>0</v>
      </c>
      <c r="BJ298" s="16" t="s">
        <v>142</v>
      </c>
      <c r="BK298" s="151">
        <f>ROUND(I298*H298,2)</f>
        <v>0</v>
      </c>
      <c r="BL298" s="16" t="s">
        <v>141</v>
      </c>
      <c r="BM298" s="150" t="s">
        <v>748</v>
      </c>
    </row>
    <row r="299" spans="2:65" s="1" customFormat="1" ht="14.45" customHeight="1">
      <c r="B299" s="31"/>
      <c r="C299" s="173" t="s">
        <v>589</v>
      </c>
      <c r="D299" s="173" t="s">
        <v>203</v>
      </c>
      <c r="E299" s="174" t="s">
        <v>538</v>
      </c>
      <c r="F299" s="175" t="s">
        <v>539</v>
      </c>
      <c r="G299" s="176" t="s">
        <v>300</v>
      </c>
      <c r="H299" s="177">
        <v>60</v>
      </c>
      <c r="I299" s="178"/>
      <c r="J299" s="179">
        <f>ROUND(I299*H299,2)</f>
        <v>0</v>
      </c>
      <c r="K299" s="180"/>
      <c r="L299" s="181"/>
      <c r="M299" s="182" t="s">
        <v>1</v>
      </c>
      <c r="N299" s="183" t="s">
        <v>42</v>
      </c>
      <c r="P299" s="148">
        <f>O299*H299</f>
        <v>0</v>
      </c>
      <c r="Q299" s="148">
        <v>0</v>
      </c>
      <c r="R299" s="148">
        <f>Q299*H299</f>
        <v>0</v>
      </c>
      <c r="S299" s="148">
        <v>0</v>
      </c>
      <c r="T299" s="149">
        <f>S299*H299</f>
        <v>0</v>
      </c>
      <c r="AR299" s="150" t="s">
        <v>179</v>
      </c>
      <c r="AT299" s="150" t="s">
        <v>203</v>
      </c>
      <c r="AU299" s="150" t="s">
        <v>142</v>
      </c>
      <c r="AY299" s="16" t="s">
        <v>135</v>
      </c>
      <c r="BE299" s="151">
        <f>IF(N299="základná",J299,0)</f>
        <v>0</v>
      </c>
      <c r="BF299" s="151">
        <f>IF(N299="znížená",J299,0)</f>
        <v>0</v>
      </c>
      <c r="BG299" s="151">
        <f>IF(N299="zákl. prenesená",J299,0)</f>
        <v>0</v>
      </c>
      <c r="BH299" s="151">
        <f>IF(N299="zníž. prenesená",J299,0)</f>
        <v>0</v>
      </c>
      <c r="BI299" s="151">
        <f>IF(N299="nulová",J299,0)</f>
        <v>0</v>
      </c>
      <c r="BJ299" s="16" t="s">
        <v>142</v>
      </c>
      <c r="BK299" s="151">
        <f>ROUND(I299*H299,2)</f>
        <v>0</v>
      </c>
      <c r="BL299" s="16" t="s">
        <v>141</v>
      </c>
      <c r="BM299" s="150" t="s">
        <v>749</v>
      </c>
    </row>
    <row r="300" spans="2:65" s="1" customFormat="1" ht="22.15" customHeight="1">
      <c r="B300" s="31"/>
      <c r="C300" s="138" t="s">
        <v>328</v>
      </c>
      <c r="D300" s="138" t="s">
        <v>137</v>
      </c>
      <c r="E300" s="139" t="s">
        <v>542</v>
      </c>
      <c r="F300" s="140" t="s">
        <v>543</v>
      </c>
      <c r="G300" s="141" t="s">
        <v>300</v>
      </c>
      <c r="H300" s="142">
        <v>2</v>
      </c>
      <c r="I300" s="143"/>
      <c r="J300" s="144">
        <f>ROUND(I300*H300,2)</f>
        <v>0</v>
      </c>
      <c r="K300" s="145"/>
      <c r="L300" s="31"/>
      <c r="M300" s="146" t="s">
        <v>1</v>
      </c>
      <c r="N300" s="147" t="s">
        <v>42</v>
      </c>
      <c r="P300" s="148">
        <f>O300*H300</f>
        <v>0</v>
      </c>
      <c r="Q300" s="148">
        <v>0</v>
      </c>
      <c r="R300" s="148">
        <f>Q300*H300</f>
        <v>0</v>
      </c>
      <c r="S300" s="148">
        <v>0</v>
      </c>
      <c r="T300" s="149">
        <f>S300*H300</f>
        <v>0</v>
      </c>
      <c r="AR300" s="150" t="s">
        <v>141</v>
      </c>
      <c r="AT300" s="150" t="s">
        <v>137</v>
      </c>
      <c r="AU300" s="150" t="s">
        <v>142</v>
      </c>
      <c r="AY300" s="16" t="s">
        <v>135</v>
      </c>
      <c r="BE300" s="151">
        <f>IF(N300="základná",J300,0)</f>
        <v>0</v>
      </c>
      <c r="BF300" s="151">
        <f>IF(N300="znížená",J300,0)</f>
        <v>0</v>
      </c>
      <c r="BG300" s="151">
        <f>IF(N300="zákl. prenesená",J300,0)</f>
        <v>0</v>
      </c>
      <c r="BH300" s="151">
        <f>IF(N300="zníž. prenesená",J300,0)</f>
        <v>0</v>
      </c>
      <c r="BI300" s="151">
        <f>IF(N300="nulová",J300,0)</f>
        <v>0</v>
      </c>
      <c r="BJ300" s="16" t="s">
        <v>142</v>
      </c>
      <c r="BK300" s="151">
        <f>ROUND(I300*H300,2)</f>
        <v>0</v>
      </c>
      <c r="BL300" s="16" t="s">
        <v>141</v>
      </c>
      <c r="BM300" s="150" t="s">
        <v>750</v>
      </c>
    </row>
    <row r="301" spans="2:65" s="1" customFormat="1" ht="34.9" customHeight="1">
      <c r="B301" s="31"/>
      <c r="C301" s="173" t="s">
        <v>596</v>
      </c>
      <c r="D301" s="173" t="s">
        <v>203</v>
      </c>
      <c r="E301" s="174" t="s">
        <v>546</v>
      </c>
      <c r="F301" s="175" t="s">
        <v>547</v>
      </c>
      <c r="G301" s="176" t="s">
        <v>300</v>
      </c>
      <c r="H301" s="177">
        <v>1</v>
      </c>
      <c r="I301" s="178"/>
      <c r="J301" s="179">
        <f>ROUND(I301*H301,2)</f>
        <v>0</v>
      </c>
      <c r="K301" s="180"/>
      <c r="L301" s="181"/>
      <c r="M301" s="182" t="s">
        <v>1</v>
      </c>
      <c r="N301" s="183" t="s">
        <v>42</v>
      </c>
      <c r="P301" s="148">
        <f>O301*H301</f>
        <v>0</v>
      </c>
      <c r="Q301" s="148">
        <v>0</v>
      </c>
      <c r="R301" s="148">
        <f>Q301*H301</f>
        <v>0</v>
      </c>
      <c r="S301" s="148">
        <v>0</v>
      </c>
      <c r="T301" s="149">
        <f>S301*H301</f>
        <v>0</v>
      </c>
      <c r="AR301" s="150" t="s">
        <v>179</v>
      </c>
      <c r="AT301" s="150" t="s">
        <v>203</v>
      </c>
      <c r="AU301" s="150" t="s">
        <v>142</v>
      </c>
      <c r="AY301" s="16" t="s">
        <v>135</v>
      </c>
      <c r="BE301" s="151">
        <f>IF(N301="základná",J301,0)</f>
        <v>0</v>
      </c>
      <c r="BF301" s="151">
        <f>IF(N301="znížená",J301,0)</f>
        <v>0</v>
      </c>
      <c r="BG301" s="151">
        <f>IF(N301="zákl. prenesená",J301,0)</f>
        <v>0</v>
      </c>
      <c r="BH301" s="151">
        <f>IF(N301="zníž. prenesená",J301,0)</f>
        <v>0</v>
      </c>
      <c r="BI301" s="151">
        <f>IF(N301="nulová",J301,0)</f>
        <v>0</v>
      </c>
      <c r="BJ301" s="16" t="s">
        <v>142</v>
      </c>
      <c r="BK301" s="151">
        <f>ROUND(I301*H301,2)</f>
        <v>0</v>
      </c>
      <c r="BL301" s="16" t="s">
        <v>141</v>
      </c>
      <c r="BM301" s="150" t="s">
        <v>751</v>
      </c>
    </row>
    <row r="302" spans="2:65" s="1" customFormat="1" ht="22.15" customHeight="1">
      <c r="B302" s="31"/>
      <c r="C302" s="138" t="s">
        <v>602</v>
      </c>
      <c r="D302" s="138" t="s">
        <v>137</v>
      </c>
      <c r="E302" s="139" t="s">
        <v>550</v>
      </c>
      <c r="F302" s="140" t="s">
        <v>551</v>
      </c>
      <c r="G302" s="141" t="s">
        <v>300</v>
      </c>
      <c r="H302" s="142">
        <v>1</v>
      </c>
      <c r="I302" s="143"/>
      <c r="J302" s="144">
        <f>ROUND(I302*H302,2)</f>
        <v>0</v>
      </c>
      <c r="K302" s="145"/>
      <c r="L302" s="31"/>
      <c r="M302" s="146" t="s">
        <v>1</v>
      </c>
      <c r="N302" s="147" t="s">
        <v>42</v>
      </c>
      <c r="P302" s="148">
        <f>O302*H302</f>
        <v>0</v>
      </c>
      <c r="Q302" s="148">
        <v>0</v>
      </c>
      <c r="R302" s="148">
        <f>Q302*H302</f>
        <v>0</v>
      </c>
      <c r="S302" s="148">
        <v>0</v>
      </c>
      <c r="T302" s="149">
        <f>S302*H302</f>
        <v>0</v>
      </c>
      <c r="AR302" s="150" t="s">
        <v>141</v>
      </c>
      <c r="AT302" s="150" t="s">
        <v>137</v>
      </c>
      <c r="AU302" s="150" t="s">
        <v>142</v>
      </c>
      <c r="AY302" s="16" t="s">
        <v>135</v>
      </c>
      <c r="BE302" s="151">
        <f>IF(N302="základná",J302,0)</f>
        <v>0</v>
      </c>
      <c r="BF302" s="151">
        <f>IF(N302="znížená",J302,0)</f>
        <v>0</v>
      </c>
      <c r="BG302" s="151">
        <f>IF(N302="zákl. prenesená",J302,0)</f>
        <v>0</v>
      </c>
      <c r="BH302" s="151">
        <f>IF(N302="zníž. prenesená",J302,0)</f>
        <v>0</v>
      </c>
      <c r="BI302" s="151">
        <f>IF(N302="nulová",J302,0)</f>
        <v>0</v>
      </c>
      <c r="BJ302" s="16" t="s">
        <v>142</v>
      </c>
      <c r="BK302" s="151">
        <f>ROUND(I302*H302,2)</f>
        <v>0</v>
      </c>
      <c r="BL302" s="16" t="s">
        <v>141</v>
      </c>
      <c r="BM302" s="150" t="s">
        <v>752</v>
      </c>
    </row>
    <row r="303" spans="2:65" s="1" customFormat="1" ht="34.9" customHeight="1">
      <c r="B303" s="31"/>
      <c r="C303" s="173" t="s">
        <v>607</v>
      </c>
      <c r="D303" s="173" t="s">
        <v>203</v>
      </c>
      <c r="E303" s="174" t="s">
        <v>554</v>
      </c>
      <c r="F303" s="175" t="s">
        <v>555</v>
      </c>
      <c r="G303" s="176" t="s">
        <v>300</v>
      </c>
      <c r="H303" s="177">
        <v>2</v>
      </c>
      <c r="I303" s="178"/>
      <c r="J303" s="179">
        <f>ROUND(I303*H303,2)</f>
        <v>0</v>
      </c>
      <c r="K303" s="180"/>
      <c r="L303" s="181"/>
      <c r="M303" s="182" t="s">
        <v>1</v>
      </c>
      <c r="N303" s="183" t="s">
        <v>42</v>
      </c>
      <c r="P303" s="148">
        <f>O303*H303</f>
        <v>0</v>
      </c>
      <c r="Q303" s="148">
        <v>0</v>
      </c>
      <c r="R303" s="148">
        <f>Q303*H303</f>
        <v>0</v>
      </c>
      <c r="S303" s="148">
        <v>0</v>
      </c>
      <c r="T303" s="149">
        <f>S303*H303</f>
        <v>0</v>
      </c>
      <c r="AR303" s="150" t="s">
        <v>179</v>
      </c>
      <c r="AT303" s="150" t="s">
        <v>203</v>
      </c>
      <c r="AU303" s="150" t="s">
        <v>142</v>
      </c>
      <c r="AY303" s="16" t="s">
        <v>135</v>
      </c>
      <c r="BE303" s="151">
        <f>IF(N303="základná",J303,0)</f>
        <v>0</v>
      </c>
      <c r="BF303" s="151">
        <f>IF(N303="znížená",J303,0)</f>
        <v>0</v>
      </c>
      <c r="BG303" s="151">
        <f>IF(N303="zákl. prenesená",J303,0)</f>
        <v>0</v>
      </c>
      <c r="BH303" s="151">
        <f>IF(N303="zníž. prenesená",J303,0)</f>
        <v>0</v>
      </c>
      <c r="BI303" s="151">
        <f>IF(N303="nulová",J303,0)</f>
        <v>0</v>
      </c>
      <c r="BJ303" s="16" t="s">
        <v>142</v>
      </c>
      <c r="BK303" s="151">
        <f>ROUND(I303*H303,2)</f>
        <v>0</v>
      </c>
      <c r="BL303" s="16" t="s">
        <v>141</v>
      </c>
      <c r="BM303" s="150" t="s">
        <v>753</v>
      </c>
    </row>
    <row r="304" spans="2:65" s="1" customFormat="1" ht="22.15" customHeight="1">
      <c r="B304" s="31"/>
      <c r="C304" s="138" t="s">
        <v>754</v>
      </c>
      <c r="D304" s="138" t="s">
        <v>137</v>
      </c>
      <c r="E304" s="139" t="s">
        <v>558</v>
      </c>
      <c r="F304" s="140" t="s">
        <v>559</v>
      </c>
      <c r="G304" s="141" t="s">
        <v>300</v>
      </c>
      <c r="H304" s="142">
        <v>2</v>
      </c>
      <c r="I304" s="143"/>
      <c r="J304" s="144">
        <f>ROUND(I304*H304,2)</f>
        <v>0</v>
      </c>
      <c r="K304" s="145"/>
      <c r="L304" s="31"/>
      <c r="M304" s="146" t="s">
        <v>1</v>
      </c>
      <c r="N304" s="147" t="s">
        <v>42</v>
      </c>
      <c r="P304" s="148">
        <f>O304*H304</f>
        <v>0</v>
      </c>
      <c r="Q304" s="148">
        <v>0</v>
      </c>
      <c r="R304" s="148">
        <f>Q304*H304</f>
        <v>0</v>
      </c>
      <c r="S304" s="148">
        <v>0</v>
      </c>
      <c r="T304" s="149">
        <f>S304*H304</f>
        <v>0</v>
      </c>
      <c r="AR304" s="150" t="s">
        <v>141</v>
      </c>
      <c r="AT304" s="150" t="s">
        <v>137</v>
      </c>
      <c r="AU304" s="150" t="s">
        <v>142</v>
      </c>
      <c r="AY304" s="16" t="s">
        <v>135</v>
      </c>
      <c r="BE304" s="151">
        <f>IF(N304="základná",J304,0)</f>
        <v>0</v>
      </c>
      <c r="BF304" s="151">
        <f>IF(N304="znížená",J304,0)</f>
        <v>0</v>
      </c>
      <c r="BG304" s="151">
        <f>IF(N304="zákl. prenesená",J304,0)</f>
        <v>0</v>
      </c>
      <c r="BH304" s="151">
        <f>IF(N304="zníž. prenesená",J304,0)</f>
        <v>0</v>
      </c>
      <c r="BI304" s="151">
        <f>IF(N304="nulová",J304,0)</f>
        <v>0</v>
      </c>
      <c r="BJ304" s="16" t="s">
        <v>142</v>
      </c>
      <c r="BK304" s="151">
        <f>ROUND(I304*H304,2)</f>
        <v>0</v>
      </c>
      <c r="BL304" s="16" t="s">
        <v>141</v>
      </c>
      <c r="BM304" s="150" t="s">
        <v>755</v>
      </c>
    </row>
    <row r="305" spans="2:65" s="1" customFormat="1" ht="14.45" customHeight="1">
      <c r="B305" s="31"/>
      <c r="C305" s="173" t="s">
        <v>756</v>
      </c>
      <c r="D305" s="173" t="s">
        <v>203</v>
      </c>
      <c r="E305" s="174" t="s">
        <v>562</v>
      </c>
      <c r="F305" s="175" t="s">
        <v>563</v>
      </c>
      <c r="G305" s="176" t="s">
        <v>300</v>
      </c>
      <c r="H305" s="177">
        <v>1</v>
      </c>
      <c r="I305" s="178"/>
      <c r="J305" s="179">
        <f>ROUND(I305*H305,2)</f>
        <v>0</v>
      </c>
      <c r="K305" s="180"/>
      <c r="L305" s="181"/>
      <c r="M305" s="182" t="s">
        <v>1</v>
      </c>
      <c r="N305" s="183" t="s">
        <v>42</v>
      </c>
      <c r="P305" s="148">
        <f>O305*H305</f>
        <v>0</v>
      </c>
      <c r="Q305" s="148">
        <v>0</v>
      </c>
      <c r="R305" s="148">
        <f>Q305*H305</f>
        <v>0</v>
      </c>
      <c r="S305" s="148">
        <v>0</v>
      </c>
      <c r="T305" s="149">
        <f>S305*H305</f>
        <v>0</v>
      </c>
      <c r="AR305" s="150" t="s">
        <v>179</v>
      </c>
      <c r="AT305" s="150" t="s">
        <v>203</v>
      </c>
      <c r="AU305" s="150" t="s">
        <v>142</v>
      </c>
      <c r="AY305" s="16" t="s">
        <v>135</v>
      </c>
      <c r="BE305" s="151">
        <f>IF(N305="základná",J305,0)</f>
        <v>0</v>
      </c>
      <c r="BF305" s="151">
        <f>IF(N305="znížená",J305,0)</f>
        <v>0</v>
      </c>
      <c r="BG305" s="151">
        <f>IF(N305="zákl. prenesená",J305,0)</f>
        <v>0</v>
      </c>
      <c r="BH305" s="151">
        <f>IF(N305="zníž. prenesená",J305,0)</f>
        <v>0</v>
      </c>
      <c r="BI305" s="151">
        <f>IF(N305="nulová",J305,0)</f>
        <v>0</v>
      </c>
      <c r="BJ305" s="16" t="s">
        <v>142</v>
      </c>
      <c r="BK305" s="151">
        <f>ROUND(I305*H305,2)</f>
        <v>0</v>
      </c>
      <c r="BL305" s="16" t="s">
        <v>141</v>
      </c>
      <c r="BM305" s="150" t="s">
        <v>757</v>
      </c>
    </row>
    <row r="306" spans="2:65" s="1" customFormat="1" ht="22.15" customHeight="1">
      <c r="B306" s="31"/>
      <c r="C306" s="138" t="s">
        <v>758</v>
      </c>
      <c r="D306" s="138" t="s">
        <v>137</v>
      </c>
      <c r="E306" s="139" t="s">
        <v>566</v>
      </c>
      <c r="F306" s="140" t="s">
        <v>567</v>
      </c>
      <c r="G306" s="141" t="s">
        <v>300</v>
      </c>
      <c r="H306" s="142">
        <v>1</v>
      </c>
      <c r="I306" s="143"/>
      <c r="J306" s="144">
        <f>ROUND(I306*H306,2)</f>
        <v>0</v>
      </c>
      <c r="K306" s="145"/>
      <c r="L306" s="31"/>
      <c r="M306" s="146" t="s">
        <v>1</v>
      </c>
      <c r="N306" s="147" t="s">
        <v>42</v>
      </c>
      <c r="P306" s="148">
        <f>O306*H306</f>
        <v>0</v>
      </c>
      <c r="Q306" s="148">
        <v>0</v>
      </c>
      <c r="R306" s="148">
        <f>Q306*H306</f>
        <v>0</v>
      </c>
      <c r="S306" s="148">
        <v>0</v>
      </c>
      <c r="T306" s="149">
        <f>S306*H306</f>
        <v>0</v>
      </c>
      <c r="AR306" s="150" t="s">
        <v>141</v>
      </c>
      <c r="AT306" s="150" t="s">
        <v>137</v>
      </c>
      <c r="AU306" s="150" t="s">
        <v>142</v>
      </c>
      <c r="AY306" s="16" t="s">
        <v>135</v>
      </c>
      <c r="BE306" s="151">
        <f>IF(N306="základná",J306,0)</f>
        <v>0</v>
      </c>
      <c r="BF306" s="151">
        <f>IF(N306="znížená",J306,0)</f>
        <v>0</v>
      </c>
      <c r="BG306" s="151">
        <f>IF(N306="zákl. prenesená",J306,0)</f>
        <v>0</v>
      </c>
      <c r="BH306" s="151">
        <f>IF(N306="zníž. prenesená",J306,0)</f>
        <v>0</v>
      </c>
      <c r="BI306" s="151">
        <f>IF(N306="nulová",J306,0)</f>
        <v>0</v>
      </c>
      <c r="BJ306" s="16" t="s">
        <v>142</v>
      </c>
      <c r="BK306" s="151">
        <f>ROUND(I306*H306,2)</f>
        <v>0</v>
      </c>
      <c r="BL306" s="16" t="s">
        <v>141</v>
      </c>
      <c r="BM306" s="150" t="s">
        <v>759</v>
      </c>
    </row>
    <row r="307" spans="2:65" s="1" customFormat="1" ht="22.15" customHeight="1">
      <c r="B307" s="31"/>
      <c r="C307" s="173" t="s">
        <v>760</v>
      </c>
      <c r="D307" s="173" t="s">
        <v>203</v>
      </c>
      <c r="E307" s="174" t="s">
        <v>761</v>
      </c>
      <c r="F307" s="175" t="s">
        <v>762</v>
      </c>
      <c r="G307" s="176" t="s">
        <v>300</v>
      </c>
      <c r="H307" s="177">
        <v>1</v>
      </c>
      <c r="I307" s="178"/>
      <c r="J307" s="179">
        <f>ROUND(I307*H307,2)</f>
        <v>0</v>
      </c>
      <c r="K307" s="180"/>
      <c r="L307" s="181"/>
      <c r="M307" s="182" t="s">
        <v>1</v>
      </c>
      <c r="N307" s="183" t="s">
        <v>42</v>
      </c>
      <c r="P307" s="148">
        <f>O307*H307</f>
        <v>0</v>
      </c>
      <c r="Q307" s="148">
        <v>0</v>
      </c>
      <c r="R307" s="148">
        <f>Q307*H307</f>
        <v>0</v>
      </c>
      <c r="S307" s="148">
        <v>0</v>
      </c>
      <c r="T307" s="149">
        <f>S307*H307</f>
        <v>0</v>
      </c>
      <c r="AR307" s="150" t="s">
        <v>179</v>
      </c>
      <c r="AT307" s="150" t="s">
        <v>203</v>
      </c>
      <c r="AU307" s="150" t="s">
        <v>142</v>
      </c>
      <c r="AY307" s="16" t="s">
        <v>135</v>
      </c>
      <c r="BE307" s="151">
        <f>IF(N307="základná",J307,0)</f>
        <v>0</v>
      </c>
      <c r="BF307" s="151">
        <f>IF(N307="znížená",J307,0)</f>
        <v>0</v>
      </c>
      <c r="BG307" s="151">
        <f>IF(N307="zákl. prenesená",J307,0)</f>
        <v>0</v>
      </c>
      <c r="BH307" s="151">
        <f>IF(N307="zníž. prenesená",J307,0)</f>
        <v>0</v>
      </c>
      <c r="BI307" s="151">
        <f>IF(N307="nulová",J307,0)</f>
        <v>0</v>
      </c>
      <c r="BJ307" s="16" t="s">
        <v>142</v>
      </c>
      <c r="BK307" s="151">
        <f>ROUND(I307*H307,2)</f>
        <v>0</v>
      </c>
      <c r="BL307" s="16" t="s">
        <v>141</v>
      </c>
      <c r="BM307" s="150" t="s">
        <v>763</v>
      </c>
    </row>
    <row r="308" spans="2:65" s="1" customFormat="1" ht="22.15" customHeight="1">
      <c r="B308" s="31"/>
      <c r="C308" s="138" t="s">
        <v>764</v>
      </c>
      <c r="D308" s="138" t="s">
        <v>137</v>
      </c>
      <c r="E308" s="139" t="s">
        <v>574</v>
      </c>
      <c r="F308" s="140" t="s">
        <v>575</v>
      </c>
      <c r="G308" s="141" t="s">
        <v>300</v>
      </c>
      <c r="H308" s="142">
        <v>1</v>
      </c>
      <c r="I308" s="143"/>
      <c r="J308" s="144">
        <f>ROUND(I308*H308,2)</f>
        <v>0</v>
      </c>
      <c r="K308" s="145"/>
      <c r="L308" s="31"/>
      <c r="M308" s="146" t="s">
        <v>1</v>
      </c>
      <c r="N308" s="147" t="s">
        <v>42</v>
      </c>
      <c r="P308" s="148">
        <f>O308*H308</f>
        <v>0</v>
      </c>
      <c r="Q308" s="148">
        <v>0</v>
      </c>
      <c r="R308" s="148">
        <f>Q308*H308</f>
        <v>0</v>
      </c>
      <c r="S308" s="148">
        <v>0</v>
      </c>
      <c r="T308" s="149">
        <f>S308*H308</f>
        <v>0</v>
      </c>
      <c r="AR308" s="150" t="s">
        <v>141</v>
      </c>
      <c r="AT308" s="150" t="s">
        <v>137</v>
      </c>
      <c r="AU308" s="150" t="s">
        <v>142</v>
      </c>
      <c r="AY308" s="16" t="s">
        <v>135</v>
      </c>
      <c r="BE308" s="151">
        <f>IF(N308="základná",J308,0)</f>
        <v>0</v>
      </c>
      <c r="BF308" s="151">
        <f>IF(N308="znížená",J308,0)</f>
        <v>0</v>
      </c>
      <c r="BG308" s="151">
        <f>IF(N308="zákl. prenesená",J308,0)</f>
        <v>0</v>
      </c>
      <c r="BH308" s="151">
        <f>IF(N308="zníž. prenesená",J308,0)</f>
        <v>0</v>
      </c>
      <c r="BI308" s="151">
        <f>IF(N308="nulová",J308,0)</f>
        <v>0</v>
      </c>
      <c r="BJ308" s="16" t="s">
        <v>142</v>
      </c>
      <c r="BK308" s="151">
        <f>ROUND(I308*H308,2)</f>
        <v>0</v>
      </c>
      <c r="BL308" s="16" t="s">
        <v>141</v>
      </c>
      <c r="BM308" s="150" t="s">
        <v>765</v>
      </c>
    </row>
    <row r="309" spans="2:65" s="1" customFormat="1" ht="14.45" customHeight="1">
      <c r="B309" s="31"/>
      <c r="C309" s="138" t="s">
        <v>766</v>
      </c>
      <c r="D309" s="138" t="s">
        <v>137</v>
      </c>
      <c r="E309" s="139" t="s">
        <v>578</v>
      </c>
      <c r="F309" s="140" t="s">
        <v>579</v>
      </c>
      <c r="G309" s="141" t="s">
        <v>300</v>
      </c>
      <c r="H309" s="142">
        <v>1</v>
      </c>
      <c r="I309" s="143"/>
      <c r="J309" s="144">
        <f>ROUND(I309*H309,2)</f>
        <v>0</v>
      </c>
      <c r="K309" s="145"/>
      <c r="L309" s="31"/>
      <c r="M309" s="146" t="s">
        <v>1</v>
      </c>
      <c r="N309" s="147" t="s">
        <v>42</v>
      </c>
      <c r="P309" s="148">
        <f>O309*H309</f>
        <v>0</v>
      </c>
      <c r="Q309" s="148">
        <v>0</v>
      </c>
      <c r="R309" s="148">
        <f>Q309*H309</f>
        <v>0</v>
      </c>
      <c r="S309" s="148">
        <v>0</v>
      </c>
      <c r="T309" s="149">
        <f>S309*H309</f>
        <v>0</v>
      </c>
      <c r="AR309" s="150" t="s">
        <v>141</v>
      </c>
      <c r="AT309" s="150" t="s">
        <v>137</v>
      </c>
      <c r="AU309" s="150" t="s">
        <v>142</v>
      </c>
      <c r="AY309" s="16" t="s">
        <v>135</v>
      </c>
      <c r="BE309" s="151">
        <f>IF(N309="základná",J309,0)</f>
        <v>0</v>
      </c>
      <c r="BF309" s="151">
        <f>IF(N309="znížená",J309,0)</f>
        <v>0</v>
      </c>
      <c r="BG309" s="151">
        <f>IF(N309="zákl. prenesená",J309,0)</f>
        <v>0</v>
      </c>
      <c r="BH309" s="151">
        <f>IF(N309="zníž. prenesená",J309,0)</f>
        <v>0</v>
      </c>
      <c r="BI309" s="151">
        <f>IF(N309="nulová",J309,0)</f>
        <v>0</v>
      </c>
      <c r="BJ309" s="16" t="s">
        <v>142</v>
      </c>
      <c r="BK309" s="151">
        <f>ROUND(I309*H309,2)</f>
        <v>0</v>
      </c>
      <c r="BL309" s="16" t="s">
        <v>141</v>
      </c>
      <c r="BM309" s="150" t="s">
        <v>767</v>
      </c>
    </row>
    <row r="310" spans="2:65" s="1" customFormat="1" ht="14.45" customHeight="1">
      <c r="B310" s="31"/>
      <c r="C310" s="138" t="s">
        <v>768</v>
      </c>
      <c r="D310" s="138" t="s">
        <v>137</v>
      </c>
      <c r="E310" s="139" t="s">
        <v>582</v>
      </c>
      <c r="F310" s="140" t="s">
        <v>583</v>
      </c>
      <c r="G310" s="141" t="s">
        <v>300</v>
      </c>
      <c r="H310" s="142">
        <v>1</v>
      </c>
      <c r="I310" s="143"/>
      <c r="J310" s="144">
        <f>ROUND(I310*H310,2)</f>
        <v>0</v>
      </c>
      <c r="K310" s="145"/>
      <c r="L310" s="31"/>
      <c r="M310" s="146" t="s">
        <v>1</v>
      </c>
      <c r="N310" s="147" t="s">
        <v>42</v>
      </c>
      <c r="P310" s="148">
        <f>O310*H310</f>
        <v>0</v>
      </c>
      <c r="Q310" s="148">
        <v>0</v>
      </c>
      <c r="R310" s="148">
        <f>Q310*H310</f>
        <v>0</v>
      </c>
      <c r="S310" s="148">
        <v>0</v>
      </c>
      <c r="T310" s="149">
        <f>S310*H310</f>
        <v>0</v>
      </c>
      <c r="AR310" s="150" t="s">
        <v>141</v>
      </c>
      <c r="AT310" s="150" t="s">
        <v>137</v>
      </c>
      <c r="AU310" s="150" t="s">
        <v>142</v>
      </c>
      <c r="AY310" s="16" t="s">
        <v>135</v>
      </c>
      <c r="BE310" s="151">
        <f>IF(N310="základná",J310,0)</f>
        <v>0</v>
      </c>
      <c r="BF310" s="151">
        <f>IF(N310="znížená",J310,0)</f>
        <v>0</v>
      </c>
      <c r="BG310" s="151">
        <f>IF(N310="zákl. prenesená",J310,0)</f>
        <v>0</v>
      </c>
      <c r="BH310" s="151">
        <f>IF(N310="zníž. prenesená",J310,0)</f>
        <v>0</v>
      </c>
      <c r="BI310" s="151">
        <f>IF(N310="nulová",J310,0)</f>
        <v>0</v>
      </c>
      <c r="BJ310" s="16" t="s">
        <v>142</v>
      </c>
      <c r="BK310" s="151">
        <f>ROUND(I310*H310,2)</f>
        <v>0</v>
      </c>
      <c r="BL310" s="16" t="s">
        <v>141</v>
      </c>
      <c r="BM310" s="150" t="s">
        <v>769</v>
      </c>
    </row>
    <row r="311" spans="2:65" s="1" customFormat="1" ht="22.15" customHeight="1">
      <c r="B311" s="31"/>
      <c r="C311" s="138" t="s">
        <v>770</v>
      </c>
      <c r="D311" s="138" t="s">
        <v>137</v>
      </c>
      <c r="E311" s="139" t="s">
        <v>586</v>
      </c>
      <c r="F311" s="140" t="s">
        <v>587</v>
      </c>
      <c r="G311" s="141" t="s">
        <v>300</v>
      </c>
      <c r="H311" s="142">
        <v>1</v>
      </c>
      <c r="I311" s="143"/>
      <c r="J311" s="144">
        <f>ROUND(I311*H311,2)</f>
        <v>0</v>
      </c>
      <c r="K311" s="145"/>
      <c r="L311" s="31"/>
      <c r="M311" s="146" t="s">
        <v>1</v>
      </c>
      <c r="N311" s="147" t="s">
        <v>42</v>
      </c>
      <c r="P311" s="148">
        <f>O311*H311</f>
        <v>0</v>
      </c>
      <c r="Q311" s="148">
        <v>0</v>
      </c>
      <c r="R311" s="148">
        <f>Q311*H311</f>
        <v>0</v>
      </c>
      <c r="S311" s="148">
        <v>0</v>
      </c>
      <c r="T311" s="149">
        <f>S311*H311</f>
        <v>0</v>
      </c>
      <c r="AR311" s="150" t="s">
        <v>141</v>
      </c>
      <c r="AT311" s="150" t="s">
        <v>137</v>
      </c>
      <c r="AU311" s="150" t="s">
        <v>142</v>
      </c>
      <c r="AY311" s="16" t="s">
        <v>135</v>
      </c>
      <c r="BE311" s="151">
        <f>IF(N311="základná",J311,0)</f>
        <v>0</v>
      </c>
      <c r="BF311" s="151">
        <f>IF(N311="znížená",J311,0)</f>
        <v>0</v>
      </c>
      <c r="BG311" s="151">
        <f>IF(N311="zákl. prenesená",J311,0)</f>
        <v>0</v>
      </c>
      <c r="BH311" s="151">
        <f>IF(N311="zníž. prenesená",J311,0)</f>
        <v>0</v>
      </c>
      <c r="BI311" s="151">
        <f>IF(N311="nulová",J311,0)</f>
        <v>0</v>
      </c>
      <c r="BJ311" s="16" t="s">
        <v>142</v>
      </c>
      <c r="BK311" s="151">
        <f>ROUND(I311*H311,2)</f>
        <v>0</v>
      </c>
      <c r="BL311" s="16" t="s">
        <v>141</v>
      </c>
      <c r="BM311" s="150" t="s">
        <v>771</v>
      </c>
    </row>
    <row r="312" spans="2:65" s="1" customFormat="1" ht="14.45" customHeight="1">
      <c r="B312" s="31"/>
      <c r="C312" s="138" t="s">
        <v>772</v>
      </c>
      <c r="D312" s="138" t="s">
        <v>137</v>
      </c>
      <c r="E312" s="139" t="s">
        <v>590</v>
      </c>
      <c r="F312" s="140" t="s">
        <v>591</v>
      </c>
      <c r="G312" s="141" t="s">
        <v>300</v>
      </c>
      <c r="H312" s="142">
        <v>1</v>
      </c>
      <c r="I312" s="143"/>
      <c r="J312" s="144">
        <f>ROUND(I312*H312,2)</f>
        <v>0</v>
      </c>
      <c r="K312" s="145"/>
      <c r="L312" s="31"/>
      <c r="M312" s="146" t="s">
        <v>1</v>
      </c>
      <c r="N312" s="147" t="s">
        <v>42</v>
      </c>
      <c r="P312" s="148">
        <f>O312*H312</f>
        <v>0</v>
      </c>
      <c r="Q312" s="148">
        <v>0</v>
      </c>
      <c r="R312" s="148">
        <f>Q312*H312</f>
        <v>0</v>
      </c>
      <c r="S312" s="148">
        <v>0</v>
      </c>
      <c r="T312" s="149">
        <f>S312*H312</f>
        <v>0</v>
      </c>
      <c r="AR312" s="150" t="s">
        <v>141</v>
      </c>
      <c r="AT312" s="150" t="s">
        <v>137</v>
      </c>
      <c r="AU312" s="150" t="s">
        <v>142</v>
      </c>
      <c r="AY312" s="16" t="s">
        <v>135</v>
      </c>
      <c r="BE312" s="151">
        <f>IF(N312="základná",J312,0)</f>
        <v>0</v>
      </c>
      <c r="BF312" s="151">
        <f>IF(N312="znížená",J312,0)</f>
        <v>0</v>
      </c>
      <c r="BG312" s="151">
        <f>IF(N312="zákl. prenesená",J312,0)</f>
        <v>0</v>
      </c>
      <c r="BH312" s="151">
        <f>IF(N312="zníž. prenesená",J312,0)</f>
        <v>0</v>
      </c>
      <c r="BI312" s="151">
        <f>IF(N312="nulová",J312,0)</f>
        <v>0</v>
      </c>
      <c r="BJ312" s="16" t="s">
        <v>142</v>
      </c>
      <c r="BK312" s="151">
        <f>ROUND(I312*H312,2)</f>
        <v>0</v>
      </c>
      <c r="BL312" s="16" t="s">
        <v>141</v>
      </c>
      <c r="BM312" s="150" t="s">
        <v>773</v>
      </c>
    </row>
    <row r="313" spans="2:65" s="1" customFormat="1" ht="14.45" customHeight="1">
      <c r="B313" s="31"/>
      <c r="C313" s="138" t="s">
        <v>774</v>
      </c>
      <c r="D313" s="138" t="s">
        <v>137</v>
      </c>
      <c r="E313" s="139" t="s">
        <v>593</v>
      </c>
      <c r="F313" s="140" t="s">
        <v>594</v>
      </c>
      <c r="G313" s="141" t="s">
        <v>300</v>
      </c>
      <c r="H313" s="142">
        <v>1</v>
      </c>
      <c r="I313" s="143"/>
      <c r="J313" s="144">
        <f>ROUND(I313*H313,2)</f>
        <v>0</v>
      </c>
      <c r="K313" s="145"/>
      <c r="L313" s="31"/>
      <c r="M313" s="146" t="s">
        <v>1</v>
      </c>
      <c r="N313" s="147" t="s">
        <v>42</v>
      </c>
      <c r="P313" s="148">
        <f>O313*H313</f>
        <v>0</v>
      </c>
      <c r="Q313" s="148">
        <v>0</v>
      </c>
      <c r="R313" s="148">
        <f>Q313*H313</f>
        <v>0</v>
      </c>
      <c r="S313" s="148">
        <v>0</v>
      </c>
      <c r="T313" s="149">
        <f>S313*H313</f>
        <v>0</v>
      </c>
      <c r="AR313" s="150" t="s">
        <v>141</v>
      </c>
      <c r="AT313" s="150" t="s">
        <v>137</v>
      </c>
      <c r="AU313" s="150" t="s">
        <v>142</v>
      </c>
      <c r="AY313" s="16" t="s">
        <v>135</v>
      </c>
      <c r="BE313" s="151">
        <f>IF(N313="základná",J313,0)</f>
        <v>0</v>
      </c>
      <c r="BF313" s="151">
        <f>IF(N313="znížená",J313,0)</f>
        <v>0</v>
      </c>
      <c r="BG313" s="151">
        <f>IF(N313="zákl. prenesená",J313,0)</f>
        <v>0</v>
      </c>
      <c r="BH313" s="151">
        <f>IF(N313="zníž. prenesená",J313,0)</f>
        <v>0</v>
      </c>
      <c r="BI313" s="151">
        <f>IF(N313="nulová",J313,0)</f>
        <v>0</v>
      </c>
      <c r="BJ313" s="16" t="s">
        <v>142</v>
      </c>
      <c r="BK313" s="151">
        <f>ROUND(I313*H313,2)</f>
        <v>0</v>
      </c>
      <c r="BL313" s="16" t="s">
        <v>141</v>
      </c>
      <c r="BM313" s="150" t="s">
        <v>775</v>
      </c>
    </row>
    <row r="314" spans="2:65" s="1" customFormat="1" ht="14.45" customHeight="1">
      <c r="B314" s="31"/>
      <c r="C314" s="173" t="s">
        <v>776</v>
      </c>
      <c r="D314" s="173" t="s">
        <v>203</v>
      </c>
      <c r="E314" s="174" t="s">
        <v>597</v>
      </c>
      <c r="F314" s="175" t="s">
        <v>598</v>
      </c>
      <c r="G314" s="176" t="s">
        <v>300</v>
      </c>
      <c r="H314" s="177">
        <v>1</v>
      </c>
      <c r="I314" s="178"/>
      <c r="J314" s="179">
        <f>ROUND(I314*H314,2)</f>
        <v>0</v>
      </c>
      <c r="K314" s="180"/>
      <c r="L314" s="181"/>
      <c r="M314" s="182" t="s">
        <v>1</v>
      </c>
      <c r="N314" s="183" t="s">
        <v>42</v>
      </c>
      <c r="P314" s="148">
        <f>O314*H314</f>
        <v>0</v>
      </c>
      <c r="Q314" s="148">
        <v>0</v>
      </c>
      <c r="R314" s="148">
        <f>Q314*H314</f>
        <v>0</v>
      </c>
      <c r="S314" s="148">
        <v>0</v>
      </c>
      <c r="T314" s="149">
        <f>S314*H314</f>
        <v>0</v>
      </c>
      <c r="AR314" s="150" t="s">
        <v>179</v>
      </c>
      <c r="AT314" s="150" t="s">
        <v>203</v>
      </c>
      <c r="AU314" s="150" t="s">
        <v>142</v>
      </c>
      <c r="AY314" s="16" t="s">
        <v>135</v>
      </c>
      <c r="BE314" s="151">
        <f>IF(N314="základná",J314,0)</f>
        <v>0</v>
      </c>
      <c r="BF314" s="151">
        <f>IF(N314="znížená",J314,0)</f>
        <v>0</v>
      </c>
      <c r="BG314" s="151">
        <f>IF(N314="zákl. prenesená",J314,0)</f>
        <v>0</v>
      </c>
      <c r="BH314" s="151">
        <f>IF(N314="zníž. prenesená",J314,0)</f>
        <v>0</v>
      </c>
      <c r="BI314" s="151">
        <f>IF(N314="nulová",J314,0)</f>
        <v>0</v>
      </c>
      <c r="BJ314" s="16" t="s">
        <v>142</v>
      </c>
      <c r="BK314" s="151">
        <f>ROUND(I314*H314,2)</f>
        <v>0</v>
      </c>
      <c r="BL314" s="16" t="s">
        <v>141</v>
      </c>
      <c r="BM314" s="150" t="s">
        <v>777</v>
      </c>
    </row>
    <row r="315" spans="2:65" s="11" customFormat="1" ht="22.9" customHeight="1">
      <c r="B315" s="126"/>
      <c r="D315" s="127" t="s">
        <v>75</v>
      </c>
      <c r="E315" s="136" t="s">
        <v>600</v>
      </c>
      <c r="F315" s="136" t="s">
        <v>601</v>
      </c>
      <c r="I315" s="129"/>
      <c r="J315" s="137">
        <f>BK315</f>
        <v>0</v>
      </c>
      <c r="L315" s="126"/>
      <c r="M315" s="131"/>
      <c r="P315" s="132">
        <f>SUM(P316:P318)</f>
        <v>0</v>
      </c>
      <c r="R315" s="132">
        <f>SUM(R316:R318)</f>
        <v>0.11</v>
      </c>
      <c r="T315" s="133">
        <f>SUM(T316:T318)</f>
        <v>0</v>
      </c>
      <c r="AR315" s="127" t="s">
        <v>152</v>
      </c>
      <c r="AT315" s="134" t="s">
        <v>75</v>
      </c>
      <c r="AU315" s="134" t="s">
        <v>84</v>
      </c>
      <c r="AY315" s="127" t="s">
        <v>135</v>
      </c>
      <c r="BK315" s="135">
        <f>SUM(BK316:BK318)</f>
        <v>0</v>
      </c>
    </row>
    <row r="316" spans="2:65" s="1" customFormat="1" ht="14.45" customHeight="1">
      <c r="B316" s="31"/>
      <c r="C316" s="138" t="s">
        <v>778</v>
      </c>
      <c r="D316" s="138" t="s">
        <v>137</v>
      </c>
      <c r="E316" s="139" t="s">
        <v>603</v>
      </c>
      <c r="F316" s="140" t="s">
        <v>604</v>
      </c>
      <c r="G316" s="141" t="s">
        <v>140</v>
      </c>
      <c r="H316" s="142">
        <v>7.8120000000000003</v>
      </c>
      <c r="I316" s="143"/>
      <c r="J316" s="144">
        <f>ROUND(I316*H316,2)</f>
        <v>0</v>
      </c>
      <c r="K316" s="145"/>
      <c r="L316" s="31"/>
      <c r="M316" s="146" t="s">
        <v>1</v>
      </c>
      <c r="N316" s="147" t="s">
        <v>42</v>
      </c>
      <c r="P316" s="148">
        <f>O316*H316</f>
        <v>0</v>
      </c>
      <c r="Q316" s="148">
        <v>0</v>
      </c>
      <c r="R316" s="148">
        <f>Q316*H316</f>
        <v>0</v>
      </c>
      <c r="S316" s="148">
        <v>0</v>
      </c>
      <c r="T316" s="149">
        <f>S316*H316</f>
        <v>0</v>
      </c>
      <c r="AR316" s="150" t="s">
        <v>453</v>
      </c>
      <c r="AT316" s="150" t="s">
        <v>137</v>
      </c>
      <c r="AU316" s="150" t="s">
        <v>142</v>
      </c>
      <c r="AY316" s="16" t="s">
        <v>135</v>
      </c>
      <c r="BE316" s="151">
        <f>IF(N316="základná",J316,0)</f>
        <v>0</v>
      </c>
      <c r="BF316" s="151">
        <f>IF(N316="znížená",J316,0)</f>
        <v>0</v>
      </c>
      <c r="BG316" s="151">
        <f>IF(N316="zákl. prenesená",J316,0)</f>
        <v>0</v>
      </c>
      <c r="BH316" s="151">
        <f>IF(N316="zníž. prenesená",J316,0)</f>
        <v>0</v>
      </c>
      <c r="BI316" s="151">
        <f>IF(N316="nulová",J316,0)</f>
        <v>0</v>
      </c>
      <c r="BJ316" s="16" t="s">
        <v>142</v>
      </c>
      <c r="BK316" s="151">
        <f>ROUND(I316*H316,2)</f>
        <v>0</v>
      </c>
      <c r="BL316" s="16" t="s">
        <v>453</v>
      </c>
      <c r="BM316" s="150" t="s">
        <v>605</v>
      </c>
    </row>
    <row r="317" spans="2:65" s="13" customFormat="1">
      <c r="B317" s="159"/>
      <c r="D317" s="153" t="s">
        <v>144</v>
      </c>
      <c r="E317" s="160" t="s">
        <v>1</v>
      </c>
      <c r="F317" s="161" t="s">
        <v>779</v>
      </c>
      <c r="H317" s="162">
        <v>7.8120000000000003</v>
      </c>
      <c r="I317" s="163"/>
      <c r="L317" s="159"/>
      <c r="M317" s="164"/>
      <c r="T317" s="165"/>
      <c r="AT317" s="160" t="s">
        <v>144</v>
      </c>
      <c r="AU317" s="160" t="s">
        <v>142</v>
      </c>
      <c r="AV317" s="13" t="s">
        <v>142</v>
      </c>
      <c r="AW317" s="13" t="s">
        <v>32</v>
      </c>
      <c r="AX317" s="13" t="s">
        <v>84</v>
      </c>
      <c r="AY317" s="160" t="s">
        <v>135</v>
      </c>
    </row>
    <row r="318" spans="2:65" s="1" customFormat="1" ht="22.15" customHeight="1">
      <c r="B318" s="31"/>
      <c r="C318" s="173" t="s">
        <v>780</v>
      </c>
      <c r="D318" s="173" t="s">
        <v>203</v>
      </c>
      <c r="E318" s="174" t="s">
        <v>608</v>
      </c>
      <c r="F318" s="175" t="s">
        <v>609</v>
      </c>
      <c r="G318" s="176" t="s">
        <v>195</v>
      </c>
      <c r="H318" s="177">
        <v>0.11</v>
      </c>
      <c r="I318" s="178"/>
      <c r="J318" s="179">
        <f>ROUND(I318*H318,2)</f>
        <v>0</v>
      </c>
      <c r="K318" s="180"/>
      <c r="L318" s="181"/>
      <c r="M318" s="185" t="s">
        <v>1</v>
      </c>
      <c r="N318" s="186" t="s">
        <v>42</v>
      </c>
      <c r="O318" s="187"/>
      <c r="P318" s="188">
        <f>O318*H318</f>
        <v>0</v>
      </c>
      <c r="Q318" s="188">
        <v>1</v>
      </c>
      <c r="R318" s="188">
        <f>Q318*H318</f>
        <v>0.11</v>
      </c>
      <c r="S318" s="188">
        <v>0</v>
      </c>
      <c r="T318" s="189">
        <f>S318*H318</f>
        <v>0</v>
      </c>
      <c r="AR318" s="150" t="s">
        <v>610</v>
      </c>
      <c r="AT318" s="150" t="s">
        <v>203</v>
      </c>
      <c r="AU318" s="150" t="s">
        <v>142</v>
      </c>
      <c r="AY318" s="16" t="s">
        <v>135</v>
      </c>
      <c r="BE318" s="151">
        <f>IF(N318="základná",J318,0)</f>
        <v>0</v>
      </c>
      <c r="BF318" s="151">
        <f>IF(N318="znížená",J318,0)</f>
        <v>0</v>
      </c>
      <c r="BG318" s="151">
        <f>IF(N318="zákl. prenesená",J318,0)</f>
        <v>0</v>
      </c>
      <c r="BH318" s="151">
        <f>IF(N318="zníž. prenesená",J318,0)</f>
        <v>0</v>
      </c>
      <c r="BI318" s="151">
        <f>IF(N318="nulová",J318,0)</f>
        <v>0</v>
      </c>
      <c r="BJ318" s="16" t="s">
        <v>142</v>
      </c>
      <c r="BK318" s="151">
        <f>ROUND(I318*H318,2)</f>
        <v>0</v>
      </c>
      <c r="BL318" s="16" t="s">
        <v>610</v>
      </c>
      <c r="BM318" s="150" t="s">
        <v>611</v>
      </c>
    </row>
    <row r="319" spans="2:65" s="1" customFormat="1" ht="6.95" customHeight="1">
      <c r="B319" s="46"/>
      <c r="C319" s="47"/>
      <c r="D319" s="47"/>
      <c r="E319" s="47"/>
      <c r="F319" s="47"/>
      <c r="G319" s="47"/>
      <c r="H319" s="47"/>
      <c r="I319" s="47"/>
      <c r="J319" s="47"/>
      <c r="K319" s="47"/>
      <c r="L319" s="31"/>
    </row>
  </sheetData>
  <sheetProtection algorithmName="SHA-512" hashValue="02DHJPtQGhx2l4Hv4Vhs0YYPYkcHFpsDbzDLjJYgkRNSF/swz9Zs9FAZdgjU5FD8rCBvtcXo9f0Gj7A+ZP3sog==" saltValue="t+Tkn6ocQ/sufTnGy4RDjoifQNdFDbc2p0cfLIeE6+M/Q3uWUXeA0kYn8HZMuuus8qtLwLgJZO2FaT81crIPkQ==" spinCount="100000" sheet="1" objects="1" scenarios="1" formatColumns="0" formatRows="0" autoFilter="0"/>
  <autoFilter ref="C130:K318" xr:uid="{00000000-0009-0000-0000-000003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69"/>
  <sheetViews>
    <sheetView showGridLines="0" workbookViewId="0"/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98</v>
      </c>
      <c r="L4" s="19"/>
      <c r="M4" s="90" t="s">
        <v>9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4.45" customHeight="1">
      <c r="B7" s="19"/>
      <c r="E7" s="230" t="str">
        <f>'Rekapitulácia stavby'!K6</f>
        <v>Vybudovanie parkovacích kapacít pre cyklistov v meste Malacky</v>
      </c>
      <c r="F7" s="231"/>
      <c r="G7" s="231"/>
      <c r="H7" s="231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31.15" customHeight="1">
      <c r="B9" s="31"/>
      <c r="E9" s="190" t="s">
        <v>781</v>
      </c>
      <c r="F9" s="232"/>
      <c r="G9" s="232"/>
      <c r="H9" s="232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8. 8. 2021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3" t="str">
        <f>'Rekapitulácia stavby'!E14</f>
        <v>Vyplň údaj</v>
      </c>
      <c r="F18" s="212"/>
      <c r="G18" s="212"/>
      <c r="H18" s="212"/>
      <c r="I18" s="26" t="s">
        <v>27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27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4.45" customHeight="1">
      <c r="B27" s="91"/>
      <c r="E27" s="216" t="s">
        <v>1</v>
      </c>
      <c r="F27" s="216"/>
      <c r="G27" s="216"/>
      <c r="H27" s="216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36</v>
      </c>
      <c r="J30" s="68">
        <f>ROUND(J131,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7" t="s">
        <v>40</v>
      </c>
      <c r="E33" s="36" t="s">
        <v>41</v>
      </c>
      <c r="F33" s="93">
        <f>ROUND((SUM(BE131:BE268)),  2)</f>
        <v>0</v>
      </c>
      <c r="G33" s="94"/>
      <c r="H33" s="94"/>
      <c r="I33" s="95">
        <v>0.2</v>
      </c>
      <c r="J33" s="93">
        <f>ROUND(((SUM(BE131:BE268))*I33),  2)</f>
        <v>0</v>
      </c>
      <c r="L33" s="31"/>
    </row>
    <row r="34" spans="2:12" s="1" customFormat="1" ht="14.45" customHeight="1">
      <c r="B34" s="31"/>
      <c r="E34" s="36" t="s">
        <v>42</v>
      </c>
      <c r="F34" s="93">
        <f>ROUND((SUM(BF131:BF268)),  2)</f>
        <v>0</v>
      </c>
      <c r="G34" s="94"/>
      <c r="H34" s="94"/>
      <c r="I34" s="95">
        <v>0.2</v>
      </c>
      <c r="J34" s="93">
        <f>ROUND(((SUM(BF131:BF268))*I34),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6">
        <f>ROUND((SUM(BG131:BG268)),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6">
        <f>ROUND((SUM(BH131:BH268)),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45</v>
      </c>
      <c r="F37" s="93">
        <f>ROUND((SUM(BI131:BI268)),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46</v>
      </c>
      <c r="E39" s="59"/>
      <c r="F39" s="59"/>
      <c r="G39" s="100" t="s">
        <v>47</v>
      </c>
      <c r="H39" s="101" t="s">
        <v>48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4" t="s">
        <v>52</v>
      </c>
      <c r="G61" s="45" t="s">
        <v>51</v>
      </c>
      <c r="H61" s="33"/>
      <c r="I61" s="33"/>
      <c r="J61" s="105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4" t="s">
        <v>52</v>
      </c>
      <c r="G76" s="45" t="s">
        <v>51</v>
      </c>
      <c r="H76" s="33"/>
      <c r="I76" s="33"/>
      <c r="J76" s="105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4.45" customHeight="1">
      <c r="B85" s="31"/>
      <c r="E85" s="230" t="str">
        <f>E7</f>
        <v>Vybudovanie parkovacích kapacít pre cyklistov v meste Malacky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31.15" customHeight="1">
      <c r="B87" s="31"/>
      <c r="E87" s="190" t="str">
        <f>E9</f>
        <v>1270-4 - SO 04  Prístrešok pre bicykle pri záchytnom parkovisku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Malacky</v>
      </c>
      <c r="I89" s="26" t="s">
        <v>21</v>
      </c>
      <c r="J89" s="54" t="str">
        <f>IF(J12="","",J12)</f>
        <v>8. 8. 2021</v>
      </c>
      <c r="L89" s="31"/>
    </row>
    <row r="90" spans="2:47" s="1" customFormat="1" ht="6.95" customHeight="1">
      <c r="B90" s="31"/>
      <c r="L90" s="31"/>
    </row>
    <row r="91" spans="2:47" s="1" customFormat="1" ht="26.45" customHeight="1">
      <c r="B91" s="31"/>
      <c r="C91" s="26" t="s">
        <v>23</v>
      </c>
      <c r="F91" s="24" t="str">
        <f>E15</f>
        <v>Mesto Malacky</v>
      </c>
      <c r="I91" s="26" t="s">
        <v>30</v>
      </c>
      <c r="J91" s="29" t="str">
        <f>E21</f>
        <v>Mgr.art.Branislav Škopek</v>
      </c>
      <c r="L91" s="31"/>
    </row>
    <row r="92" spans="2:47" s="1" customFormat="1" ht="15.6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102</v>
      </c>
      <c r="D94" s="98"/>
      <c r="E94" s="98"/>
      <c r="F94" s="98"/>
      <c r="G94" s="98"/>
      <c r="H94" s="98"/>
      <c r="I94" s="98"/>
      <c r="J94" s="107" t="s">
        <v>103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104</v>
      </c>
      <c r="J96" s="68">
        <f>J131</f>
        <v>0</v>
      </c>
      <c r="L96" s="31"/>
      <c r="AU96" s="16" t="s">
        <v>105</v>
      </c>
    </row>
    <row r="97" spans="2:12" s="8" customFormat="1" ht="24.95" customHeight="1">
      <c r="B97" s="109"/>
      <c r="D97" s="110" t="s">
        <v>106</v>
      </c>
      <c r="E97" s="111"/>
      <c r="F97" s="111"/>
      <c r="G97" s="111"/>
      <c r="H97" s="111"/>
      <c r="I97" s="111"/>
      <c r="J97" s="112">
        <f>J132</f>
        <v>0</v>
      </c>
      <c r="L97" s="109"/>
    </row>
    <row r="98" spans="2:12" s="9" customFormat="1" ht="19.899999999999999" customHeight="1">
      <c r="B98" s="113"/>
      <c r="D98" s="114" t="s">
        <v>107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2:12" s="9" customFormat="1" ht="19.899999999999999" customHeight="1">
      <c r="B99" s="113"/>
      <c r="D99" s="114" t="s">
        <v>108</v>
      </c>
      <c r="E99" s="115"/>
      <c r="F99" s="115"/>
      <c r="G99" s="115"/>
      <c r="H99" s="115"/>
      <c r="I99" s="115"/>
      <c r="J99" s="116">
        <f>J138</f>
        <v>0</v>
      </c>
      <c r="L99" s="113"/>
    </row>
    <row r="100" spans="2:12" s="9" customFormat="1" ht="19.899999999999999" customHeight="1">
      <c r="B100" s="113"/>
      <c r="D100" s="114" t="s">
        <v>109</v>
      </c>
      <c r="E100" s="115"/>
      <c r="F100" s="115"/>
      <c r="G100" s="115"/>
      <c r="H100" s="115"/>
      <c r="I100" s="115"/>
      <c r="J100" s="116">
        <f>J157</f>
        <v>0</v>
      </c>
      <c r="L100" s="113"/>
    </row>
    <row r="101" spans="2:12" s="9" customFormat="1" ht="19.899999999999999" customHeight="1">
      <c r="B101" s="113"/>
      <c r="D101" s="114" t="s">
        <v>110</v>
      </c>
      <c r="E101" s="115"/>
      <c r="F101" s="115"/>
      <c r="G101" s="115"/>
      <c r="H101" s="115"/>
      <c r="I101" s="115"/>
      <c r="J101" s="116">
        <f>J172</f>
        <v>0</v>
      </c>
      <c r="L101" s="113"/>
    </row>
    <row r="102" spans="2:12" s="9" customFormat="1" ht="19.899999999999999" customHeight="1">
      <c r="B102" s="113"/>
      <c r="D102" s="114" t="s">
        <v>111</v>
      </c>
      <c r="E102" s="115"/>
      <c r="F102" s="115"/>
      <c r="G102" s="115"/>
      <c r="H102" s="115"/>
      <c r="I102" s="115"/>
      <c r="J102" s="116">
        <f>J187</f>
        <v>0</v>
      </c>
      <c r="L102" s="113"/>
    </row>
    <row r="103" spans="2:12" s="8" customFormat="1" ht="24.95" customHeight="1">
      <c r="B103" s="109"/>
      <c r="D103" s="110" t="s">
        <v>112</v>
      </c>
      <c r="E103" s="111"/>
      <c r="F103" s="111"/>
      <c r="G103" s="111"/>
      <c r="H103" s="111"/>
      <c r="I103" s="111"/>
      <c r="J103" s="112">
        <f>J189</f>
        <v>0</v>
      </c>
      <c r="L103" s="109"/>
    </row>
    <row r="104" spans="2:12" s="9" customFormat="1" ht="19.899999999999999" customHeight="1">
      <c r="B104" s="113"/>
      <c r="D104" s="114" t="s">
        <v>113</v>
      </c>
      <c r="E104" s="115"/>
      <c r="F104" s="115"/>
      <c r="G104" s="115"/>
      <c r="H104" s="115"/>
      <c r="I104" s="115"/>
      <c r="J104" s="116">
        <f>J190</f>
        <v>0</v>
      </c>
      <c r="L104" s="113"/>
    </row>
    <row r="105" spans="2:12" s="9" customFormat="1" ht="19.899999999999999" customHeight="1">
      <c r="B105" s="113"/>
      <c r="D105" s="114" t="s">
        <v>114</v>
      </c>
      <c r="E105" s="115"/>
      <c r="F105" s="115"/>
      <c r="G105" s="115"/>
      <c r="H105" s="115"/>
      <c r="I105" s="115"/>
      <c r="J105" s="116">
        <f>J199</f>
        <v>0</v>
      </c>
      <c r="L105" s="113"/>
    </row>
    <row r="106" spans="2:12" s="9" customFormat="1" ht="19.899999999999999" customHeight="1">
      <c r="B106" s="113"/>
      <c r="D106" s="114" t="s">
        <v>115</v>
      </c>
      <c r="E106" s="115"/>
      <c r="F106" s="115"/>
      <c r="G106" s="115"/>
      <c r="H106" s="115"/>
      <c r="I106" s="115"/>
      <c r="J106" s="116">
        <f>J205</f>
        <v>0</v>
      </c>
      <c r="L106" s="113"/>
    </row>
    <row r="107" spans="2:12" s="9" customFormat="1" ht="19.899999999999999" customHeight="1">
      <c r="B107" s="113"/>
      <c r="D107" s="114" t="s">
        <v>116</v>
      </c>
      <c r="E107" s="115"/>
      <c r="F107" s="115"/>
      <c r="G107" s="115"/>
      <c r="H107" s="115"/>
      <c r="I107" s="115"/>
      <c r="J107" s="116">
        <f>J212</f>
        <v>0</v>
      </c>
      <c r="L107" s="113"/>
    </row>
    <row r="108" spans="2:12" s="9" customFormat="1" ht="19.899999999999999" customHeight="1">
      <c r="B108" s="113"/>
      <c r="D108" s="114" t="s">
        <v>117</v>
      </c>
      <c r="E108" s="115"/>
      <c r="F108" s="115"/>
      <c r="G108" s="115"/>
      <c r="H108" s="115"/>
      <c r="I108" s="115"/>
      <c r="J108" s="116">
        <f>J221</f>
        <v>0</v>
      </c>
      <c r="L108" s="113"/>
    </row>
    <row r="109" spans="2:12" s="8" customFormat="1" ht="24.95" customHeight="1">
      <c r="B109" s="109"/>
      <c r="D109" s="110" t="s">
        <v>118</v>
      </c>
      <c r="E109" s="111"/>
      <c r="F109" s="111"/>
      <c r="G109" s="111"/>
      <c r="H109" s="111"/>
      <c r="I109" s="111"/>
      <c r="J109" s="112">
        <f>J223</f>
        <v>0</v>
      </c>
      <c r="L109" s="109"/>
    </row>
    <row r="110" spans="2:12" s="9" customFormat="1" ht="19.899999999999999" customHeight="1">
      <c r="B110" s="113"/>
      <c r="D110" s="114" t="s">
        <v>119</v>
      </c>
      <c r="E110" s="115"/>
      <c r="F110" s="115"/>
      <c r="G110" s="115"/>
      <c r="H110" s="115"/>
      <c r="I110" s="115"/>
      <c r="J110" s="116">
        <f>J224</f>
        <v>0</v>
      </c>
      <c r="L110" s="113"/>
    </row>
    <row r="111" spans="2:12" s="9" customFormat="1" ht="19.899999999999999" customHeight="1">
      <c r="B111" s="113"/>
      <c r="D111" s="114" t="s">
        <v>120</v>
      </c>
      <c r="E111" s="115"/>
      <c r="F111" s="115"/>
      <c r="G111" s="115"/>
      <c r="H111" s="115"/>
      <c r="I111" s="115"/>
      <c r="J111" s="116">
        <f>J265</f>
        <v>0</v>
      </c>
      <c r="L111" s="113"/>
    </row>
    <row r="112" spans="2:12" s="1" customFormat="1" ht="21.75" customHeight="1">
      <c r="B112" s="31"/>
      <c r="L112" s="31"/>
    </row>
    <row r="113" spans="2:12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7" spans="2:12" s="1" customFormat="1" ht="6.95" customHeight="1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4.95" customHeight="1">
      <c r="B118" s="31"/>
      <c r="C118" s="20" t="s">
        <v>121</v>
      </c>
      <c r="L118" s="31"/>
    </row>
    <row r="119" spans="2:12" s="1" customFormat="1" ht="6.95" customHeight="1">
      <c r="B119" s="31"/>
      <c r="L119" s="31"/>
    </row>
    <row r="120" spans="2:12" s="1" customFormat="1" ht="12" customHeight="1">
      <c r="B120" s="31"/>
      <c r="C120" s="26" t="s">
        <v>15</v>
      </c>
      <c r="L120" s="31"/>
    </row>
    <row r="121" spans="2:12" s="1" customFormat="1" ht="14.45" customHeight="1">
      <c r="B121" s="31"/>
      <c r="E121" s="230" t="str">
        <f>E7</f>
        <v>Vybudovanie parkovacích kapacít pre cyklistov v meste Malacky</v>
      </c>
      <c r="F121" s="231"/>
      <c r="G121" s="231"/>
      <c r="H121" s="231"/>
      <c r="L121" s="31"/>
    </row>
    <row r="122" spans="2:12" s="1" customFormat="1" ht="12" customHeight="1">
      <c r="B122" s="31"/>
      <c r="C122" s="26" t="s">
        <v>99</v>
      </c>
      <c r="L122" s="31"/>
    </row>
    <row r="123" spans="2:12" s="1" customFormat="1" ht="31.15" customHeight="1">
      <c r="B123" s="31"/>
      <c r="E123" s="190" t="str">
        <f>E9</f>
        <v>1270-4 - SO 04  Prístrešok pre bicykle pri záchytnom parkovisku</v>
      </c>
      <c r="F123" s="232"/>
      <c r="G123" s="232"/>
      <c r="H123" s="232"/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19</v>
      </c>
      <c r="F125" s="24" t="str">
        <f>F12</f>
        <v>Malacky</v>
      </c>
      <c r="I125" s="26" t="s">
        <v>21</v>
      </c>
      <c r="J125" s="54" t="str">
        <f>IF(J12="","",J12)</f>
        <v>8. 8. 2021</v>
      </c>
      <c r="L125" s="31"/>
    </row>
    <row r="126" spans="2:12" s="1" customFormat="1" ht="6.95" customHeight="1">
      <c r="B126" s="31"/>
      <c r="L126" s="31"/>
    </row>
    <row r="127" spans="2:12" s="1" customFormat="1" ht="26.45" customHeight="1">
      <c r="B127" s="31"/>
      <c r="C127" s="26" t="s">
        <v>23</v>
      </c>
      <c r="F127" s="24" t="str">
        <f>E15</f>
        <v>Mesto Malacky</v>
      </c>
      <c r="I127" s="26" t="s">
        <v>30</v>
      </c>
      <c r="J127" s="29" t="str">
        <f>E21</f>
        <v>Mgr.art.Branislav Škopek</v>
      </c>
      <c r="L127" s="31"/>
    </row>
    <row r="128" spans="2:12" s="1" customFormat="1" ht="15.6" customHeight="1">
      <c r="B128" s="31"/>
      <c r="C128" s="26" t="s">
        <v>28</v>
      </c>
      <c r="F128" s="24" t="str">
        <f>IF(E18="","",E18)</f>
        <v>Vyplň údaj</v>
      </c>
      <c r="I128" s="26" t="s">
        <v>33</v>
      </c>
      <c r="J128" s="29" t="str">
        <f>E24</f>
        <v xml:space="preserve"> 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7"/>
      <c r="C130" s="118" t="s">
        <v>122</v>
      </c>
      <c r="D130" s="119" t="s">
        <v>61</v>
      </c>
      <c r="E130" s="119" t="s">
        <v>57</v>
      </c>
      <c r="F130" s="119" t="s">
        <v>58</v>
      </c>
      <c r="G130" s="119" t="s">
        <v>123</v>
      </c>
      <c r="H130" s="119" t="s">
        <v>124</v>
      </c>
      <c r="I130" s="119" t="s">
        <v>125</v>
      </c>
      <c r="J130" s="120" t="s">
        <v>103</v>
      </c>
      <c r="K130" s="121" t="s">
        <v>126</v>
      </c>
      <c r="L130" s="117"/>
      <c r="M130" s="61" t="s">
        <v>1</v>
      </c>
      <c r="N130" s="62" t="s">
        <v>40</v>
      </c>
      <c r="O130" s="62" t="s">
        <v>127</v>
      </c>
      <c r="P130" s="62" t="s">
        <v>128</v>
      </c>
      <c r="Q130" s="62" t="s">
        <v>129</v>
      </c>
      <c r="R130" s="62" t="s">
        <v>130</v>
      </c>
      <c r="S130" s="62" t="s">
        <v>131</v>
      </c>
      <c r="T130" s="63" t="s">
        <v>132</v>
      </c>
    </row>
    <row r="131" spans="2:65" s="1" customFormat="1" ht="22.9" customHeight="1">
      <c r="B131" s="31"/>
      <c r="C131" s="66" t="s">
        <v>104</v>
      </c>
      <c r="J131" s="122">
        <f>BK131</f>
        <v>0</v>
      </c>
      <c r="L131" s="31"/>
      <c r="M131" s="64"/>
      <c r="N131" s="55"/>
      <c r="O131" s="55"/>
      <c r="P131" s="123">
        <f>P132+P189+P223</f>
        <v>0</v>
      </c>
      <c r="Q131" s="55"/>
      <c r="R131" s="123">
        <f>R132+R189+R223</f>
        <v>60.661655760000002</v>
      </c>
      <c r="S131" s="55"/>
      <c r="T131" s="124">
        <f>T132+T189+T223</f>
        <v>33.745999999999995</v>
      </c>
      <c r="AT131" s="16" t="s">
        <v>75</v>
      </c>
      <c r="AU131" s="16" t="s">
        <v>105</v>
      </c>
      <c r="BK131" s="125">
        <f>BK132+BK189+BK223</f>
        <v>0</v>
      </c>
    </row>
    <row r="132" spans="2:65" s="11" customFormat="1" ht="25.9" customHeight="1">
      <c r="B132" s="126"/>
      <c r="D132" s="127" t="s">
        <v>75</v>
      </c>
      <c r="E132" s="128" t="s">
        <v>133</v>
      </c>
      <c r="F132" s="128" t="s">
        <v>134</v>
      </c>
      <c r="I132" s="129"/>
      <c r="J132" s="130">
        <f>BK132</f>
        <v>0</v>
      </c>
      <c r="L132" s="126"/>
      <c r="M132" s="131"/>
      <c r="P132" s="132">
        <f>P133+P138+P157+P172+P187</f>
        <v>0</v>
      </c>
      <c r="R132" s="132">
        <f>R133+R138+R157+R172+R187</f>
        <v>55.454016860000003</v>
      </c>
      <c r="T132" s="133">
        <f>T133+T138+T157+T172+T187</f>
        <v>33.745999999999995</v>
      </c>
      <c r="AR132" s="127" t="s">
        <v>84</v>
      </c>
      <c r="AT132" s="134" t="s">
        <v>75</v>
      </c>
      <c r="AU132" s="134" t="s">
        <v>76</v>
      </c>
      <c r="AY132" s="127" t="s">
        <v>135</v>
      </c>
      <c r="BK132" s="135">
        <f>BK133+BK138+BK157+BK172+BK187</f>
        <v>0</v>
      </c>
    </row>
    <row r="133" spans="2:65" s="11" customFormat="1" ht="22.9" customHeight="1">
      <c r="B133" s="126"/>
      <c r="D133" s="127" t="s">
        <v>75</v>
      </c>
      <c r="E133" s="136" t="s">
        <v>84</v>
      </c>
      <c r="F133" s="136" t="s">
        <v>136</v>
      </c>
      <c r="I133" s="129"/>
      <c r="J133" s="137">
        <f>BK133</f>
        <v>0</v>
      </c>
      <c r="L133" s="126"/>
      <c r="M133" s="131"/>
      <c r="P133" s="132">
        <f>SUM(P134:P137)</f>
        <v>0</v>
      </c>
      <c r="R133" s="132">
        <f>SUM(R134:R137)</f>
        <v>0</v>
      </c>
      <c r="T133" s="133">
        <f>SUM(T134:T137)</f>
        <v>33.745999999999995</v>
      </c>
      <c r="AR133" s="127" t="s">
        <v>84</v>
      </c>
      <c r="AT133" s="134" t="s">
        <v>75</v>
      </c>
      <c r="AU133" s="134" t="s">
        <v>84</v>
      </c>
      <c r="AY133" s="127" t="s">
        <v>135</v>
      </c>
      <c r="BK133" s="135">
        <f>SUM(BK134:BK137)</f>
        <v>0</v>
      </c>
    </row>
    <row r="134" spans="2:65" s="1" customFormat="1" ht="22.15" customHeight="1">
      <c r="B134" s="31"/>
      <c r="C134" s="138" t="s">
        <v>84</v>
      </c>
      <c r="D134" s="138" t="s">
        <v>137</v>
      </c>
      <c r="E134" s="139" t="s">
        <v>782</v>
      </c>
      <c r="F134" s="140" t="s">
        <v>783</v>
      </c>
      <c r="G134" s="141" t="s">
        <v>140</v>
      </c>
      <c r="H134" s="142">
        <v>46.8</v>
      </c>
      <c r="I134" s="143"/>
      <c r="J134" s="144">
        <f>ROUND(I134*H134,2)</f>
        <v>0</v>
      </c>
      <c r="K134" s="145"/>
      <c r="L134" s="31"/>
      <c r="M134" s="146" t="s">
        <v>1</v>
      </c>
      <c r="N134" s="147" t="s">
        <v>42</v>
      </c>
      <c r="P134" s="148">
        <f>O134*H134</f>
        <v>0</v>
      </c>
      <c r="Q134" s="148">
        <v>0</v>
      </c>
      <c r="R134" s="148">
        <f>Q134*H134</f>
        <v>0</v>
      </c>
      <c r="S134" s="148">
        <v>0.24</v>
      </c>
      <c r="T134" s="149">
        <f>S134*H134</f>
        <v>11.231999999999999</v>
      </c>
      <c r="AR134" s="150" t="s">
        <v>141</v>
      </c>
      <c r="AT134" s="150" t="s">
        <v>137</v>
      </c>
      <c r="AU134" s="150" t="s">
        <v>142</v>
      </c>
      <c r="AY134" s="16" t="s">
        <v>135</v>
      </c>
      <c r="BE134" s="151">
        <f>IF(N134="základná",J134,0)</f>
        <v>0</v>
      </c>
      <c r="BF134" s="151">
        <f>IF(N134="znížená",J134,0)</f>
        <v>0</v>
      </c>
      <c r="BG134" s="151">
        <f>IF(N134="zákl. prenesená",J134,0)</f>
        <v>0</v>
      </c>
      <c r="BH134" s="151">
        <f>IF(N134="zníž. prenesená",J134,0)</f>
        <v>0</v>
      </c>
      <c r="BI134" s="151">
        <f>IF(N134="nulová",J134,0)</f>
        <v>0</v>
      </c>
      <c r="BJ134" s="16" t="s">
        <v>142</v>
      </c>
      <c r="BK134" s="151">
        <f>ROUND(I134*H134,2)</f>
        <v>0</v>
      </c>
      <c r="BL134" s="16" t="s">
        <v>141</v>
      </c>
      <c r="BM134" s="150" t="s">
        <v>784</v>
      </c>
    </row>
    <row r="135" spans="2:65" s="1" customFormat="1" ht="30" customHeight="1">
      <c r="B135" s="31"/>
      <c r="C135" s="138" t="s">
        <v>142</v>
      </c>
      <c r="D135" s="138" t="s">
        <v>137</v>
      </c>
      <c r="E135" s="139" t="s">
        <v>785</v>
      </c>
      <c r="F135" s="140" t="s">
        <v>786</v>
      </c>
      <c r="G135" s="141" t="s">
        <v>140</v>
      </c>
      <c r="H135" s="142">
        <v>46.8</v>
      </c>
      <c r="I135" s="143"/>
      <c r="J135" s="144">
        <f>ROUND(I135*H135,2)</f>
        <v>0</v>
      </c>
      <c r="K135" s="145"/>
      <c r="L135" s="31"/>
      <c r="M135" s="146" t="s">
        <v>1</v>
      </c>
      <c r="N135" s="147" t="s">
        <v>42</v>
      </c>
      <c r="P135" s="148">
        <f>O135*H135</f>
        <v>0</v>
      </c>
      <c r="Q135" s="148">
        <v>0</v>
      </c>
      <c r="R135" s="148">
        <f>Q135*H135</f>
        <v>0</v>
      </c>
      <c r="S135" s="148">
        <v>0.23499999999999999</v>
      </c>
      <c r="T135" s="149">
        <f>S135*H135</f>
        <v>10.997999999999999</v>
      </c>
      <c r="AR135" s="150" t="s">
        <v>141</v>
      </c>
      <c r="AT135" s="150" t="s">
        <v>137</v>
      </c>
      <c r="AU135" s="150" t="s">
        <v>142</v>
      </c>
      <c r="AY135" s="16" t="s">
        <v>135</v>
      </c>
      <c r="BE135" s="151">
        <f>IF(N135="základná",J135,0)</f>
        <v>0</v>
      </c>
      <c r="BF135" s="151">
        <f>IF(N135="znížená",J135,0)</f>
        <v>0</v>
      </c>
      <c r="BG135" s="151">
        <f>IF(N135="zákl. prenesená",J135,0)</f>
        <v>0</v>
      </c>
      <c r="BH135" s="151">
        <f>IF(N135="zníž. prenesená",J135,0)</f>
        <v>0</v>
      </c>
      <c r="BI135" s="151">
        <f>IF(N135="nulová",J135,0)</f>
        <v>0</v>
      </c>
      <c r="BJ135" s="16" t="s">
        <v>142</v>
      </c>
      <c r="BK135" s="151">
        <f>ROUND(I135*H135,2)</f>
        <v>0</v>
      </c>
      <c r="BL135" s="16" t="s">
        <v>141</v>
      </c>
      <c r="BM135" s="150" t="s">
        <v>787</v>
      </c>
    </row>
    <row r="136" spans="2:65" s="1" customFormat="1" ht="22.15" customHeight="1">
      <c r="B136" s="31"/>
      <c r="C136" s="138" t="s">
        <v>152</v>
      </c>
      <c r="D136" s="138" t="s">
        <v>137</v>
      </c>
      <c r="E136" s="139" t="s">
        <v>788</v>
      </c>
      <c r="F136" s="140" t="s">
        <v>789</v>
      </c>
      <c r="G136" s="141" t="s">
        <v>140</v>
      </c>
      <c r="H136" s="142">
        <v>46.8</v>
      </c>
      <c r="I136" s="143"/>
      <c r="J136" s="144">
        <f>ROUND(I136*H136,2)</f>
        <v>0</v>
      </c>
      <c r="K136" s="145"/>
      <c r="L136" s="31"/>
      <c r="M136" s="146" t="s">
        <v>1</v>
      </c>
      <c r="N136" s="147" t="s">
        <v>42</v>
      </c>
      <c r="P136" s="148">
        <f>O136*H136</f>
        <v>0</v>
      </c>
      <c r="Q136" s="148">
        <v>0</v>
      </c>
      <c r="R136" s="148">
        <f>Q136*H136</f>
        <v>0</v>
      </c>
      <c r="S136" s="148">
        <v>0.22500000000000001</v>
      </c>
      <c r="T136" s="149">
        <f>S136*H136</f>
        <v>10.53</v>
      </c>
      <c r="AR136" s="150" t="s">
        <v>141</v>
      </c>
      <c r="AT136" s="150" t="s">
        <v>137</v>
      </c>
      <c r="AU136" s="150" t="s">
        <v>142</v>
      </c>
      <c r="AY136" s="16" t="s">
        <v>135</v>
      </c>
      <c r="BE136" s="151">
        <f>IF(N136="základná",J136,0)</f>
        <v>0</v>
      </c>
      <c r="BF136" s="151">
        <f>IF(N136="znížená",J136,0)</f>
        <v>0</v>
      </c>
      <c r="BG136" s="151">
        <f>IF(N136="zákl. prenesená",J136,0)</f>
        <v>0</v>
      </c>
      <c r="BH136" s="151">
        <f>IF(N136="zníž. prenesená",J136,0)</f>
        <v>0</v>
      </c>
      <c r="BI136" s="151">
        <f>IF(N136="nulová",J136,0)</f>
        <v>0</v>
      </c>
      <c r="BJ136" s="16" t="s">
        <v>142</v>
      </c>
      <c r="BK136" s="151">
        <f>ROUND(I136*H136,2)</f>
        <v>0</v>
      </c>
      <c r="BL136" s="16" t="s">
        <v>141</v>
      </c>
      <c r="BM136" s="150" t="s">
        <v>790</v>
      </c>
    </row>
    <row r="137" spans="2:65" s="1" customFormat="1" ht="22.15" customHeight="1">
      <c r="B137" s="31"/>
      <c r="C137" s="138" t="s">
        <v>141</v>
      </c>
      <c r="D137" s="138" t="s">
        <v>137</v>
      </c>
      <c r="E137" s="139" t="s">
        <v>791</v>
      </c>
      <c r="F137" s="140" t="s">
        <v>792</v>
      </c>
      <c r="G137" s="141" t="s">
        <v>225</v>
      </c>
      <c r="H137" s="142">
        <v>6.8</v>
      </c>
      <c r="I137" s="143"/>
      <c r="J137" s="144">
        <f>ROUND(I137*H137,2)</f>
        <v>0</v>
      </c>
      <c r="K137" s="145"/>
      <c r="L137" s="31"/>
      <c r="M137" s="146" t="s">
        <v>1</v>
      </c>
      <c r="N137" s="147" t="s">
        <v>42</v>
      </c>
      <c r="P137" s="148">
        <f>O137*H137</f>
        <v>0</v>
      </c>
      <c r="Q137" s="148">
        <v>0</v>
      </c>
      <c r="R137" s="148">
        <f>Q137*H137</f>
        <v>0</v>
      </c>
      <c r="S137" s="148">
        <v>0.14499999999999999</v>
      </c>
      <c r="T137" s="149">
        <f>S137*H137</f>
        <v>0.98599999999999988</v>
      </c>
      <c r="AR137" s="150" t="s">
        <v>141</v>
      </c>
      <c r="AT137" s="150" t="s">
        <v>137</v>
      </c>
      <c r="AU137" s="150" t="s">
        <v>142</v>
      </c>
      <c r="AY137" s="16" t="s">
        <v>135</v>
      </c>
      <c r="BE137" s="151">
        <f>IF(N137="základná",J137,0)</f>
        <v>0</v>
      </c>
      <c r="BF137" s="151">
        <f>IF(N137="znížená",J137,0)</f>
        <v>0</v>
      </c>
      <c r="BG137" s="151">
        <f>IF(N137="zákl. prenesená",J137,0)</f>
        <v>0</v>
      </c>
      <c r="BH137" s="151">
        <f>IF(N137="zníž. prenesená",J137,0)</f>
        <v>0</v>
      </c>
      <c r="BI137" s="151">
        <f>IF(N137="nulová",J137,0)</f>
        <v>0</v>
      </c>
      <c r="BJ137" s="16" t="s">
        <v>142</v>
      </c>
      <c r="BK137" s="151">
        <f>ROUND(I137*H137,2)</f>
        <v>0</v>
      </c>
      <c r="BL137" s="16" t="s">
        <v>141</v>
      </c>
      <c r="BM137" s="150" t="s">
        <v>793</v>
      </c>
    </row>
    <row r="138" spans="2:65" s="11" customFormat="1" ht="22.9" customHeight="1">
      <c r="B138" s="126"/>
      <c r="D138" s="127" t="s">
        <v>75</v>
      </c>
      <c r="E138" s="136" t="s">
        <v>142</v>
      </c>
      <c r="F138" s="136" t="s">
        <v>208</v>
      </c>
      <c r="I138" s="129"/>
      <c r="J138" s="137">
        <f>BK138</f>
        <v>0</v>
      </c>
      <c r="L138" s="126"/>
      <c r="M138" s="131"/>
      <c r="P138" s="132">
        <f>SUM(P139:P156)</f>
        <v>0</v>
      </c>
      <c r="R138" s="132">
        <f>SUM(R139:R156)</f>
        <v>30.554253660000004</v>
      </c>
      <c r="T138" s="133">
        <f>SUM(T139:T156)</f>
        <v>0</v>
      </c>
      <c r="AR138" s="127" t="s">
        <v>84</v>
      </c>
      <c r="AT138" s="134" t="s">
        <v>75</v>
      </c>
      <c r="AU138" s="134" t="s">
        <v>84</v>
      </c>
      <c r="AY138" s="127" t="s">
        <v>135</v>
      </c>
      <c r="BK138" s="135">
        <f>SUM(BK139:BK156)</f>
        <v>0</v>
      </c>
    </row>
    <row r="139" spans="2:65" s="1" customFormat="1" ht="30" customHeight="1">
      <c r="B139" s="31"/>
      <c r="C139" s="138" t="s">
        <v>164</v>
      </c>
      <c r="D139" s="138" t="s">
        <v>137</v>
      </c>
      <c r="E139" s="139" t="s">
        <v>210</v>
      </c>
      <c r="F139" s="140" t="s">
        <v>211</v>
      </c>
      <c r="G139" s="141" t="s">
        <v>140</v>
      </c>
      <c r="H139" s="142">
        <v>7.9630000000000001</v>
      </c>
      <c r="I139" s="143"/>
      <c r="J139" s="144">
        <f>ROUND(I139*H139,2)</f>
        <v>0</v>
      </c>
      <c r="K139" s="145"/>
      <c r="L139" s="31"/>
      <c r="M139" s="146" t="s">
        <v>1</v>
      </c>
      <c r="N139" s="147" t="s">
        <v>42</v>
      </c>
      <c r="P139" s="148">
        <f>O139*H139</f>
        <v>0</v>
      </c>
      <c r="Q139" s="148">
        <v>1.8000000000000001E-4</v>
      </c>
      <c r="R139" s="148">
        <f>Q139*H139</f>
        <v>1.4333400000000002E-3</v>
      </c>
      <c r="S139" s="148">
        <v>0</v>
      </c>
      <c r="T139" s="149">
        <f>S139*H139</f>
        <v>0</v>
      </c>
      <c r="AR139" s="150" t="s">
        <v>141</v>
      </c>
      <c r="AT139" s="150" t="s">
        <v>137</v>
      </c>
      <c r="AU139" s="150" t="s">
        <v>142</v>
      </c>
      <c r="AY139" s="16" t="s">
        <v>135</v>
      </c>
      <c r="BE139" s="151">
        <f>IF(N139="základná",J139,0)</f>
        <v>0</v>
      </c>
      <c r="BF139" s="151">
        <f>IF(N139="znížená",J139,0)</f>
        <v>0</v>
      </c>
      <c r="BG139" s="151">
        <f>IF(N139="zákl. prenesená",J139,0)</f>
        <v>0</v>
      </c>
      <c r="BH139" s="151">
        <f>IF(N139="zníž. prenesená",J139,0)</f>
        <v>0</v>
      </c>
      <c r="BI139" s="151">
        <f>IF(N139="nulová",J139,0)</f>
        <v>0</v>
      </c>
      <c r="BJ139" s="16" t="s">
        <v>142</v>
      </c>
      <c r="BK139" s="151">
        <f>ROUND(I139*H139,2)</f>
        <v>0</v>
      </c>
      <c r="BL139" s="16" t="s">
        <v>141</v>
      </c>
      <c r="BM139" s="150" t="s">
        <v>212</v>
      </c>
    </row>
    <row r="140" spans="2:65" s="12" customFormat="1">
      <c r="B140" s="152"/>
      <c r="D140" s="153" t="s">
        <v>144</v>
      </c>
      <c r="E140" s="154" t="s">
        <v>1</v>
      </c>
      <c r="F140" s="155" t="s">
        <v>213</v>
      </c>
      <c r="H140" s="154" t="s">
        <v>1</v>
      </c>
      <c r="I140" s="156"/>
      <c r="L140" s="152"/>
      <c r="M140" s="157"/>
      <c r="T140" s="158"/>
      <c r="AT140" s="154" t="s">
        <v>144</v>
      </c>
      <c r="AU140" s="154" t="s">
        <v>142</v>
      </c>
      <c r="AV140" s="12" t="s">
        <v>84</v>
      </c>
      <c r="AW140" s="12" t="s">
        <v>32</v>
      </c>
      <c r="AX140" s="12" t="s">
        <v>76</v>
      </c>
      <c r="AY140" s="154" t="s">
        <v>135</v>
      </c>
    </row>
    <row r="141" spans="2:65" s="13" customFormat="1">
      <c r="B141" s="159"/>
      <c r="D141" s="153" t="s">
        <v>144</v>
      </c>
      <c r="E141" s="160" t="s">
        <v>1</v>
      </c>
      <c r="F141" s="161" t="s">
        <v>794</v>
      </c>
      <c r="H141" s="162">
        <v>7.9630000000000001</v>
      </c>
      <c r="I141" s="163"/>
      <c r="L141" s="159"/>
      <c r="M141" s="164"/>
      <c r="T141" s="165"/>
      <c r="AT141" s="160" t="s">
        <v>144</v>
      </c>
      <c r="AU141" s="160" t="s">
        <v>142</v>
      </c>
      <c r="AV141" s="13" t="s">
        <v>142</v>
      </c>
      <c r="AW141" s="13" t="s">
        <v>32</v>
      </c>
      <c r="AX141" s="13" t="s">
        <v>84</v>
      </c>
      <c r="AY141" s="160" t="s">
        <v>135</v>
      </c>
    </row>
    <row r="142" spans="2:65" s="1" customFormat="1" ht="14.45" customHeight="1">
      <c r="B142" s="31"/>
      <c r="C142" s="173" t="s">
        <v>170</v>
      </c>
      <c r="D142" s="173" t="s">
        <v>203</v>
      </c>
      <c r="E142" s="174" t="s">
        <v>218</v>
      </c>
      <c r="F142" s="175" t="s">
        <v>219</v>
      </c>
      <c r="G142" s="176" t="s">
        <v>140</v>
      </c>
      <c r="H142" s="177">
        <v>8.1219999999999999</v>
      </c>
      <c r="I142" s="178"/>
      <c r="J142" s="179">
        <f>ROUND(I142*H142,2)</f>
        <v>0</v>
      </c>
      <c r="K142" s="180"/>
      <c r="L142" s="181"/>
      <c r="M142" s="182" t="s">
        <v>1</v>
      </c>
      <c r="N142" s="183" t="s">
        <v>42</v>
      </c>
      <c r="P142" s="148">
        <f>O142*H142</f>
        <v>0</v>
      </c>
      <c r="Q142" s="148">
        <v>2.0000000000000001E-4</v>
      </c>
      <c r="R142" s="148">
        <f>Q142*H142</f>
        <v>1.6244E-3</v>
      </c>
      <c r="S142" s="148">
        <v>0</v>
      </c>
      <c r="T142" s="149">
        <f>S142*H142</f>
        <v>0</v>
      </c>
      <c r="AR142" s="150" t="s">
        <v>179</v>
      </c>
      <c r="AT142" s="150" t="s">
        <v>203</v>
      </c>
      <c r="AU142" s="150" t="s">
        <v>142</v>
      </c>
      <c r="AY142" s="16" t="s">
        <v>135</v>
      </c>
      <c r="BE142" s="151">
        <f>IF(N142="základná",J142,0)</f>
        <v>0</v>
      </c>
      <c r="BF142" s="151">
        <f>IF(N142="znížená",J142,0)</f>
        <v>0</v>
      </c>
      <c r="BG142" s="151">
        <f>IF(N142="zákl. prenesená",J142,0)</f>
        <v>0</v>
      </c>
      <c r="BH142" s="151">
        <f>IF(N142="zníž. prenesená",J142,0)</f>
        <v>0</v>
      </c>
      <c r="BI142" s="151">
        <f>IF(N142="nulová",J142,0)</f>
        <v>0</v>
      </c>
      <c r="BJ142" s="16" t="s">
        <v>142</v>
      </c>
      <c r="BK142" s="151">
        <f>ROUND(I142*H142,2)</f>
        <v>0</v>
      </c>
      <c r="BL142" s="16" t="s">
        <v>141</v>
      </c>
      <c r="BM142" s="150" t="s">
        <v>220</v>
      </c>
    </row>
    <row r="143" spans="2:65" s="13" customFormat="1">
      <c r="B143" s="159"/>
      <c r="D143" s="153" t="s">
        <v>144</v>
      </c>
      <c r="F143" s="161" t="s">
        <v>795</v>
      </c>
      <c r="H143" s="162">
        <v>8.1219999999999999</v>
      </c>
      <c r="I143" s="163"/>
      <c r="L143" s="159"/>
      <c r="M143" s="164"/>
      <c r="T143" s="165"/>
      <c r="AT143" s="160" t="s">
        <v>144</v>
      </c>
      <c r="AU143" s="160" t="s">
        <v>142</v>
      </c>
      <c r="AV143" s="13" t="s">
        <v>142</v>
      </c>
      <c r="AW143" s="13" t="s">
        <v>4</v>
      </c>
      <c r="AX143" s="13" t="s">
        <v>84</v>
      </c>
      <c r="AY143" s="160" t="s">
        <v>135</v>
      </c>
    </row>
    <row r="144" spans="2:65" s="1" customFormat="1" ht="22.15" customHeight="1">
      <c r="B144" s="31"/>
      <c r="C144" s="138" t="s">
        <v>174</v>
      </c>
      <c r="D144" s="138" t="s">
        <v>137</v>
      </c>
      <c r="E144" s="139" t="s">
        <v>223</v>
      </c>
      <c r="F144" s="140" t="s">
        <v>224</v>
      </c>
      <c r="G144" s="141" t="s">
        <v>225</v>
      </c>
      <c r="H144" s="142">
        <v>25.36</v>
      </c>
      <c r="I144" s="143"/>
      <c r="J144" s="144">
        <f>ROUND(I144*H144,2)</f>
        <v>0</v>
      </c>
      <c r="K144" s="145"/>
      <c r="L144" s="31"/>
      <c r="M144" s="146" t="s">
        <v>1</v>
      </c>
      <c r="N144" s="147" t="s">
        <v>42</v>
      </c>
      <c r="P144" s="148">
        <f>O144*H144</f>
        <v>0</v>
      </c>
      <c r="Q144" s="148">
        <v>9.92E-3</v>
      </c>
      <c r="R144" s="148">
        <f>Q144*H144</f>
        <v>0.25157119999999999</v>
      </c>
      <c r="S144" s="148">
        <v>0</v>
      </c>
      <c r="T144" s="149">
        <f>S144*H144</f>
        <v>0</v>
      </c>
      <c r="AR144" s="150" t="s">
        <v>141</v>
      </c>
      <c r="AT144" s="150" t="s">
        <v>137</v>
      </c>
      <c r="AU144" s="150" t="s">
        <v>142</v>
      </c>
      <c r="AY144" s="16" t="s">
        <v>135</v>
      </c>
      <c r="BE144" s="151">
        <f>IF(N144="základná",J144,0)</f>
        <v>0</v>
      </c>
      <c r="BF144" s="151">
        <f>IF(N144="znížená",J144,0)</f>
        <v>0</v>
      </c>
      <c r="BG144" s="151">
        <f>IF(N144="zákl. prenesená",J144,0)</f>
        <v>0</v>
      </c>
      <c r="BH144" s="151">
        <f>IF(N144="zníž. prenesená",J144,0)</f>
        <v>0</v>
      </c>
      <c r="BI144" s="151">
        <f>IF(N144="nulová",J144,0)</f>
        <v>0</v>
      </c>
      <c r="BJ144" s="16" t="s">
        <v>142</v>
      </c>
      <c r="BK144" s="151">
        <f>ROUND(I144*H144,2)</f>
        <v>0</v>
      </c>
      <c r="BL144" s="16" t="s">
        <v>141</v>
      </c>
      <c r="BM144" s="150" t="s">
        <v>226</v>
      </c>
    </row>
    <row r="145" spans="2:65" s="13" customFormat="1">
      <c r="B145" s="159"/>
      <c r="D145" s="153" t="s">
        <v>144</v>
      </c>
      <c r="E145" s="160" t="s">
        <v>1</v>
      </c>
      <c r="F145" s="161" t="s">
        <v>796</v>
      </c>
      <c r="H145" s="162">
        <v>25.36</v>
      </c>
      <c r="I145" s="163"/>
      <c r="L145" s="159"/>
      <c r="M145" s="164"/>
      <c r="T145" s="165"/>
      <c r="AT145" s="160" t="s">
        <v>144</v>
      </c>
      <c r="AU145" s="160" t="s">
        <v>142</v>
      </c>
      <c r="AV145" s="13" t="s">
        <v>142</v>
      </c>
      <c r="AW145" s="13" t="s">
        <v>32</v>
      </c>
      <c r="AX145" s="13" t="s">
        <v>84</v>
      </c>
      <c r="AY145" s="160" t="s">
        <v>135</v>
      </c>
    </row>
    <row r="146" spans="2:65" s="1" customFormat="1" ht="22.15" customHeight="1">
      <c r="B146" s="31"/>
      <c r="C146" s="138" t="s">
        <v>179</v>
      </c>
      <c r="D146" s="138" t="s">
        <v>137</v>
      </c>
      <c r="E146" s="139" t="s">
        <v>229</v>
      </c>
      <c r="F146" s="140" t="s">
        <v>230</v>
      </c>
      <c r="G146" s="141" t="s">
        <v>149</v>
      </c>
      <c r="H146" s="142">
        <v>7.3040000000000003</v>
      </c>
      <c r="I146" s="143"/>
      <c r="J146" s="144">
        <f>ROUND(I146*H146,2)</f>
        <v>0</v>
      </c>
      <c r="K146" s="145"/>
      <c r="L146" s="31"/>
      <c r="M146" s="146" t="s">
        <v>1</v>
      </c>
      <c r="N146" s="147" t="s">
        <v>42</v>
      </c>
      <c r="P146" s="148">
        <f>O146*H146</f>
        <v>0</v>
      </c>
      <c r="Q146" s="148">
        <v>2.0699999999999998</v>
      </c>
      <c r="R146" s="148">
        <f>Q146*H146</f>
        <v>15.11928</v>
      </c>
      <c r="S146" s="148">
        <v>0</v>
      </c>
      <c r="T146" s="149">
        <f>S146*H146</f>
        <v>0</v>
      </c>
      <c r="AR146" s="150" t="s">
        <v>141</v>
      </c>
      <c r="AT146" s="150" t="s">
        <v>137</v>
      </c>
      <c r="AU146" s="150" t="s">
        <v>142</v>
      </c>
      <c r="AY146" s="16" t="s">
        <v>135</v>
      </c>
      <c r="BE146" s="151">
        <f>IF(N146="základná",J146,0)</f>
        <v>0</v>
      </c>
      <c r="BF146" s="151">
        <f>IF(N146="znížená",J146,0)</f>
        <v>0</v>
      </c>
      <c r="BG146" s="151">
        <f>IF(N146="zákl. prenesená",J146,0)</f>
        <v>0</v>
      </c>
      <c r="BH146" s="151">
        <f>IF(N146="zníž. prenesená",J146,0)</f>
        <v>0</v>
      </c>
      <c r="BI146" s="151">
        <f>IF(N146="nulová",J146,0)</f>
        <v>0</v>
      </c>
      <c r="BJ146" s="16" t="s">
        <v>142</v>
      </c>
      <c r="BK146" s="151">
        <f>ROUND(I146*H146,2)</f>
        <v>0</v>
      </c>
      <c r="BL146" s="16" t="s">
        <v>141</v>
      </c>
      <c r="BM146" s="150" t="s">
        <v>231</v>
      </c>
    </row>
    <row r="147" spans="2:65" s="12" customFormat="1">
      <c r="B147" s="152"/>
      <c r="D147" s="153" t="s">
        <v>144</v>
      </c>
      <c r="E147" s="154" t="s">
        <v>1</v>
      </c>
      <c r="F147" s="155" t="s">
        <v>232</v>
      </c>
      <c r="H147" s="154" t="s">
        <v>1</v>
      </c>
      <c r="I147" s="156"/>
      <c r="L147" s="152"/>
      <c r="M147" s="157"/>
      <c r="T147" s="158"/>
      <c r="AT147" s="154" t="s">
        <v>144</v>
      </c>
      <c r="AU147" s="154" t="s">
        <v>142</v>
      </c>
      <c r="AV147" s="12" t="s">
        <v>84</v>
      </c>
      <c r="AW147" s="12" t="s">
        <v>32</v>
      </c>
      <c r="AX147" s="12" t="s">
        <v>76</v>
      </c>
      <c r="AY147" s="154" t="s">
        <v>135</v>
      </c>
    </row>
    <row r="148" spans="2:65" s="13" customFormat="1">
      <c r="B148" s="159"/>
      <c r="D148" s="153" t="s">
        <v>144</v>
      </c>
      <c r="E148" s="160" t="s">
        <v>1</v>
      </c>
      <c r="F148" s="161" t="s">
        <v>797</v>
      </c>
      <c r="H148" s="162">
        <v>7.3040000000000003</v>
      </c>
      <c r="I148" s="163"/>
      <c r="L148" s="159"/>
      <c r="M148" s="164"/>
      <c r="T148" s="165"/>
      <c r="AT148" s="160" t="s">
        <v>144</v>
      </c>
      <c r="AU148" s="160" t="s">
        <v>142</v>
      </c>
      <c r="AV148" s="13" t="s">
        <v>142</v>
      </c>
      <c r="AW148" s="13" t="s">
        <v>32</v>
      </c>
      <c r="AX148" s="13" t="s">
        <v>84</v>
      </c>
      <c r="AY148" s="160" t="s">
        <v>135</v>
      </c>
    </row>
    <row r="149" spans="2:65" s="1" customFormat="1" ht="22.15" customHeight="1">
      <c r="B149" s="31"/>
      <c r="C149" s="138" t="s">
        <v>184</v>
      </c>
      <c r="D149" s="138" t="s">
        <v>137</v>
      </c>
      <c r="E149" s="139" t="s">
        <v>235</v>
      </c>
      <c r="F149" s="140" t="s">
        <v>236</v>
      </c>
      <c r="G149" s="141" t="s">
        <v>149</v>
      </c>
      <c r="H149" s="142">
        <v>6.1879999999999997</v>
      </c>
      <c r="I149" s="143"/>
      <c r="J149" s="144">
        <f>ROUND(I149*H149,2)</f>
        <v>0</v>
      </c>
      <c r="K149" s="145"/>
      <c r="L149" s="31"/>
      <c r="M149" s="146" t="s">
        <v>1</v>
      </c>
      <c r="N149" s="147" t="s">
        <v>42</v>
      </c>
      <c r="P149" s="148">
        <f>O149*H149</f>
        <v>0</v>
      </c>
      <c r="Q149" s="148">
        <v>2.3453400000000002</v>
      </c>
      <c r="R149" s="148">
        <f>Q149*H149</f>
        <v>14.512963920000001</v>
      </c>
      <c r="S149" s="148">
        <v>0</v>
      </c>
      <c r="T149" s="149">
        <f>S149*H149</f>
        <v>0</v>
      </c>
      <c r="AR149" s="150" t="s">
        <v>141</v>
      </c>
      <c r="AT149" s="150" t="s">
        <v>137</v>
      </c>
      <c r="AU149" s="150" t="s">
        <v>142</v>
      </c>
      <c r="AY149" s="16" t="s">
        <v>135</v>
      </c>
      <c r="BE149" s="151">
        <f>IF(N149="základná",J149,0)</f>
        <v>0</v>
      </c>
      <c r="BF149" s="151">
        <f>IF(N149="znížená",J149,0)</f>
        <v>0</v>
      </c>
      <c r="BG149" s="151">
        <f>IF(N149="zákl. prenesená",J149,0)</f>
        <v>0</v>
      </c>
      <c r="BH149" s="151">
        <f>IF(N149="zníž. prenesená",J149,0)</f>
        <v>0</v>
      </c>
      <c r="BI149" s="151">
        <f>IF(N149="nulová",J149,0)</f>
        <v>0</v>
      </c>
      <c r="BJ149" s="16" t="s">
        <v>142</v>
      </c>
      <c r="BK149" s="151">
        <f>ROUND(I149*H149,2)</f>
        <v>0</v>
      </c>
      <c r="BL149" s="16" t="s">
        <v>141</v>
      </c>
      <c r="BM149" s="150" t="s">
        <v>237</v>
      </c>
    </row>
    <row r="150" spans="2:65" s="13" customFormat="1">
      <c r="B150" s="159"/>
      <c r="D150" s="153" t="s">
        <v>144</v>
      </c>
      <c r="E150" s="160" t="s">
        <v>1</v>
      </c>
      <c r="F150" s="161" t="s">
        <v>798</v>
      </c>
      <c r="H150" s="162">
        <v>6.1879999999999997</v>
      </c>
      <c r="I150" s="163"/>
      <c r="L150" s="159"/>
      <c r="M150" s="164"/>
      <c r="T150" s="165"/>
      <c r="AT150" s="160" t="s">
        <v>144</v>
      </c>
      <c r="AU150" s="160" t="s">
        <v>142</v>
      </c>
      <c r="AV150" s="13" t="s">
        <v>142</v>
      </c>
      <c r="AW150" s="13" t="s">
        <v>32</v>
      </c>
      <c r="AX150" s="13" t="s">
        <v>84</v>
      </c>
      <c r="AY150" s="160" t="s">
        <v>135</v>
      </c>
    </row>
    <row r="151" spans="2:65" s="1" customFormat="1" ht="19.899999999999999" customHeight="1">
      <c r="B151" s="31"/>
      <c r="C151" s="138" t="s">
        <v>188</v>
      </c>
      <c r="D151" s="138" t="s">
        <v>137</v>
      </c>
      <c r="E151" s="139" t="s">
        <v>240</v>
      </c>
      <c r="F151" s="140" t="s">
        <v>241</v>
      </c>
      <c r="G151" s="141" t="s">
        <v>140</v>
      </c>
      <c r="H151" s="142">
        <v>10.584</v>
      </c>
      <c r="I151" s="143"/>
      <c r="J151" s="144">
        <f>ROUND(I151*H151,2)</f>
        <v>0</v>
      </c>
      <c r="K151" s="145"/>
      <c r="L151" s="31"/>
      <c r="M151" s="146" t="s">
        <v>1</v>
      </c>
      <c r="N151" s="147" t="s">
        <v>42</v>
      </c>
      <c r="P151" s="148">
        <f>O151*H151</f>
        <v>0</v>
      </c>
      <c r="Q151" s="148">
        <v>4.0699999999999998E-3</v>
      </c>
      <c r="R151" s="148">
        <f>Q151*H151</f>
        <v>4.3076879999999998E-2</v>
      </c>
      <c r="S151" s="148">
        <v>0</v>
      </c>
      <c r="T151" s="149">
        <f>S151*H151</f>
        <v>0</v>
      </c>
      <c r="AR151" s="150" t="s">
        <v>141</v>
      </c>
      <c r="AT151" s="150" t="s">
        <v>137</v>
      </c>
      <c r="AU151" s="150" t="s">
        <v>142</v>
      </c>
      <c r="AY151" s="16" t="s">
        <v>135</v>
      </c>
      <c r="BE151" s="151">
        <f>IF(N151="základná",J151,0)</f>
        <v>0</v>
      </c>
      <c r="BF151" s="151">
        <f>IF(N151="znížená",J151,0)</f>
        <v>0</v>
      </c>
      <c r="BG151" s="151">
        <f>IF(N151="zákl. prenesená",J151,0)</f>
        <v>0</v>
      </c>
      <c r="BH151" s="151">
        <f>IF(N151="zníž. prenesená",J151,0)</f>
        <v>0</v>
      </c>
      <c r="BI151" s="151">
        <f>IF(N151="nulová",J151,0)</f>
        <v>0</v>
      </c>
      <c r="BJ151" s="16" t="s">
        <v>142</v>
      </c>
      <c r="BK151" s="151">
        <f>ROUND(I151*H151,2)</f>
        <v>0</v>
      </c>
      <c r="BL151" s="16" t="s">
        <v>141</v>
      </c>
      <c r="BM151" s="150" t="s">
        <v>242</v>
      </c>
    </row>
    <row r="152" spans="2:65" s="13" customFormat="1">
      <c r="B152" s="159"/>
      <c r="D152" s="153" t="s">
        <v>144</v>
      </c>
      <c r="E152" s="160" t="s">
        <v>1</v>
      </c>
      <c r="F152" s="161" t="s">
        <v>799</v>
      </c>
      <c r="H152" s="162">
        <v>10.584</v>
      </c>
      <c r="I152" s="163"/>
      <c r="L152" s="159"/>
      <c r="M152" s="164"/>
      <c r="T152" s="165"/>
      <c r="AT152" s="160" t="s">
        <v>144</v>
      </c>
      <c r="AU152" s="160" t="s">
        <v>142</v>
      </c>
      <c r="AV152" s="13" t="s">
        <v>142</v>
      </c>
      <c r="AW152" s="13" t="s">
        <v>32</v>
      </c>
      <c r="AX152" s="13" t="s">
        <v>84</v>
      </c>
      <c r="AY152" s="160" t="s">
        <v>135</v>
      </c>
    </row>
    <row r="153" spans="2:65" s="1" customFormat="1" ht="19.899999999999999" customHeight="1">
      <c r="B153" s="31"/>
      <c r="C153" s="138" t="s">
        <v>192</v>
      </c>
      <c r="D153" s="138" t="s">
        <v>137</v>
      </c>
      <c r="E153" s="139" t="s">
        <v>244</v>
      </c>
      <c r="F153" s="140" t="s">
        <v>245</v>
      </c>
      <c r="G153" s="141" t="s">
        <v>140</v>
      </c>
      <c r="H153" s="142">
        <v>10.584</v>
      </c>
      <c r="I153" s="143"/>
      <c r="J153" s="144">
        <f>ROUND(I153*H153,2)</f>
        <v>0</v>
      </c>
      <c r="K153" s="145"/>
      <c r="L153" s="31"/>
      <c r="M153" s="146" t="s">
        <v>1</v>
      </c>
      <c r="N153" s="147" t="s">
        <v>42</v>
      </c>
      <c r="P153" s="148">
        <f>O153*H153</f>
        <v>0</v>
      </c>
      <c r="Q153" s="148">
        <v>0</v>
      </c>
      <c r="R153" s="148">
        <f>Q153*H153</f>
        <v>0</v>
      </c>
      <c r="S153" s="148">
        <v>0</v>
      </c>
      <c r="T153" s="149">
        <f>S153*H153</f>
        <v>0</v>
      </c>
      <c r="AR153" s="150" t="s">
        <v>141</v>
      </c>
      <c r="AT153" s="150" t="s">
        <v>137</v>
      </c>
      <c r="AU153" s="150" t="s">
        <v>142</v>
      </c>
      <c r="AY153" s="16" t="s">
        <v>135</v>
      </c>
      <c r="BE153" s="151">
        <f>IF(N153="základná",J153,0)</f>
        <v>0</v>
      </c>
      <c r="BF153" s="151">
        <f>IF(N153="znížená",J153,0)</f>
        <v>0</v>
      </c>
      <c r="BG153" s="151">
        <f>IF(N153="zákl. prenesená",J153,0)</f>
        <v>0</v>
      </c>
      <c r="BH153" s="151">
        <f>IF(N153="zníž. prenesená",J153,0)</f>
        <v>0</v>
      </c>
      <c r="BI153" s="151">
        <f>IF(N153="nulová",J153,0)</f>
        <v>0</v>
      </c>
      <c r="BJ153" s="16" t="s">
        <v>142</v>
      </c>
      <c r="BK153" s="151">
        <f>ROUND(I153*H153,2)</f>
        <v>0</v>
      </c>
      <c r="BL153" s="16" t="s">
        <v>141</v>
      </c>
      <c r="BM153" s="150" t="s">
        <v>246</v>
      </c>
    </row>
    <row r="154" spans="2:65" s="1" customFormat="1" ht="14.45" customHeight="1">
      <c r="B154" s="31"/>
      <c r="C154" s="138" t="s">
        <v>198</v>
      </c>
      <c r="D154" s="138" t="s">
        <v>137</v>
      </c>
      <c r="E154" s="139" t="s">
        <v>248</v>
      </c>
      <c r="F154" s="140" t="s">
        <v>249</v>
      </c>
      <c r="G154" s="141" t="s">
        <v>195</v>
      </c>
      <c r="H154" s="142">
        <v>0.14399999999999999</v>
      </c>
      <c r="I154" s="143"/>
      <c r="J154" s="144">
        <f>ROUND(I154*H154,2)</f>
        <v>0</v>
      </c>
      <c r="K154" s="145"/>
      <c r="L154" s="31"/>
      <c r="M154" s="146" t="s">
        <v>1</v>
      </c>
      <c r="N154" s="147" t="s">
        <v>42</v>
      </c>
      <c r="P154" s="148">
        <f>O154*H154</f>
        <v>0</v>
      </c>
      <c r="Q154" s="148">
        <v>1.01895</v>
      </c>
      <c r="R154" s="148">
        <f>Q154*H154</f>
        <v>0.14672879999999999</v>
      </c>
      <c r="S154" s="148">
        <v>0</v>
      </c>
      <c r="T154" s="149">
        <f>S154*H154</f>
        <v>0</v>
      </c>
      <c r="AR154" s="150" t="s">
        <v>141</v>
      </c>
      <c r="AT154" s="150" t="s">
        <v>137</v>
      </c>
      <c r="AU154" s="150" t="s">
        <v>142</v>
      </c>
      <c r="AY154" s="16" t="s">
        <v>135</v>
      </c>
      <c r="BE154" s="151">
        <f>IF(N154="základná",J154,0)</f>
        <v>0</v>
      </c>
      <c r="BF154" s="151">
        <f>IF(N154="znížená",J154,0)</f>
        <v>0</v>
      </c>
      <c r="BG154" s="151">
        <f>IF(N154="zákl. prenesená",J154,0)</f>
        <v>0</v>
      </c>
      <c r="BH154" s="151">
        <f>IF(N154="zníž. prenesená",J154,0)</f>
        <v>0</v>
      </c>
      <c r="BI154" s="151">
        <f>IF(N154="nulová",J154,0)</f>
        <v>0</v>
      </c>
      <c r="BJ154" s="16" t="s">
        <v>142</v>
      </c>
      <c r="BK154" s="151">
        <f>ROUND(I154*H154,2)</f>
        <v>0</v>
      </c>
      <c r="BL154" s="16" t="s">
        <v>141</v>
      </c>
      <c r="BM154" s="150" t="s">
        <v>250</v>
      </c>
    </row>
    <row r="155" spans="2:65" s="13" customFormat="1">
      <c r="B155" s="159"/>
      <c r="D155" s="153" t="s">
        <v>144</v>
      </c>
      <c r="E155" s="160" t="s">
        <v>1</v>
      </c>
      <c r="F155" s="161" t="s">
        <v>800</v>
      </c>
      <c r="H155" s="162">
        <v>0.14399999999999999</v>
      </c>
      <c r="I155" s="163"/>
      <c r="L155" s="159"/>
      <c r="M155" s="164"/>
      <c r="T155" s="165"/>
      <c r="AT155" s="160" t="s">
        <v>144</v>
      </c>
      <c r="AU155" s="160" t="s">
        <v>142</v>
      </c>
      <c r="AV155" s="13" t="s">
        <v>142</v>
      </c>
      <c r="AW155" s="13" t="s">
        <v>32</v>
      </c>
      <c r="AX155" s="13" t="s">
        <v>84</v>
      </c>
      <c r="AY155" s="160" t="s">
        <v>135</v>
      </c>
    </row>
    <row r="156" spans="2:65" s="1" customFormat="1" ht="14.45" customHeight="1">
      <c r="B156" s="31"/>
      <c r="C156" s="138" t="s">
        <v>202</v>
      </c>
      <c r="D156" s="138" t="s">
        <v>137</v>
      </c>
      <c r="E156" s="139" t="s">
        <v>253</v>
      </c>
      <c r="F156" s="140" t="s">
        <v>254</v>
      </c>
      <c r="G156" s="141" t="s">
        <v>195</v>
      </c>
      <c r="H156" s="142">
        <v>0.39700000000000002</v>
      </c>
      <c r="I156" s="143"/>
      <c r="J156" s="144">
        <f>ROUND(I156*H156,2)</f>
        <v>0</v>
      </c>
      <c r="K156" s="145"/>
      <c r="L156" s="31"/>
      <c r="M156" s="146" t="s">
        <v>1</v>
      </c>
      <c r="N156" s="147" t="s">
        <v>42</v>
      </c>
      <c r="P156" s="148">
        <f>O156*H156</f>
        <v>0</v>
      </c>
      <c r="Q156" s="148">
        <v>1.20296</v>
      </c>
      <c r="R156" s="148">
        <f>Q156*H156</f>
        <v>0.47757512000000002</v>
      </c>
      <c r="S156" s="148">
        <v>0</v>
      </c>
      <c r="T156" s="149">
        <f>S156*H156</f>
        <v>0</v>
      </c>
      <c r="AR156" s="150" t="s">
        <v>141</v>
      </c>
      <c r="AT156" s="150" t="s">
        <v>137</v>
      </c>
      <c r="AU156" s="150" t="s">
        <v>142</v>
      </c>
      <c r="AY156" s="16" t="s">
        <v>135</v>
      </c>
      <c r="BE156" s="151">
        <f>IF(N156="základná",J156,0)</f>
        <v>0</v>
      </c>
      <c r="BF156" s="151">
        <f>IF(N156="znížená",J156,0)</f>
        <v>0</v>
      </c>
      <c r="BG156" s="151">
        <f>IF(N156="zákl. prenesená",J156,0)</f>
        <v>0</v>
      </c>
      <c r="BH156" s="151">
        <f>IF(N156="zníž. prenesená",J156,0)</f>
        <v>0</v>
      </c>
      <c r="BI156" s="151">
        <f>IF(N156="nulová",J156,0)</f>
        <v>0</v>
      </c>
      <c r="BJ156" s="16" t="s">
        <v>142</v>
      </c>
      <c r="BK156" s="151">
        <f>ROUND(I156*H156,2)</f>
        <v>0</v>
      </c>
      <c r="BL156" s="16" t="s">
        <v>141</v>
      </c>
      <c r="BM156" s="150" t="s">
        <v>255</v>
      </c>
    </row>
    <row r="157" spans="2:65" s="11" customFormat="1" ht="22.9" customHeight="1">
      <c r="B157" s="126"/>
      <c r="D157" s="127" t="s">
        <v>75</v>
      </c>
      <c r="E157" s="136" t="s">
        <v>164</v>
      </c>
      <c r="F157" s="136" t="s">
        <v>265</v>
      </c>
      <c r="I157" s="129"/>
      <c r="J157" s="137">
        <f>BK157</f>
        <v>0</v>
      </c>
      <c r="L157" s="126"/>
      <c r="M157" s="131"/>
      <c r="P157" s="132">
        <f>SUM(P158:P171)</f>
        <v>0</v>
      </c>
      <c r="R157" s="132">
        <f>SUM(R158:R171)</f>
        <v>17.618470000000002</v>
      </c>
      <c r="T157" s="133">
        <f>SUM(T158:T171)</f>
        <v>0</v>
      </c>
      <c r="AR157" s="127" t="s">
        <v>84</v>
      </c>
      <c r="AT157" s="134" t="s">
        <v>75</v>
      </c>
      <c r="AU157" s="134" t="s">
        <v>84</v>
      </c>
      <c r="AY157" s="127" t="s">
        <v>135</v>
      </c>
      <c r="BK157" s="135">
        <f>SUM(BK158:BK171)</f>
        <v>0</v>
      </c>
    </row>
    <row r="158" spans="2:65" s="1" customFormat="1" ht="30" customHeight="1">
      <c r="B158" s="31"/>
      <c r="C158" s="138" t="s">
        <v>209</v>
      </c>
      <c r="D158" s="138" t="s">
        <v>137</v>
      </c>
      <c r="E158" s="139" t="s">
        <v>267</v>
      </c>
      <c r="F158" s="140" t="s">
        <v>268</v>
      </c>
      <c r="G158" s="141" t="s">
        <v>140</v>
      </c>
      <c r="H158" s="142">
        <v>13.55</v>
      </c>
      <c r="I158" s="143"/>
      <c r="J158" s="144">
        <f>ROUND(I158*H158,2)</f>
        <v>0</v>
      </c>
      <c r="K158" s="145"/>
      <c r="L158" s="31"/>
      <c r="M158" s="146" t="s">
        <v>1</v>
      </c>
      <c r="N158" s="147" t="s">
        <v>42</v>
      </c>
      <c r="P158" s="148">
        <f>O158*H158</f>
        <v>0</v>
      </c>
      <c r="Q158" s="148">
        <v>0.23899999999999999</v>
      </c>
      <c r="R158" s="148">
        <f>Q158*H158</f>
        <v>3.2384499999999998</v>
      </c>
      <c r="S158" s="148">
        <v>0</v>
      </c>
      <c r="T158" s="149">
        <f>S158*H158</f>
        <v>0</v>
      </c>
      <c r="AR158" s="150" t="s">
        <v>141</v>
      </c>
      <c r="AT158" s="150" t="s">
        <v>137</v>
      </c>
      <c r="AU158" s="150" t="s">
        <v>142</v>
      </c>
      <c r="AY158" s="16" t="s">
        <v>135</v>
      </c>
      <c r="BE158" s="151">
        <f>IF(N158="základná",J158,0)</f>
        <v>0</v>
      </c>
      <c r="BF158" s="151">
        <f>IF(N158="znížená",J158,0)</f>
        <v>0</v>
      </c>
      <c r="BG158" s="151">
        <f>IF(N158="zákl. prenesená",J158,0)</f>
        <v>0</v>
      </c>
      <c r="BH158" s="151">
        <f>IF(N158="zníž. prenesená",J158,0)</f>
        <v>0</v>
      </c>
      <c r="BI158" s="151">
        <f>IF(N158="nulová",J158,0)</f>
        <v>0</v>
      </c>
      <c r="BJ158" s="16" t="s">
        <v>142</v>
      </c>
      <c r="BK158" s="151">
        <f>ROUND(I158*H158,2)</f>
        <v>0</v>
      </c>
      <c r="BL158" s="16" t="s">
        <v>141</v>
      </c>
      <c r="BM158" s="150" t="s">
        <v>670</v>
      </c>
    </row>
    <row r="159" spans="2:65" s="12" customFormat="1">
      <c r="B159" s="152"/>
      <c r="D159" s="153" t="s">
        <v>144</v>
      </c>
      <c r="E159" s="154" t="s">
        <v>1</v>
      </c>
      <c r="F159" s="155" t="s">
        <v>260</v>
      </c>
      <c r="H159" s="154" t="s">
        <v>1</v>
      </c>
      <c r="I159" s="156"/>
      <c r="L159" s="152"/>
      <c r="M159" s="157"/>
      <c r="T159" s="158"/>
      <c r="AT159" s="154" t="s">
        <v>144</v>
      </c>
      <c r="AU159" s="154" t="s">
        <v>142</v>
      </c>
      <c r="AV159" s="12" t="s">
        <v>84</v>
      </c>
      <c r="AW159" s="12" t="s">
        <v>32</v>
      </c>
      <c r="AX159" s="12" t="s">
        <v>76</v>
      </c>
      <c r="AY159" s="154" t="s">
        <v>135</v>
      </c>
    </row>
    <row r="160" spans="2:65" s="13" customFormat="1">
      <c r="B160" s="159"/>
      <c r="D160" s="153" t="s">
        <v>144</v>
      </c>
      <c r="E160" s="160" t="s">
        <v>1</v>
      </c>
      <c r="F160" s="161" t="s">
        <v>801</v>
      </c>
      <c r="H160" s="162">
        <v>13.55</v>
      </c>
      <c r="I160" s="163"/>
      <c r="L160" s="159"/>
      <c r="M160" s="164"/>
      <c r="T160" s="165"/>
      <c r="AT160" s="160" t="s">
        <v>144</v>
      </c>
      <c r="AU160" s="160" t="s">
        <v>142</v>
      </c>
      <c r="AV160" s="13" t="s">
        <v>142</v>
      </c>
      <c r="AW160" s="13" t="s">
        <v>32</v>
      </c>
      <c r="AX160" s="13" t="s">
        <v>84</v>
      </c>
      <c r="AY160" s="160" t="s">
        <v>135</v>
      </c>
    </row>
    <row r="161" spans="2:65" s="1" customFormat="1" ht="30" customHeight="1">
      <c r="B161" s="31"/>
      <c r="C161" s="138" t="s">
        <v>217</v>
      </c>
      <c r="D161" s="138" t="s">
        <v>137</v>
      </c>
      <c r="E161" s="139" t="s">
        <v>271</v>
      </c>
      <c r="F161" s="140" t="s">
        <v>272</v>
      </c>
      <c r="G161" s="141" t="s">
        <v>140</v>
      </c>
      <c r="H161" s="142">
        <v>13.55</v>
      </c>
      <c r="I161" s="143"/>
      <c r="J161" s="144">
        <f>ROUND(I161*H161,2)</f>
        <v>0</v>
      </c>
      <c r="K161" s="145"/>
      <c r="L161" s="31"/>
      <c r="M161" s="146" t="s">
        <v>1</v>
      </c>
      <c r="N161" s="147" t="s">
        <v>42</v>
      </c>
      <c r="P161" s="148">
        <f>O161*H161</f>
        <v>0</v>
      </c>
      <c r="Q161" s="148">
        <v>0.29160000000000003</v>
      </c>
      <c r="R161" s="148">
        <f>Q161*H161</f>
        <v>3.9511800000000004</v>
      </c>
      <c r="S161" s="148">
        <v>0</v>
      </c>
      <c r="T161" s="149">
        <f>S161*H161</f>
        <v>0</v>
      </c>
      <c r="AR161" s="150" t="s">
        <v>141</v>
      </c>
      <c r="AT161" s="150" t="s">
        <v>137</v>
      </c>
      <c r="AU161" s="150" t="s">
        <v>142</v>
      </c>
      <c r="AY161" s="16" t="s">
        <v>135</v>
      </c>
      <c r="BE161" s="151">
        <f>IF(N161="základná",J161,0)</f>
        <v>0</v>
      </c>
      <c r="BF161" s="151">
        <f>IF(N161="znížená",J161,0)</f>
        <v>0</v>
      </c>
      <c r="BG161" s="151">
        <f>IF(N161="zákl. prenesená",J161,0)</f>
        <v>0</v>
      </c>
      <c r="BH161" s="151">
        <f>IF(N161="zníž. prenesená",J161,0)</f>
        <v>0</v>
      </c>
      <c r="BI161" s="151">
        <f>IF(N161="nulová",J161,0)</f>
        <v>0</v>
      </c>
      <c r="BJ161" s="16" t="s">
        <v>142</v>
      </c>
      <c r="BK161" s="151">
        <f>ROUND(I161*H161,2)</f>
        <v>0</v>
      </c>
      <c r="BL161" s="16" t="s">
        <v>141</v>
      </c>
      <c r="BM161" s="150" t="s">
        <v>672</v>
      </c>
    </row>
    <row r="162" spans="2:65" s="12" customFormat="1">
      <c r="B162" s="152"/>
      <c r="D162" s="153" t="s">
        <v>144</v>
      </c>
      <c r="E162" s="154" t="s">
        <v>1</v>
      </c>
      <c r="F162" s="155" t="s">
        <v>260</v>
      </c>
      <c r="H162" s="154" t="s">
        <v>1</v>
      </c>
      <c r="I162" s="156"/>
      <c r="L162" s="152"/>
      <c r="M162" s="157"/>
      <c r="T162" s="158"/>
      <c r="AT162" s="154" t="s">
        <v>144</v>
      </c>
      <c r="AU162" s="154" t="s">
        <v>142</v>
      </c>
      <c r="AV162" s="12" t="s">
        <v>84</v>
      </c>
      <c r="AW162" s="12" t="s">
        <v>32</v>
      </c>
      <c r="AX162" s="12" t="s">
        <v>76</v>
      </c>
      <c r="AY162" s="154" t="s">
        <v>135</v>
      </c>
    </row>
    <row r="163" spans="2:65" s="13" customFormat="1">
      <c r="B163" s="159"/>
      <c r="D163" s="153" t="s">
        <v>144</v>
      </c>
      <c r="E163" s="160" t="s">
        <v>1</v>
      </c>
      <c r="F163" s="161" t="s">
        <v>801</v>
      </c>
      <c r="H163" s="162">
        <v>13.55</v>
      </c>
      <c r="I163" s="163"/>
      <c r="L163" s="159"/>
      <c r="M163" s="164"/>
      <c r="T163" s="165"/>
      <c r="AT163" s="160" t="s">
        <v>144</v>
      </c>
      <c r="AU163" s="160" t="s">
        <v>142</v>
      </c>
      <c r="AV163" s="13" t="s">
        <v>142</v>
      </c>
      <c r="AW163" s="13" t="s">
        <v>32</v>
      </c>
      <c r="AX163" s="13" t="s">
        <v>84</v>
      </c>
      <c r="AY163" s="160" t="s">
        <v>135</v>
      </c>
    </row>
    <row r="164" spans="2:65" s="1" customFormat="1" ht="30" customHeight="1">
      <c r="B164" s="31"/>
      <c r="C164" s="138" t="s">
        <v>222</v>
      </c>
      <c r="D164" s="138" t="s">
        <v>137</v>
      </c>
      <c r="E164" s="139" t="s">
        <v>275</v>
      </c>
      <c r="F164" s="140" t="s">
        <v>276</v>
      </c>
      <c r="G164" s="141" t="s">
        <v>140</v>
      </c>
      <c r="H164" s="142">
        <v>13.55</v>
      </c>
      <c r="I164" s="143"/>
      <c r="J164" s="144">
        <f>ROUND(I164*H164,2)</f>
        <v>0</v>
      </c>
      <c r="K164" s="145"/>
      <c r="L164" s="31"/>
      <c r="M164" s="146" t="s">
        <v>1</v>
      </c>
      <c r="N164" s="147" t="s">
        <v>42</v>
      </c>
      <c r="P164" s="148">
        <f>O164*H164</f>
        <v>0</v>
      </c>
      <c r="Q164" s="148">
        <v>8.4000000000000005E-2</v>
      </c>
      <c r="R164" s="148">
        <f>Q164*H164</f>
        <v>1.1382000000000001</v>
      </c>
      <c r="S164" s="148">
        <v>0</v>
      </c>
      <c r="T164" s="149">
        <f>S164*H164</f>
        <v>0</v>
      </c>
      <c r="AR164" s="150" t="s">
        <v>141</v>
      </c>
      <c r="AT164" s="150" t="s">
        <v>137</v>
      </c>
      <c r="AU164" s="150" t="s">
        <v>142</v>
      </c>
      <c r="AY164" s="16" t="s">
        <v>135</v>
      </c>
      <c r="BE164" s="151">
        <f>IF(N164="základná",J164,0)</f>
        <v>0</v>
      </c>
      <c r="BF164" s="151">
        <f>IF(N164="znížená",J164,0)</f>
        <v>0</v>
      </c>
      <c r="BG164" s="151">
        <f>IF(N164="zákl. prenesená",J164,0)</f>
        <v>0</v>
      </c>
      <c r="BH164" s="151">
        <f>IF(N164="zníž. prenesená",J164,0)</f>
        <v>0</v>
      </c>
      <c r="BI164" s="151">
        <f>IF(N164="nulová",J164,0)</f>
        <v>0</v>
      </c>
      <c r="BJ164" s="16" t="s">
        <v>142</v>
      </c>
      <c r="BK164" s="151">
        <f>ROUND(I164*H164,2)</f>
        <v>0</v>
      </c>
      <c r="BL164" s="16" t="s">
        <v>141</v>
      </c>
      <c r="BM164" s="150" t="s">
        <v>691</v>
      </c>
    </row>
    <row r="165" spans="2:65" s="1" customFormat="1" ht="14.45" customHeight="1">
      <c r="B165" s="31"/>
      <c r="C165" s="173" t="s">
        <v>228</v>
      </c>
      <c r="D165" s="173" t="s">
        <v>203</v>
      </c>
      <c r="E165" s="174" t="s">
        <v>279</v>
      </c>
      <c r="F165" s="175" t="s">
        <v>280</v>
      </c>
      <c r="G165" s="176" t="s">
        <v>140</v>
      </c>
      <c r="H165" s="177">
        <v>13.686</v>
      </c>
      <c r="I165" s="178"/>
      <c r="J165" s="179">
        <f>ROUND(I165*H165,2)</f>
        <v>0</v>
      </c>
      <c r="K165" s="180"/>
      <c r="L165" s="181"/>
      <c r="M165" s="182" t="s">
        <v>1</v>
      </c>
      <c r="N165" s="183" t="s">
        <v>42</v>
      </c>
      <c r="P165" s="148">
        <f>O165*H165</f>
        <v>0</v>
      </c>
      <c r="Q165" s="148">
        <v>0.12</v>
      </c>
      <c r="R165" s="148">
        <f>Q165*H165</f>
        <v>1.64232</v>
      </c>
      <c r="S165" s="148">
        <v>0</v>
      </c>
      <c r="T165" s="149">
        <f>S165*H165</f>
        <v>0</v>
      </c>
      <c r="AR165" s="150" t="s">
        <v>179</v>
      </c>
      <c r="AT165" s="150" t="s">
        <v>203</v>
      </c>
      <c r="AU165" s="150" t="s">
        <v>142</v>
      </c>
      <c r="AY165" s="16" t="s">
        <v>135</v>
      </c>
      <c r="BE165" s="151">
        <f>IF(N165="základná",J165,0)</f>
        <v>0</v>
      </c>
      <c r="BF165" s="151">
        <f>IF(N165="znížená",J165,0)</f>
        <v>0</v>
      </c>
      <c r="BG165" s="151">
        <f>IF(N165="zákl. prenesená",J165,0)</f>
        <v>0</v>
      </c>
      <c r="BH165" s="151">
        <f>IF(N165="zníž. prenesená",J165,0)</f>
        <v>0</v>
      </c>
      <c r="BI165" s="151">
        <f>IF(N165="nulová",J165,0)</f>
        <v>0</v>
      </c>
      <c r="BJ165" s="16" t="s">
        <v>142</v>
      </c>
      <c r="BK165" s="151">
        <f>ROUND(I165*H165,2)</f>
        <v>0</v>
      </c>
      <c r="BL165" s="16" t="s">
        <v>141</v>
      </c>
      <c r="BM165" s="150" t="s">
        <v>692</v>
      </c>
    </row>
    <row r="166" spans="2:65" s="13" customFormat="1">
      <c r="B166" s="159"/>
      <c r="D166" s="153" t="s">
        <v>144</v>
      </c>
      <c r="F166" s="161" t="s">
        <v>802</v>
      </c>
      <c r="H166" s="162">
        <v>13.686</v>
      </c>
      <c r="I166" s="163"/>
      <c r="L166" s="159"/>
      <c r="M166" s="164"/>
      <c r="T166" s="165"/>
      <c r="AT166" s="160" t="s">
        <v>144</v>
      </c>
      <c r="AU166" s="160" t="s">
        <v>142</v>
      </c>
      <c r="AV166" s="13" t="s">
        <v>142</v>
      </c>
      <c r="AW166" s="13" t="s">
        <v>4</v>
      </c>
      <c r="AX166" s="13" t="s">
        <v>84</v>
      </c>
      <c r="AY166" s="160" t="s">
        <v>135</v>
      </c>
    </row>
    <row r="167" spans="2:65" s="1" customFormat="1" ht="30" customHeight="1">
      <c r="B167" s="31"/>
      <c r="C167" s="138" t="s">
        <v>234</v>
      </c>
      <c r="D167" s="138" t="s">
        <v>137</v>
      </c>
      <c r="E167" s="139" t="s">
        <v>284</v>
      </c>
      <c r="F167" s="140" t="s">
        <v>285</v>
      </c>
      <c r="G167" s="141" t="s">
        <v>140</v>
      </c>
      <c r="H167" s="142">
        <v>30.94</v>
      </c>
      <c r="I167" s="143"/>
      <c r="J167" s="144">
        <f>ROUND(I167*H167,2)</f>
        <v>0</v>
      </c>
      <c r="K167" s="145"/>
      <c r="L167" s="31"/>
      <c r="M167" s="146" t="s">
        <v>1</v>
      </c>
      <c r="N167" s="147" t="s">
        <v>42</v>
      </c>
      <c r="P167" s="148">
        <f>O167*H167</f>
        <v>0</v>
      </c>
      <c r="Q167" s="148">
        <v>0.126</v>
      </c>
      <c r="R167" s="148">
        <f>Q167*H167</f>
        <v>3.8984400000000003</v>
      </c>
      <c r="S167" s="148">
        <v>0</v>
      </c>
      <c r="T167" s="149">
        <f>S167*H167</f>
        <v>0</v>
      </c>
      <c r="AR167" s="150" t="s">
        <v>141</v>
      </c>
      <c r="AT167" s="150" t="s">
        <v>137</v>
      </c>
      <c r="AU167" s="150" t="s">
        <v>142</v>
      </c>
      <c r="AY167" s="16" t="s">
        <v>135</v>
      </c>
      <c r="BE167" s="151">
        <f>IF(N167="základná",J167,0)</f>
        <v>0</v>
      </c>
      <c r="BF167" s="151">
        <f>IF(N167="znížená",J167,0)</f>
        <v>0</v>
      </c>
      <c r="BG167" s="151">
        <f>IF(N167="zákl. prenesená",J167,0)</f>
        <v>0</v>
      </c>
      <c r="BH167" s="151">
        <f>IF(N167="zníž. prenesená",J167,0)</f>
        <v>0</v>
      </c>
      <c r="BI167" s="151">
        <f>IF(N167="nulová",J167,0)</f>
        <v>0</v>
      </c>
      <c r="BJ167" s="16" t="s">
        <v>142</v>
      </c>
      <c r="BK167" s="151">
        <f>ROUND(I167*H167,2)</f>
        <v>0</v>
      </c>
      <c r="BL167" s="16" t="s">
        <v>141</v>
      </c>
      <c r="BM167" s="150" t="s">
        <v>286</v>
      </c>
    </row>
    <row r="168" spans="2:65" s="12" customFormat="1">
      <c r="B168" s="152"/>
      <c r="D168" s="153" t="s">
        <v>144</v>
      </c>
      <c r="E168" s="154" t="s">
        <v>1</v>
      </c>
      <c r="F168" s="155" t="s">
        <v>287</v>
      </c>
      <c r="H168" s="154" t="s">
        <v>1</v>
      </c>
      <c r="I168" s="156"/>
      <c r="L168" s="152"/>
      <c r="M168" s="157"/>
      <c r="T168" s="158"/>
      <c r="AT168" s="154" t="s">
        <v>144</v>
      </c>
      <c r="AU168" s="154" t="s">
        <v>142</v>
      </c>
      <c r="AV168" s="12" t="s">
        <v>84</v>
      </c>
      <c r="AW168" s="12" t="s">
        <v>32</v>
      </c>
      <c r="AX168" s="12" t="s">
        <v>76</v>
      </c>
      <c r="AY168" s="154" t="s">
        <v>135</v>
      </c>
    </row>
    <row r="169" spans="2:65" s="13" customFormat="1">
      <c r="B169" s="159"/>
      <c r="D169" s="153" t="s">
        <v>144</v>
      </c>
      <c r="E169" s="160" t="s">
        <v>1</v>
      </c>
      <c r="F169" s="161" t="s">
        <v>803</v>
      </c>
      <c r="H169" s="162">
        <v>30.94</v>
      </c>
      <c r="I169" s="163"/>
      <c r="L169" s="159"/>
      <c r="M169" s="164"/>
      <c r="T169" s="165"/>
      <c r="AT169" s="160" t="s">
        <v>144</v>
      </c>
      <c r="AU169" s="160" t="s">
        <v>142</v>
      </c>
      <c r="AV169" s="13" t="s">
        <v>142</v>
      </c>
      <c r="AW169" s="13" t="s">
        <v>32</v>
      </c>
      <c r="AX169" s="13" t="s">
        <v>84</v>
      </c>
      <c r="AY169" s="160" t="s">
        <v>135</v>
      </c>
    </row>
    <row r="170" spans="2:65" s="1" customFormat="1" ht="14.45" customHeight="1">
      <c r="B170" s="31"/>
      <c r="C170" s="173" t="s">
        <v>239</v>
      </c>
      <c r="D170" s="173" t="s">
        <v>203</v>
      </c>
      <c r="E170" s="174" t="s">
        <v>279</v>
      </c>
      <c r="F170" s="175" t="s">
        <v>280</v>
      </c>
      <c r="G170" s="176" t="s">
        <v>140</v>
      </c>
      <c r="H170" s="177">
        <v>31.248999999999999</v>
      </c>
      <c r="I170" s="178"/>
      <c r="J170" s="179">
        <f>ROUND(I170*H170,2)</f>
        <v>0</v>
      </c>
      <c r="K170" s="180"/>
      <c r="L170" s="181"/>
      <c r="M170" s="182" t="s">
        <v>1</v>
      </c>
      <c r="N170" s="183" t="s">
        <v>42</v>
      </c>
      <c r="P170" s="148">
        <f>O170*H170</f>
        <v>0</v>
      </c>
      <c r="Q170" s="148">
        <v>0.12</v>
      </c>
      <c r="R170" s="148">
        <f>Q170*H170</f>
        <v>3.7498799999999997</v>
      </c>
      <c r="S170" s="148">
        <v>0</v>
      </c>
      <c r="T170" s="149">
        <f>S170*H170</f>
        <v>0</v>
      </c>
      <c r="AR170" s="150" t="s">
        <v>179</v>
      </c>
      <c r="AT170" s="150" t="s">
        <v>203</v>
      </c>
      <c r="AU170" s="150" t="s">
        <v>142</v>
      </c>
      <c r="AY170" s="16" t="s">
        <v>135</v>
      </c>
      <c r="BE170" s="151">
        <f>IF(N170="základná",J170,0)</f>
        <v>0</v>
      </c>
      <c r="BF170" s="151">
        <f>IF(N170="znížená",J170,0)</f>
        <v>0</v>
      </c>
      <c r="BG170" s="151">
        <f>IF(N170="zákl. prenesená",J170,0)</f>
        <v>0</v>
      </c>
      <c r="BH170" s="151">
        <f>IF(N170="zníž. prenesená",J170,0)</f>
        <v>0</v>
      </c>
      <c r="BI170" s="151">
        <f>IF(N170="nulová",J170,0)</f>
        <v>0</v>
      </c>
      <c r="BJ170" s="16" t="s">
        <v>142</v>
      </c>
      <c r="BK170" s="151">
        <f>ROUND(I170*H170,2)</f>
        <v>0</v>
      </c>
      <c r="BL170" s="16" t="s">
        <v>141</v>
      </c>
      <c r="BM170" s="150" t="s">
        <v>290</v>
      </c>
    </row>
    <row r="171" spans="2:65" s="13" customFormat="1">
      <c r="B171" s="159"/>
      <c r="D171" s="153" t="s">
        <v>144</v>
      </c>
      <c r="F171" s="161" t="s">
        <v>804</v>
      </c>
      <c r="H171" s="162">
        <v>31.248999999999999</v>
      </c>
      <c r="I171" s="163"/>
      <c r="L171" s="159"/>
      <c r="M171" s="164"/>
      <c r="T171" s="165"/>
      <c r="AT171" s="160" t="s">
        <v>144</v>
      </c>
      <c r="AU171" s="160" t="s">
        <v>142</v>
      </c>
      <c r="AV171" s="13" t="s">
        <v>142</v>
      </c>
      <c r="AW171" s="13" t="s">
        <v>4</v>
      </c>
      <c r="AX171" s="13" t="s">
        <v>84</v>
      </c>
      <c r="AY171" s="160" t="s">
        <v>135</v>
      </c>
    </row>
    <row r="172" spans="2:65" s="11" customFormat="1" ht="22.9" customHeight="1">
      <c r="B172" s="126"/>
      <c r="D172" s="127" t="s">
        <v>75</v>
      </c>
      <c r="E172" s="136" t="s">
        <v>184</v>
      </c>
      <c r="F172" s="136" t="s">
        <v>292</v>
      </c>
      <c r="I172" s="129"/>
      <c r="J172" s="137">
        <f>BK172</f>
        <v>0</v>
      </c>
      <c r="L172" s="126"/>
      <c r="M172" s="131"/>
      <c r="P172" s="132">
        <f>SUM(P173:P186)</f>
        <v>0</v>
      </c>
      <c r="R172" s="132">
        <f>SUM(R173:R186)</f>
        <v>7.2812932000000004</v>
      </c>
      <c r="T172" s="133">
        <f>SUM(T173:T186)</f>
        <v>0</v>
      </c>
      <c r="AR172" s="127" t="s">
        <v>84</v>
      </c>
      <c r="AT172" s="134" t="s">
        <v>75</v>
      </c>
      <c r="AU172" s="134" t="s">
        <v>84</v>
      </c>
      <c r="AY172" s="127" t="s">
        <v>135</v>
      </c>
      <c r="BK172" s="135">
        <f>SUM(BK173:BK186)</f>
        <v>0</v>
      </c>
    </row>
    <row r="173" spans="2:65" s="1" customFormat="1" ht="30" customHeight="1">
      <c r="B173" s="31"/>
      <c r="C173" s="138" t="s">
        <v>7</v>
      </c>
      <c r="D173" s="138" t="s">
        <v>137</v>
      </c>
      <c r="E173" s="139" t="s">
        <v>702</v>
      </c>
      <c r="F173" s="140" t="s">
        <v>703</v>
      </c>
      <c r="G173" s="141" t="s">
        <v>225</v>
      </c>
      <c r="H173" s="142">
        <v>12.58</v>
      </c>
      <c r="I173" s="143"/>
      <c r="J173" s="144">
        <f>ROUND(I173*H173,2)</f>
        <v>0</v>
      </c>
      <c r="K173" s="145"/>
      <c r="L173" s="31"/>
      <c r="M173" s="146" t="s">
        <v>1</v>
      </c>
      <c r="N173" s="147" t="s">
        <v>42</v>
      </c>
      <c r="P173" s="148">
        <f>O173*H173</f>
        <v>0</v>
      </c>
      <c r="Q173" s="148">
        <v>0.11700000000000001</v>
      </c>
      <c r="R173" s="148">
        <f>Q173*H173</f>
        <v>1.4718600000000002</v>
      </c>
      <c r="S173" s="148">
        <v>0</v>
      </c>
      <c r="T173" s="149">
        <f>S173*H173</f>
        <v>0</v>
      </c>
      <c r="AR173" s="150" t="s">
        <v>141</v>
      </c>
      <c r="AT173" s="150" t="s">
        <v>137</v>
      </c>
      <c r="AU173" s="150" t="s">
        <v>142</v>
      </c>
      <c r="AY173" s="16" t="s">
        <v>135</v>
      </c>
      <c r="BE173" s="151">
        <f>IF(N173="základná",J173,0)</f>
        <v>0</v>
      </c>
      <c r="BF173" s="151">
        <f>IF(N173="znížená",J173,0)</f>
        <v>0</v>
      </c>
      <c r="BG173" s="151">
        <f>IF(N173="zákl. prenesená",J173,0)</f>
        <v>0</v>
      </c>
      <c r="BH173" s="151">
        <f>IF(N173="zníž. prenesená",J173,0)</f>
        <v>0</v>
      </c>
      <c r="BI173" s="151">
        <f>IF(N173="nulová",J173,0)</f>
        <v>0</v>
      </c>
      <c r="BJ173" s="16" t="s">
        <v>142</v>
      </c>
      <c r="BK173" s="151">
        <f>ROUND(I173*H173,2)</f>
        <v>0</v>
      </c>
      <c r="BL173" s="16" t="s">
        <v>141</v>
      </c>
      <c r="BM173" s="150" t="s">
        <v>704</v>
      </c>
    </row>
    <row r="174" spans="2:65" s="1" customFormat="1" ht="22.15" customHeight="1">
      <c r="B174" s="31"/>
      <c r="C174" s="173" t="s">
        <v>247</v>
      </c>
      <c r="D174" s="173" t="s">
        <v>203</v>
      </c>
      <c r="E174" s="174" t="s">
        <v>705</v>
      </c>
      <c r="F174" s="175" t="s">
        <v>706</v>
      </c>
      <c r="G174" s="176" t="s">
        <v>300</v>
      </c>
      <c r="H174" s="177">
        <v>12.706</v>
      </c>
      <c r="I174" s="178"/>
      <c r="J174" s="179">
        <f>ROUND(I174*H174,2)</f>
        <v>0</v>
      </c>
      <c r="K174" s="180"/>
      <c r="L174" s="181"/>
      <c r="M174" s="182" t="s">
        <v>1</v>
      </c>
      <c r="N174" s="183" t="s">
        <v>42</v>
      </c>
      <c r="P174" s="148">
        <f>O174*H174</f>
        <v>0</v>
      </c>
      <c r="Q174" s="148">
        <v>0.09</v>
      </c>
      <c r="R174" s="148">
        <f>Q174*H174</f>
        <v>1.14354</v>
      </c>
      <c r="S174" s="148">
        <v>0</v>
      </c>
      <c r="T174" s="149">
        <f>S174*H174</f>
        <v>0</v>
      </c>
      <c r="AR174" s="150" t="s">
        <v>179</v>
      </c>
      <c r="AT174" s="150" t="s">
        <v>203</v>
      </c>
      <c r="AU174" s="150" t="s">
        <v>142</v>
      </c>
      <c r="AY174" s="16" t="s">
        <v>135</v>
      </c>
      <c r="BE174" s="151">
        <f>IF(N174="základná",J174,0)</f>
        <v>0</v>
      </c>
      <c r="BF174" s="151">
        <f>IF(N174="znížená",J174,0)</f>
        <v>0</v>
      </c>
      <c r="BG174" s="151">
        <f>IF(N174="zákl. prenesená",J174,0)</f>
        <v>0</v>
      </c>
      <c r="BH174" s="151">
        <f>IF(N174="zníž. prenesená",J174,0)</f>
        <v>0</v>
      </c>
      <c r="BI174" s="151">
        <f>IF(N174="nulová",J174,0)</f>
        <v>0</v>
      </c>
      <c r="BJ174" s="16" t="s">
        <v>142</v>
      </c>
      <c r="BK174" s="151">
        <f>ROUND(I174*H174,2)</f>
        <v>0</v>
      </c>
      <c r="BL174" s="16" t="s">
        <v>141</v>
      </c>
      <c r="BM174" s="150" t="s">
        <v>707</v>
      </c>
    </row>
    <row r="175" spans="2:65" s="13" customFormat="1">
      <c r="B175" s="159"/>
      <c r="D175" s="153" t="s">
        <v>144</v>
      </c>
      <c r="F175" s="161" t="s">
        <v>805</v>
      </c>
      <c r="H175" s="162">
        <v>12.706</v>
      </c>
      <c r="I175" s="163"/>
      <c r="L175" s="159"/>
      <c r="M175" s="164"/>
      <c r="T175" s="165"/>
      <c r="AT175" s="160" t="s">
        <v>144</v>
      </c>
      <c r="AU175" s="160" t="s">
        <v>142</v>
      </c>
      <c r="AV175" s="13" t="s">
        <v>142</v>
      </c>
      <c r="AW175" s="13" t="s">
        <v>4</v>
      </c>
      <c r="AX175" s="13" t="s">
        <v>84</v>
      </c>
      <c r="AY175" s="160" t="s">
        <v>135</v>
      </c>
    </row>
    <row r="176" spans="2:65" s="1" customFormat="1" ht="30" customHeight="1">
      <c r="B176" s="31"/>
      <c r="C176" s="138" t="s">
        <v>252</v>
      </c>
      <c r="D176" s="138" t="s">
        <v>137</v>
      </c>
      <c r="E176" s="139" t="s">
        <v>294</v>
      </c>
      <c r="F176" s="140" t="s">
        <v>295</v>
      </c>
      <c r="G176" s="141" t="s">
        <v>225</v>
      </c>
      <c r="H176" s="142">
        <v>7</v>
      </c>
      <c r="I176" s="143"/>
      <c r="J176" s="144">
        <f>ROUND(I176*H176,2)</f>
        <v>0</v>
      </c>
      <c r="K176" s="145"/>
      <c r="L176" s="31"/>
      <c r="M176" s="146" t="s">
        <v>1</v>
      </c>
      <c r="N176" s="147" t="s">
        <v>42</v>
      </c>
      <c r="P176" s="148">
        <f>O176*H176</f>
        <v>0</v>
      </c>
      <c r="Q176" s="148">
        <v>9.7930000000000003E-2</v>
      </c>
      <c r="R176" s="148">
        <f>Q176*H176</f>
        <v>0.68551000000000006</v>
      </c>
      <c r="S176" s="148">
        <v>0</v>
      </c>
      <c r="T176" s="149">
        <f>S176*H176</f>
        <v>0</v>
      </c>
      <c r="AR176" s="150" t="s">
        <v>141</v>
      </c>
      <c r="AT176" s="150" t="s">
        <v>137</v>
      </c>
      <c r="AU176" s="150" t="s">
        <v>142</v>
      </c>
      <c r="AY176" s="16" t="s">
        <v>135</v>
      </c>
      <c r="BE176" s="151">
        <f>IF(N176="základná",J176,0)</f>
        <v>0</v>
      </c>
      <c r="BF176" s="151">
        <f>IF(N176="znížená",J176,0)</f>
        <v>0</v>
      </c>
      <c r="BG176" s="151">
        <f>IF(N176="zákl. prenesená",J176,0)</f>
        <v>0</v>
      </c>
      <c r="BH176" s="151">
        <f>IF(N176="zníž. prenesená",J176,0)</f>
        <v>0</v>
      </c>
      <c r="BI176" s="151">
        <f>IF(N176="nulová",J176,0)</f>
        <v>0</v>
      </c>
      <c r="BJ176" s="16" t="s">
        <v>142</v>
      </c>
      <c r="BK176" s="151">
        <f>ROUND(I176*H176,2)</f>
        <v>0</v>
      </c>
      <c r="BL176" s="16" t="s">
        <v>141</v>
      </c>
      <c r="BM176" s="150" t="s">
        <v>296</v>
      </c>
    </row>
    <row r="177" spans="2:65" s="1" customFormat="1" ht="14.45" customHeight="1">
      <c r="B177" s="31"/>
      <c r="C177" s="173" t="s">
        <v>256</v>
      </c>
      <c r="D177" s="173" t="s">
        <v>203</v>
      </c>
      <c r="E177" s="174" t="s">
        <v>298</v>
      </c>
      <c r="F177" s="175" t="s">
        <v>299</v>
      </c>
      <c r="G177" s="176" t="s">
        <v>300</v>
      </c>
      <c r="H177" s="177">
        <v>7.07</v>
      </c>
      <c r="I177" s="178"/>
      <c r="J177" s="179">
        <f>ROUND(I177*H177,2)</f>
        <v>0</v>
      </c>
      <c r="K177" s="180"/>
      <c r="L177" s="181"/>
      <c r="M177" s="182" t="s">
        <v>1</v>
      </c>
      <c r="N177" s="183" t="s">
        <v>42</v>
      </c>
      <c r="P177" s="148">
        <f>O177*H177</f>
        <v>0</v>
      </c>
      <c r="Q177" s="148">
        <v>2.3E-2</v>
      </c>
      <c r="R177" s="148">
        <f>Q177*H177</f>
        <v>0.16261</v>
      </c>
      <c r="S177" s="148">
        <v>0</v>
      </c>
      <c r="T177" s="149">
        <f>S177*H177</f>
        <v>0</v>
      </c>
      <c r="AR177" s="150" t="s">
        <v>179</v>
      </c>
      <c r="AT177" s="150" t="s">
        <v>203</v>
      </c>
      <c r="AU177" s="150" t="s">
        <v>142</v>
      </c>
      <c r="AY177" s="16" t="s">
        <v>135</v>
      </c>
      <c r="BE177" s="151">
        <f>IF(N177="základná",J177,0)</f>
        <v>0</v>
      </c>
      <c r="BF177" s="151">
        <f>IF(N177="znížená",J177,0)</f>
        <v>0</v>
      </c>
      <c r="BG177" s="151">
        <f>IF(N177="zákl. prenesená",J177,0)</f>
        <v>0</v>
      </c>
      <c r="BH177" s="151">
        <f>IF(N177="zníž. prenesená",J177,0)</f>
        <v>0</v>
      </c>
      <c r="BI177" s="151">
        <f>IF(N177="nulová",J177,0)</f>
        <v>0</v>
      </c>
      <c r="BJ177" s="16" t="s">
        <v>142</v>
      </c>
      <c r="BK177" s="151">
        <f>ROUND(I177*H177,2)</f>
        <v>0</v>
      </c>
      <c r="BL177" s="16" t="s">
        <v>141</v>
      </c>
      <c r="BM177" s="150" t="s">
        <v>301</v>
      </c>
    </row>
    <row r="178" spans="2:65" s="13" customFormat="1">
      <c r="B178" s="159"/>
      <c r="D178" s="153" t="s">
        <v>144</v>
      </c>
      <c r="F178" s="161" t="s">
        <v>806</v>
      </c>
      <c r="H178" s="162">
        <v>7.07</v>
      </c>
      <c r="I178" s="163"/>
      <c r="L178" s="159"/>
      <c r="M178" s="164"/>
      <c r="T178" s="165"/>
      <c r="AT178" s="160" t="s">
        <v>144</v>
      </c>
      <c r="AU178" s="160" t="s">
        <v>142</v>
      </c>
      <c r="AV178" s="13" t="s">
        <v>142</v>
      </c>
      <c r="AW178" s="13" t="s">
        <v>4</v>
      </c>
      <c r="AX178" s="13" t="s">
        <v>84</v>
      </c>
      <c r="AY178" s="160" t="s">
        <v>135</v>
      </c>
    </row>
    <row r="179" spans="2:65" s="1" customFormat="1" ht="22.15" customHeight="1">
      <c r="B179" s="31"/>
      <c r="C179" s="138" t="s">
        <v>262</v>
      </c>
      <c r="D179" s="138" t="s">
        <v>137</v>
      </c>
      <c r="E179" s="139" t="s">
        <v>304</v>
      </c>
      <c r="F179" s="140" t="s">
        <v>305</v>
      </c>
      <c r="G179" s="141" t="s">
        <v>149</v>
      </c>
      <c r="H179" s="142">
        <v>1.48</v>
      </c>
      <c r="I179" s="143"/>
      <c r="J179" s="144">
        <f>ROUND(I179*H179,2)</f>
        <v>0</v>
      </c>
      <c r="K179" s="145"/>
      <c r="L179" s="31"/>
      <c r="M179" s="146" t="s">
        <v>1</v>
      </c>
      <c r="N179" s="147" t="s">
        <v>42</v>
      </c>
      <c r="P179" s="148">
        <f>O179*H179</f>
        <v>0</v>
      </c>
      <c r="Q179" s="148">
        <v>2.2010900000000002</v>
      </c>
      <c r="R179" s="148">
        <f>Q179*H179</f>
        <v>3.2576132000000002</v>
      </c>
      <c r="S179" s="148">
        <v>0</v>
      </c>
      <c r="T179" s="149">
        <f>S179*H179</f>
        <v>0</v>
      </c>
      <c r="AR179" s="150" t="s">
        <v>141</v>
      </c>
      <c r="AT179" s="150" t="s">
        <v>137</v>
      </c>
      <c r="AU179" s="150" t="s">
        <v>142</v>
      </c>
      <c r="AY179" s="16" t="s">
        <v>135</v>
      </c>
      <c r="BE179" s="151">
        <f>IF(N179="základná",J179,0)</f>
        <v>0</v>
      </c>
      <c r="BF179" s="151">
        <f>IF(N179="znížená",J179,0)</f>
        <v>0</v>
      </c>
      <c r="BG179" s="151">
        <f>IF(N179="zákl. prenesená",J179,0)</f>
        <v>0</v>
      </c>
      <c r="BH179" s="151">
        <f>IF(N179="zníž. prenesená",J179,0)</f>
        <v>0</v>
      </c>
      <c r="BI179" s="151">
        <f>IF(N179="nulová",J179,0)</f>
        <v>0</v>
      </c>
      <c r="BJ179" s="16" t="s">
        <v>142</v>
      </c>
      <c r="BK179" s="151">
        <f>ROUND(I179*H179,2)</f>
        <v>0</v>
      </c>
      <c r="BL179" s="16" t="s">
        <v>141</v>
      </c>
      <c r="BM179" s="150" t="s">
        <v>306</v>
      </c>
    </row>
    <row r="180" spans="2:65" s="13" customFormat="1">
      <c r="B180" s="159"/>
      <c r="D180" s="153" t="s">
        <v>144</v>
      </c>
      <c r="E180" s="160" t="s">
        <v>1</v>
      </c>
      <c r="F180" s="161" t="s">
        <v>807</v>
      </c>
      <c r="H180" s="162">
        <v>1.48</v>
      </c>
      <c r="I180" s="163"/>
      <c r="L180" s="159"/>
      <c r="M180" s="164"/>
      <c r="T180" s="165"/>
      <c r="AT180" s="160" t="s">
        <v>144</v>
      </c>
      <c r="AU180" s="160" t="s">
        <v>142</v>
      </c>
      <c r="AV180" s="13" t="s">
        <v>142</v>
      </c>
      <c r="AW180" s="13" t="s">
        <v>32</v>
      </c>
      <c r="AX180" s="13" t="s">
        <v>84</v>
      </c>
      <c r="AY180" s="160" t="s">
        <v>135</v>
      </c>
    </row>
    <row r="181" spans="2:65" s="1" customFormat="1" ht="22.15" customHeight="1">
      <c r="B181" s="31"/>
      <c r="C181" s="138" t="s">
        <v>266</v>
      </c>
      <c r="D181" s="138" t="s">
        <v>137</v>
      </c>
      <c r="E181" s="139" t="s">
        <v>308</v>
      </c>
      <c r="F181" s="140" t="s">
        <v>309</v>
      </c>
      <c r="G181" s="141" t="s">
        <v>300</v>
      </c>
      <c r="H181" s="142">
        <v>48</v>
      </c>
      <c r="I181" s="143"/>
      <c r="J181" s="144">
        <f>ROUND(I181*H181,2)</f>
        <v>0</v>
      </c>
      <c r="K181" s="145"/>
      <c r="L181" s="31"/>
      <c r="M181" s="146" t="s">
        <v>1</v>
      </c>
      <c r="N181" s="147" t="s">
        <v>42</v>
      </c>
      <c r="P181" s="148">
        <f>O181*H181</f>
        <v>0</v>
      </c>
      <c r="Q181" s="148">
        <v>6.7000000000000002E-4</v>
      </c>
      <c r="R181" s="148">
        <f>Q181*H181</f>
        <v>3.2160000000000001E-2</v>
      </c>
      <c r="S181" s="148">
        <v>0</v>
      </c>
      <c r="T181" s="149">
        <f>S181*H181</f>
        <v>0</v>
      </c>
      <c r="AR181" s="150" t="s">
        <v>141</v>
      </c>
      <c r="AT181" s="150" t="s">
        <v>137</v>
      </c>
      <c r="AU181" s="150" t="s">
        <v>142</v>
      </c>
      <c r="AY181" s="16" t="s">
        <v>135</v>
      </c>
      <c r="BE181" s="151">
        <f>IF(N181="základná",J181,0)</f>
        <v>0</v>
      </c>
      <c r="BF181" s="151">
        <f>IF(N181="znížená",J181,0)</f>
        <v>0</v>
      </c>
      <c r="BG181" s="151">
        <f>IF(N181="zákl. prenesená",J181,0)</f>
        <v>0</v>
      </c>
      <c r="BH181" s="151">
        <f>IF(N181="zníž. prenesená",J181,0)</f>
        <v>0</v>
      </c>
      <c r="BI181" s="151">
        <f>IF(N181="nulová",J181,0)</f>
        <v>0</v>
      </c>
      <c r="BJ181" s="16" t="s">
        <v>142</v>
      </c>
      <c r="BK181" s="151">
        <f>ROUND(I181*H181,2)</f>
        <v>0</v>
      </c>
      <c r="BL181" s="16" t="s">
        <v>141</v>
      </c>
      <c r="BM181" s="150" t="s">
        <v>310</v>
      </c>
    </row>
    <row r="182" spans="2:65" s="1" customFormat="1" ht="22.15" customHeight="1">
      <c r="B182" s="31"/>
      <c r="C182" s="173" t="s">
        <v>270</v>
      </c>
      <c r="D182" s="173" t="s">
        <v>203</v>
      </c>
      <c r="E182" s="174" t="s">
        <v>312</v>
      </c>
      <c r="F182" s="175" t="s">
        <v>313</v>
      </c>
      <c r="G182" s="176" t="s">
        <v>300</v>
      </c>
      <c r="H182" s="177">
        <v>48</v>
      </c>
      <c r="I182" s="178"/>
      <c r="J182" s="179">
        <f>ROUND(I182*H182,2)</f>
        <v>0</v>
      </c>
      <c r="K182" s="180"/>
      <c r="L182" s="181"/>
      <c r="M182" s="182" t="s">
        <v>1</v>
      </c>
      <c r="N182" s="183" t="s">
        <v>42</v>
      </c>
      <c r="P182" s="148">
        <f>O182*H182</f>
        <v>0</v>
      </c>
      <c r="Q182" s="148">
        <v>1.0999999999999999E-2</v>
      </c>
      <c r="R182" s="148">
        <f>Q182*H182</f>
        <v>0.52800000000000002</v>
      </c>
      <c r="S182" s="148">
        <v>0</v>
      </c>
      <c r="T182" s="149">
        <f>S182*H182</f>
        <v>0</v>
      </c>
      <c r="AR182" s="150" t="s">
        <v>179</v>
      </c>
      <c r="AT182" s="150" t="s">
        <v>203</v>
      </c>
      <c r="AU182" s="150" t="s">
        <v>142</v>
      </c>
      <c r="AY182" s="16" t="s">
        <v>135</v>
      </c>
      <c r="BE182" s="151">
        <f>IF(N182="základná",J182,0)</f>
        <v>0</v>
      </c>
      <c r="BF182" s="151">
        <f>IF(N182="znížená",J182,0)</f>
        <v>0</v>
      </c>
      <c r="BG182" s="151">
        <f>IF(N182="zákl. prenesená",J182,0)</f>
        <v>0</v>
      </c>
      <c r="BH182" s="151">
        <f>IF(N182="zníž. prenesená",J182,0)</f>
        <v>0</v>
      </c>
      <c r="BI182" s="151">
        <f>IF(N182="nulová",J182,0)</f>
        <v>0</v>
      </c>
      <c r="BJ182" s="16" t="s">
        <v>142</v>
      </c>
      <c r="BK182" s="151">
        <f>ROUND(I182*H182,2)</f>
        <v>0</v>
      </c>
      <c r="BL182" s="16" t="s">
        <v>141</v>
      </c>
      <c r="BM182" s="150" t="s">
        <v>314</v>
      </c>
    </row>
    <row r="183" spans="2:65" s="1" customFormat="1" ht="19.899999999999999" customHeight="1">
      <c r="B183" s="31"/>
      <c r="C183" s="138" t="s">
        <v>274</v>
      </c>
      <c r="D183" s="138" t="s">
        <v>137</v>
      </c>
      <c r="E183" s="139" t="s">
        <v>316</v>
      </c>
      <c r="F183" s="140" t="s">
        <v>317</v>
      </c>
      <c r="G183" s="141" t="s">
        <v>195</v>
      </c>
      <c r="H183" s="142">
        <v>33.746000000000002</v>
      </c>
      <c r="I183" s="143"/>
      <c r="J183" s="144">
        <f>ROUND(I183*H183,2)</f>
        <v>0</v>
      </c>
      <c r="K183" s="145"/>
      <c r="L183" s="31"/>
      <c r="M183" s="146" t="s">
        <v>1</v>
      </c>
      <c r="N183" s="147" t="s">
        <v>42</v>
      </c>
      <c r="P183" s="148">
        <f>O183*H183</f>
        <v>0</v>
      </c>
      <c r="Q183" s="148">
        <v>0</v>
      </c>
      <c r="R183" s="148">
        <f>Q183*H183</f>
        <v>0</v>
      </c>
      <c r="S183" s="148">
        <v>0</v>
      </c>
      <c r="T183" s="149">
        <f>S183*H183</f>
        <v>0</v>
      </c>
      <c r="AR183" s="150" t="s">
        <v>141</v>
      </c>
      <c r="AT183" s="150" t="s">
        <v>137</v>
      </c>
      <c r="AU183" s="150" t="s">
        <v>142</v>
      </c>
      <c r="AY183" s="16" t="s">
        <v>135</v>
      </c>
      <c r="BE183" s="151">
        <f>IF(N183="základná",J183,0)</f>
        <v>0</v>
      </c>
      <c r="BF183" s="151">
        <f>IF(N183="znížená",J183,0)</f>
        <v>0</v>
      </c>
      <c r="BG183" s="151">
        <f>IF(N183="zákl. prenesená",J183,0)</f>
        <v>0</v>
      </c>
      <c r="BH183" s="151">
        <f>IF(N183="zníž. prenesená",J183,0)</f>
        <v>0</v>
      </c>
      <c r="BI183" s="151">
        <f>IF(N183="nulová",J183,0)</f>
        <v>0</v>
      </c>
      <c r="BJ183" s="16" t="s">
        <v>142</v>
      </c>
      <c r="BK183" s="151">
        <f>ROUND(I183*H183,2)</f>
        <v>0</v>
      </c>
      <c r="BL183" s="16" t="s">
        <v>141</v>
      </c>
      <c r="BM183" s="150" t="s">
        <v>630</v>
      </c>
    </row>
    <row r="184" spans="2:65" s="1" customFormat="1" ht="22.15" customHeight="1">
      <c r="B184" s="31"/>
      <c r="C184" s="138" t="s">
        <v>278</v>
      </c>
      <c r="D184" s="138" t="s">
        <v>137</v>
      </c>
      <c r="E184" s="139" t="s">
        <v>320</v>
      </c>
      <c r="F184" s="140" t="s">
        <v>321</v>
      </c>
      <c r="G184" s="141" t="s">
        <v>195</v>
      </c>
      <c r="H184" s="142">
        <v>337.46</v>
      </c>
      <c r="I184" s="143"/>
      <c r="J184" s="144">
        <f>ROUND(I184*H184,2)</f>
        <v>0</v>
      </c>
      <c r="K184" s="145"/>
      <c r="L184" s="31"/>
      <c r="M184" s="146" t="s">
        <v>1</v>
      </c>
      <c r="N184" s="147" t="s">
        <v>42</v>
      </c>
      <c r="P184" s="148">
        <f>O184*H184</f>
        <v>0</v>
      </c>
      <c r="Q184" s="148">
        <v>0</v>
      </c>
      <c r="R184" s="148">
        <f>Q184*H184</f>
        <v>0</v>
      </c>
      <c r="S184" s="148">
        <v>0</v>
      </c>
      <c r="T184" s="149">
        <f>S184*H184</f>
        <v>0</v>
      </c>
      <c r="AR184" s="150" t="s">
        <v>141</v>
      </c>
      <c r="AT184" s="150" t="s">
        <v>137</v>
      </c>
      <c r="AU184" s="150" t="s">
        <v>142</v>
      </c>
      <c r="AY184" s="16" t="s">
        <v>135</v>
      </c>
      <c r="BE184" s="151">
        <f>IF(N184="základná",J184,0)</f>
        <v>0</v>
      </c>
      <c r="BF184" s="151">
        <f>IF(N184="znížená",J184,0)</f>
        <v>0</v>
      </c>
      <c r="BG184" s="151">
        <f>IF(N184="zákl. prenesená",J184,0)</f>
        <v>0</v>
      </c>
      <c r="BH184" s="151">
        <f>IF(N184="zníž. prenesená",J184,0)</f>
        <v>0</v>
      </c>
      <c r="BI184" s="151">
        <f>IF(N184="nulová",J184,0)</f>
        <v>0</v>
      </c>
      <c r="BJ184" s="16" t="s">
        <v>142</v>
      </c>
      <c r="BK184" s="151">
        <f>ROUND(I184*H184,2)</f>
        <v>0</v>
      </c>
      <c r="BL184" s="16" t="s">
        <v>141</v>
      </c>
      <c r="BM184" s="150" t="s">
        <v>631</v>
      </c>
    </row>
    <row r="185" spans="2:65" s="13" customFormat="1">
      <c r="B185" s="159"/>
      <c r="D185" s="153" t="s">
        <v>144</v>
      </c>
      <c r="F185" s="161" t="s">
        <v>808</v>
      </c>
      <c r="H185" s="162">
        <v>337.46</v>
      </c>
      <c r="I185" s="163"/>
      <c r="L185" s="159"/>
      <c r="M185" s="164"/>
      <c r="T185" s="165"/>
      <c r="AT185" s="160" t="s">
        <v>144</v>
      </c>
      <c r="AU185" s="160" t="s">
        <v>142</v>
      </c>
      <c r="AV185" s="13" t="s">
        <v>142</v>
      </c>
      <c r="AW185" s="13" t="s">
        <v>4</v>
      </c>
      <c r="AX185" s="13" t="s">
        <v>84</v>
      </c>
      <c r="AY185" s="160" t="s">
        <v>135</v>
      </c>
    </row>
    <row r="186" spans="2:65" s="1" customFormat="1" ht="22.15" customHeight="1">
      <c r="B186" s="31"/>
      <c r="C186" s="138" t="s">
        <v>283</v>
      </c>
      <c r="D186" s="138" t="s">
        <v>137</v>
      </c>
      <c r="E186" s="139" t="s">
        <v>325</v>
      </c>
      <c r="F186" s="140" t="s">
        <v>715</v>
      </c>
      <c r="G186" s="141" t="s">
        <v>195</v>
      </c>
      <c r="H186" s="142">
        <v>33.746000000000002</v>
      </c>
      <c r="I186" s="143"/>
      <c r="J186" s="144">
        <f>ROUND(I186*H186,2)</f>
        <v>0</v>
      </c>
      <c r="K186" s="145"/>
      <c r="L186" s="31"/>
      <c r="M186" s="146" t="s">
        <v>1</v>
      </c>
      <c r="N186" s="147" t="s">
        <v>42</v>
      </c>
      <c r="P186" s="148">
        <f>O186*H186</f>
        <v>0</v>
      </c>
      <c r="Q186" s="148">
        <v>0</v>
      </c>
      <c r="R186" s="148">
        <f>Q186*H186</f>
        <v>0</v>
      </c>
      <c r="S186" s="148">
        <v>0</v>
      </c>
      <c r="T186" s="149">
        <f>S186*H186</f>
        <v>0</v>
      </c>
      <c r="AR186" s="150" t="s">
        <v>141</v>
      </c>
      <c r="AT186" s="150" t="s">
        <v>137</v>
      </c>
      <c r="AU186" s="150" t="s">
        <v>142</v>
      </c>
      <c r="AY186" s="16" t="s">
        <v>135</v>
      </c>
      <c r="BE186" s="151">
        <f>IF(N186="základná",J186,0)</f>
        <v>0</v>
      </c>
      <c r="BF186" s="151">
        <f>IF(N186="znížená",J186,0)</f>
        <v>0</v>
      </c>
      <c r="BG186" s="151">
        <f>IF(N186="zákl. prenesená",J186,0)</f>
        <v>0</v>
      </c>
      <c r="BH186" s="151">
        <f>IF(N186="zníž. prenesená",J186,0)</f>
        <v>0</v>
      </c>
      <c r="BI186" s="151">
        <f>IF(N186="nulová",J186,0)</f>
        <v>0</v>
      </c>
      <c r="BJ186" s="16" t="s">
        <v>142</v>
      </c>
      <c r="BK186" s="151">
        <f>ROUND(I186*H186,2)</f>
        <v>0</v>
      </c>
      <c r="BL186" s="16" t="s">
        <v>141</v>
      </c>
      <c r="BM186" s="150" t="s">
        <v>633</v>
      </c>
    </row>
    <row r="187" spans="2:65" s="11" customFormat="1" ht="22.9" customHeight="1">
      <c r="B187" s="126"/>
      <c r="D187" s="127" t="s">
        <v>75</v>
      </c>
      <c r="E187" s="136" t="s">
        <v>328</v>
      </c>
      <c r="F187" s="136" t="s">
        <v>329</v>
      </c>
      <c r="I187" s="129"/>
      <c r="J187" s="137">
        <f>BK187</f>
        <v>0</v>
      </c>
      <c r="L187" s="126"/>
      <c r="M187" s="131"/>
      <c r="P187" s="132">
        <f>P188</f>
        <v>0</v>
      </c>
      <c r="R187" s="132">
        <f>R188</f>
        <v>0</v>
      </c>
      <c r="T187" s="133">
        <f>T188</f>
        <v>0</v>
      </c>
      <c r="AR187" s="127" t="s">
        <v>84</v>
      </c>
      <c r="AT187" s="134" t="s">
        <v>75</v>
      </c>
      <c r="AU187" s="134" t="s">
        <v>84</v>
      </c>
      <c r="AY187" s="127" t="s">
        <v>135</v>
      </c>
      <c r="BK187" s="135">
        <f>BK188</f>
        <v>0</v>
      </c>
    </row>
    <row r="188" spans="2:65" s="1" customFormat="1" ht="22.15" customHeight="1">
      <c r="B188" s="31"/>
      <c r="C188" s="138" t="s">
        <v>289</v>
      </c>
      <c r="D188" s="138" t="s">
        <v>137</v>
      </c>
      <c r="E188" s="139" t="s">
        <v>331</v>
      </c>
      <c r="F188" s="140" t="s">
        <v>332</v>
      </c>
      <c r="G188" s="141" t="s">
        <v>195</v>
      </c>
      <c r="H188" s="142">
        <v>55.454000000000001</v>
      </c>
      <c r="I188" s="143"/>
      <c r="J188" s="144">
        <f>ROUND(I188*H188,2)</f>
        <v>0</v>
      </c>
      <c r="K188" s="145"/>
      <c r="L188" s="31"/>
      <c r="M188" s="146" t="s">
        <v>1</v>
      </c>
      <c r="N188" s="147" t="s">
        <v>42</v>
      </c>
      <c r="P188" s="148">
        <f>O188*H188</f>
        <v>0</v>
      </c>
      <c r="Q188" s="148">
        <v>0</v>
      </c>
      <c r="R188" s="148">
        <f>Q188*H188</f>
        <v>0</v>
      </c>
      <c r="S188" s="148">
        <v>0</v>
      </c>
      <c r="T188" s="149">
        <f>S188*H188</f>
        <v>0</v>
      </c>
      <c r="AR188" s="150" t="s">
        <v>141</v>
      </c>
      <c r="AT188" s="150" t="s">
        <v>137</v>
      </c>
      <c r="AU188" s="150" t="s">
        <v>142</v>
      </c>
      <c r="AY188" s="16" t="s">
        <v>135</v>
      </c>
      <c r="BE188" s="151">
        <f>IF(N188="základná",J188,0)</f>
        <v>0</v>
      </c>
      <c r="BF188" s="151">
        <f>IF(N188="znížená",J188,0)</f>
        <v>0</v>
      </c>
      <c r="BG188" s="151">
        <f>IF(N188="zákl. prenesená",J188,0)</f>
        <v>0</v>
      </c>
      <c r="BH188" s="151">
        <f>IF(N188="zníž. prenesená",J188,0)</f>
        <v>0</v>
      </c>
      <c r="BI188" s="151">
        <f>IF(N188="nulová",J188,0)</f>
        <v>0</v>
      </c>
      <c r="BJ188" s="16" t="s">
        <v>142</v>
      </c>
      <c r="BK188" s="151">
        <f>ROUND(I188*H188,2)</f>
        <v>0</v>
      </c>
      <c r="BL188" s="16" t="s">
        <v>141</v>
      </c>
      <c r="BM188" s="150" t="s">
        <v>333</v>
      </c>
    </row>
    <row r="189" spans="2:65" s="11" customFormat="1" ht="25.9" customHeight="1">
      <c r="B189" s="126"/>
      <c r="D189" s="127" t="s">
        <v>75</v>
      </c>
      <c r="E189" s="128" t="s">
        <v>334</v>
      </c>
      <c r="F189" s="128" t="s">
        <v>335</v>
      </c>
      <c r="I189" s="129"/>
      <c r="J189" s="130">
        <f>BK189</f>
        <v>0</v>
      </c>
      <c r="L189" s="126"/>
      <c r="M189" s="131"/>
      <c r="P189" s="132">
        <f>P190+P199+P205+P212+P221</f>
        <v>0</v>
      </c>
      <c r="R189" s="132">
        <f>R190+R199+R205+R212+R221</f>
        <v>5.0176388999999997</v>
      </c>
      <c r="T189" s="133">
        <f>T190+T199+T205+T212+T221</f>
        <v>0</v>
      </c>
      <c r="AR189" s="127" t="s">
        <v>142</v>
      </c>
      <c r="AT189" s="134" t="s">
        <v>75</v>
      </c>
      <c r="AU189" s="134" t="s">
        <v>76</v>
      </c>
      <c r="AY189" s="127" t="s">
        <v>135</v>
      </c>
      <c r="BK189" s="135">
        <f>BK190+BK199+BK205+BK212+BK221</f>
        <v>0</v>
      </c>
    </row>
    <row r="190" spans="2:65" s="11" customFormat="1" ht="22.9" customHeight="1">
      <c r="B190" s="126"/>
      <c r="D190" s="127" t="s">
        <v>75</v>
      </c>
      <c r="E190" s="136" t="s">
        <v>336</v>
      </c>
      <c r="F190" s="136" t="s">
        <v>337</v>
      </c>
      <c r="I190" s="129"/>
      <c r="J190" s="137">
        <f>BK190</f>
        <v>0</v>
      </c>
      <c r="L190" s="126"/>
      <c r="M190" s="131"/>
      <c r="P190" s="132">
        <f>SUM(P191:P198)</f>
        <v>0</v>
      </c>
      <c r="R190" s="132">
        <f>SUM(R191:R198)</f>
        <v>0.69073088000000005</v>
      </c>
      <c r="T190" s="133">
        <f>SUM(T191:T198)</f>
        <v>0</v>
      </c>
      <c r="AR190" s="127" t="s">
        <v>142</v>
      </c>
      <c r="AT190" s="134" t="s">
        <v>75</v>
      </c>
      <c r="AU190" s="134" t="s">
        <v>84</v>
      </c>
      <c r="AY190" s="127" t="s">
        <v>135</v>
      </c>
      <c r="BK190" s="135">
        <f>SUM(BK191:BK198)</f>
        <v>0</v>
      </c>
    </row>
    <row r="191" spans="2:65" s="1" customFormat="1" ht="30" customHeight="1">
      <c r="B191" s="31"/>
      <c r="C191" s="138" t="s">
        <v>293</v>
      </c>
      <c r="D191" s="138" t="s">
        <v>137</v>
      </c>
      <c r="E191" s="139" t="s">
        <v>339</v>
      </c>
      <c r="F191" s="140" t="s">
        <v>340</v>
      </c>
      <c r="G191" s="141" t="s">
        <v>140</v>
      </c>
      <c r="H191" s="142">
        <v>28.742999999999999</v>
      </c>
      <c r="I191" s="143"/>
      <c r="J191" s="144">
        <f>ROUND(I191*H191,2)</f>
        <v>0</v>
      </c>
      <c r="K191" s="145"/>
      <c r="L191" s="31"/>
      <c r="M191" s="146" t="s">
        <v>1</v>
      </c>
      <c r="N191" s="147" t="s">
        <v>42</v>
      </c>
      <c r="P191" s="148">
        <f>O191*H191</f>
        <v>0</v>
      </c>
      <c r="Q191" s="148">
        <v>0</v>
      </c>
      <c r="R191" s="148">
        <f>Q191*H191</f>
        <v>0</v>
      </c>
      <c r="S191" s="148">
        <v>0</v>
      </c>
      <c r="T191" s="149">
        <f>S191*H191</f>
        <v>0</v>
      </c>
      <c r="AR191" s="150" t="s">
        <v>222</v>
      </c>
      <c r="AT191" s="150" t="s">
        <v>137</v>
      </c>
      <c r="AU191" s="150" t="s">
        <v>142</v>
      </c>
      <c r="AY191" s="16" t="s">
        <v>135</v>
      </c>
      <c r="BE191" s="151">
        <f>IF(N191="základná",J191,0)</f>
        <v>0</v>
      </c>
      <c r="BF191" s="151">
        <f>IF(N191="znížená",J191,0)</f>
        <v>0</v>
      </c>
      <c r="BG191" s="151">
        <f>IF(N191="zákl. prenesená",J191,0)</f>
        <v>0</v>
      </c>
      <c r="BH191" s="151">
        <f>IF(N191="zníž. prenesená",J191,0)</f>
        <v>0</v>
      </c>
      <c r="BI191" s="151">
        <f>IF(N191="nulová",J191,0)</f>
        <v>0</v>
      </c>
      <c r="BJ191" s="16" t="s">
        <v>142</v>
      </c>
      <c r="BK191" s="151">
        <f>ROUND(I191*H191,2)</f>
        <v>0</v>
      </c>
      <c r="BL191" s="16" t="s">
        <v>222</v>
      </c>
      <c r="BM191" s="150" t="s">
        <v>341</v>
      </c>
    </row>
    <row r="192" spans="2:65" s="1" customFormat="1" ht="14.45" customHeight="1">
      <c r="B192" s="31"/>
      <c r="C192" s="173" t="s">
        <v>297</v>
      </c>
      <c r="D192" s="173" t="s">
        <v>203</v>
      </c>
      <c r="E192" s="174" t="s">
        <v>343</v>
      </c>
      <c r="F192" s="175" t="s">
        <v>344</v>
      </c>
      <c r="G192" s="176" t="s">
        <v>300</v>
      </c>
      <c r="H192" s="177">
        <v>1.1499999999999999</v>
      </c>
      <c r="I192" s="178"/>
      <c r="J192" s="179">
        <f>ROUND(I192*H192,2)</f>
        <v>0</v>
      </c>
      <c r="K192" s="180"/>
      <c r="L192" s="181"/>
      <c r="M192" s="182" t="s">
        <v>1</v>
      </c>
      <c r="N192" s="183" t="s">
        <v>42</v>
      </c>
      <c r="P192" s="148">
        <f>O192*H192</f>
        <v>0</v>
      </c>
      <c r="Q192" s="148">
        <v>7.5000000000000002E-4</v>
      </c>
      <c r="R192" s="148">
        <f>Q192*H192</f>
        <v>8.6249999999999999E-4</v>
      </c>
      <c r="S192" s="148">
        <v>0</v>
      </c>
      <c r="T192" s="149">
        <f>S192*H192</f>
        <v>0</v>
      </c>
      <c r="AR192" s="150" t="s">
        <v>297</v>
      </c>
      <c r="AT192" s="150" t="s">
        <v>203</v>
      </c>
      <c r="AU192" s="150" t="s">
        <v>142</v>
      </c>
      <c r="AY192" s="16" t="s">
        <v>135</v>
      </c>
      <c r="BE192" s="151">
        <f>IF(N192="základná",J192,0)</f>
        <v>0</v>
      </c>
      <c r="BF192" s="151">
        <f>IF(N192="znížená",J192,0)</f>
        <v>0</v>
      </c>
      <c r="BG192" s="151">
        <f>IF(N192="zákl. prenesená",J192,0)</f>
        <v>0</v>
      </c>
      <c r="BH192" s="151">
        <f>IF(N192="zníž. prenesená",J192,0)</f>
        <v>0</v>
      </c>
      <c r="BI192" s="151">
        <f>IF(N192="nulová",J192,0)</f>
        <v>0</v>
      </c>
      <c r="BJ192" s="16" t="s">
        <v>142</v>
      </c>
      <c r="BK192" s="151">
        <f>ROUND(I192*H192,2)</f>
        <v>0</v>
      </c>
      <c r="BL192" s="16" t="s">
        <v>222</v>
      </c>
      <c r="BM192" s="150" t="s">
        <v>345</v>
      </c>
    </row>
    <row r="193" spans="2:65" s="1" customFormat="1" ht="19.899999999999999" customHeight="1">
      <c r="B193" s="31"/>
      <c r="C193" s="173" t="s">
        <v>303</v>
      </c>
      <c r="D193" s="173" t="s">
        <v>203</v>
      </c>
      <c r="E193" s="174" t="s">
        <v>347</v>
      </c>
      <c r="F193" s="175" t="s">
        <v>348</v>
      </c>
      <c r="G193" s="176" t="s">
        <v>349</v>
      </c>
      <c r="H193" s="177">
        <v>0.23</v>
      </c>
      <c r="I193" s="178"/>
      <c r="J193" s="179">
        <f>ROUND(I193*H193,2)</f>
        <v>0</v>
      </c>
      <c r="K193" s="180"/>
      <c r="L193" s="181"/>
      <c r="M193" s="182" t="s">
        <v>1</v>
      </c>
      <c r="N193" s="183" t="s">
        <v>42</v>
      </c>
      <c r="P193" s="148">
        <f>O193*H193</f>
        <v>0</v>
      </c>
      <c r="Q193" s="148">
        <v>1E-3</v>
      </c>
      <c r="R193" s="148">
        <f>Q193*H193</f>
        <v>2.3000000000000001E-4</v>
      </c>
      <c r="S193" s="148">
        <v>0</v>
      </c>
      <c r="T193" s="149">
        <f>S193*H193</f>
        <v>0</v>
      </c>
      <c r="AR193" s="150" t="s">
        <v>297</v>
      </c>
      <c r="AT193" s="150" t="s">
        <v>203</v>
      </c>
      <c r="AU193" s="150" t="s">
        <v>142</v>
      </c>
      <c r="AY193" s="16" t="s">
        <v>135</v>
      </c>
      <c r="BE193" s="151">
        <f>IF(N193="základná",J193,0)</f>
        <v>0</v>
      </c>
      <c r="BF193" s="151">
        <f>IF(N193="znížená",J193,0)</f>
        <v>0</v>
      </c>
      <c r="BG193" s="151">
        <f>IF(N193="zákl. prenesená",J193,0)</f>
        <v>0</v>
      </c>
      <c r="BH193" s="151">
        <f>IF(N193="zníž. prenesená",J193,0)</f>
        <v>0</v>
      </c>
      <c r="BI193" s="151">
        <f>IF(N193="nulová",J193,0)</f>
        <v>0</v>
      </c>
      <c r="BJ193" s="16" t="s">
        <v>142</v>
      </c>
      <c r="BK193" s="151">
        <f>ROUND(I193*H193,2)</f>
        <v>0</v>
      </c>
      <c r="BL193" s="16" t="s">
        <v>222</v>
      </c>
      <c r="BM193" s="150" t="s">
        <v>350</v>
      </c>
    </row>
    <row r="194" spans="2:65" s="1" customFormat="1" ht="14.45" customHeight="1">
      <c r="B194" s="31"/>
      <c r="C194" s="173" t="s">
        <v>307</v>
      </c>
      <c r="D194" s="173" t="s">
        <v>203</v>
      </c>
      <c r="E194" s="174" t="s">
        <v>352</v>
      </c>
      <c r="F194" s="175" t="s">
        <v>353</v>
      </c>
      <c r="G194" s="176" t="s">
        <v>300</v>
      </c>
      <c r="H194" s="177">
        <v>20.021999999999998</v>
      </c>
      <c r="I194" s="178"/>
      <c r="J194" s="179">
        <f>ROUND(I194*H194,2)</f>
        <v>0</v>
      </c>
      <c r="K194" s="180"/>
      <c r="L194" s="181"/>
      <c r="M194" s="182" t="s">
        <v>1</v>
      </c>
      <c r="N194" s="183" t="s">
        <v>42</v>
      </c>
      <c r="P194" s="148">
        <f>O194*H194</f>
        <v>0</v>
      </c>
      <c r="Q194" s="148">
        <v>5.0000000000000001E-4</v>
      </c>
      <c r="R194" s="148">
        <f>Q194*H194</f>
        <v>1.0010999999999999E-2</v>
      </c>
      <c r="S194" s="148">
        <v>0</v>
      </c>
      <c r="T194" s="149">
        <f>S194*H194</f>
        <v>0</v>
      </c>
      <c r="AR194" s="150" t="s">
        <v>297</v>
      </c>
      <c r="AT194" s="150" t="s">
        <v>203</v>
      </c>
      <c r="AU194" s="150" t="s">
        <v>142</v>
      </c>
      <c r="AY194" s="16" t="s">
        <v>135</v>
      </c>
      <c r="BE194" s="151">
        <f>IF(N194="základná",J194,0)</f>
        <v>0</v>
      </c>
      <c r="BF194" s="151">
        <f>IF(N194="znížená",J194,0)</f>
        <v>0</v>
      </c>
      <c r="BG194" s="151">
        <f>IF(N194="zákl. prenesená",J194,0)</f>
        <v>0</v>
      </c>
      <c r="BH194" s="151">
        <f>IF(N194="zníž. prenesená",J194,0)</f>
        <v>0</v>
      </c>
      <c r="BI194" s="151">
        <f>IF(N194="nulová",J194,0)</f>
        <v>0</v>
      </c>
      <c r="BJ194" s="16" t="s">
        <v>142</v>
      </c>
      <c r="BK194" s="151">
        <f>ROUND(I194*H194,2)</f>
        <v>0</v>
      </c>
      <c r="BL194" s="16" t="s">
        <v>222</v>
      </c>
      <c r="BM194" s="150" t="s">
        <v>354</v>
      </c>
    </row>
    <row r="195" spans="2:65" s="1" customFormat="1" ht="22.15" customHeight="1">
      <c r="B195" s="31"/>
      <c r="C195" s="173" t="s">
        <v>311</v>
      </c>
      <c r="D195" s="173" t="s">
        <v>203</v>
      </c>
      <c r="E195" s="174" t="s">
        <v>356</v>
      </c>
      <c r="F195" s="175" t="s">
        <v>357</v>
      </c>
      <c r="G195" s="176" t="s">
        <v>140</v>
      </c>
      <c r="H195" s="177">
        <v>33.054000000000002</v>
      </c>
      <c r="I195" s="178"/>
      <c r="J195" s="179">
        <f>ROUND(I195*H195,2)</f>
        <v>0</v>
      </c>
      <c r="K195" s="180"/>
      <c r="L195" s="181"/>
      <c r="M195" s="182" t="s">
        <v>1</v>
      </c>
      <c r="N195" s="183" t="s">
        <v>42</v>
      </c>
      <c r="P195" s="148">
        <f>O195*H195</f>
        <v>0</v>
      </c>
      <c r="Q195" s="148">
        <v>1.9E-3</v>
      </c>
      <c r="R195" s="148">
        <f>Q195*H195</f>
        <v>6.28026E-2</v>
      </c>
      <c r="S195" s="148">
        <v>0</v>
      </c>
      <c r="T195" s="149">
        <f>S195*H195</f>
        <v>0</v>
      </c>
      <c r="AR195" s="150" t="s">
        <v>297</v>
      </c>
      <c r="AT195" s="150" t="s">
        <v>203</v>
      </c>
      <c r="AU195" s="150" t="s">
        <v>142</v>
      </c>
      <c r="AY195" s="16" t="s">
        <v>135</v>
      </c>
      <c r="BE195" s="151">
        <f>IF(N195="základná",J195,0)</f>
        <v>0</v>
      </c>
      <c r="BF195" s="151">
        <f>IF(N195="znížená",J195,0)</f>
        <v>0</v>
      </c>
      <c r="BG195" s="151">
        <f>IF(N195="zákl. prenesená",J195,0)</f>
        <v>0</v>
      </c>
      <c r="BH195" s="151">
        <f>IF(N195="zníž. prenesená",J195,0)</f>
        <v>0</v>
      </c>
      <c r="BI195" s="151">
        <f>IF(N195="nulová",J195,0)</f>
        <v>0</v>
      </c>
      <c r="BJ195" s="16" t="s">
        <v>142</v>
      </c>
      <c r="BK195" s="151">
        <f>ROUND(I195*H195,2)</f>
        <v>0</v>
      </c>
      <c r="BL195" s="16" t="s">
        <v>222</v>
      </c>
      <c r="BM195" s="150" t="s">
        <v>358</v>
      </c>
    </row>
    <row r="196" spans="2:65" s="1" customFormat="1" ht="19.899999999999999" customHeight="1">
      <c r="B196" s="31"/>
      <c r="C196" s="138" t="s">
        <v>315</v>
      </c>
      <c r="D196" s="138" t="s">
        <v>137</v>
      </c>
      <c r="E196" s="139" t="s">
        <v>360</v>
      </c>
      <c r="F196" s="140" t="s">
        <v>361</v>
      </c>
      <c r="G196" s="141" t="s">
        <v>140</v>
      </c>
      <c r="H196" s="142">
        <v>28.742999999999999</v>
      </c>
      <c r="I196" s="143"/>
      <c r="J196" s="144">
        <f>ROUND(I196*H196,2)</f>
        <v>0</v>
      </c>
      <c r="K196" s="145"/>
      <c r="L196" s="31"/>
      <c r="M196" s="146" t="s">
        <v>1</v>
      </c>
      <c r="N196" s="147" t="s">
        <v>42</v>
      </c>
      <c r="P196" s="148">
        <f>O196*H196</f>
        <v>0</v>
      </c>
      <c r="Q196" s="148">
        <v>4.6000000000000001E-4</v>
      </c>
      <c r="R196" s="148">
        <f>Q196*H196</f>
        <v>1.3221779999999999E-2</v>
      </c>
      <c r="S196" s="148">
        <v>0</v>
      </c>
      <c r="T196" s="149">
        <f>S196*H196</f>
        <v>0</v>
      </c>
      <c r="AR196" s="150" t="s">
        <v>222</v>
      </c>
      <c r="AT196" s="150" t="s">
        <v>137</v>
      </c>
      <c r="AU196" s="150" t="s">
        <v>142</v>
      </c>
      <c r="AY196" s="16" t="s">
        <v>135</v>
      </c>
      <c r="BE196" s="151">
        <f>IF(N196="základná",J196,0)</f>
        <v>0</v>
      </c>
      <c r="BF196" s="151">
        <f>IF(N196="znížená",J196,0)</f>
        <v>0</v>
      </c>
      <c r="BG196" s="151">
        <f>IF(N196="zákl. prenesená",J196,0)</f>
        <v>0</v>
      </c>
      <c r="BH196" s="151">
        <f>IF(N196="zníž. prenesená",J196,0)</f>
        <v>0</v>
      </c>
      <c r="BI196" s="151">
        <f>IF(N196="nulová",J196,0)</f>
        <v>0</v>
      </c>
      <c r="BJ196" s="16" t="s">
        <v>142</v>
      </c>
      <c r="BK196" s="151">
        <f>ROUND(I196*H196,2)</f>
        <v>0</v>
      </c>
      <c r="BL196" s="16" t="s">
        <v>222</v>
      </c>
      <c r="BM196" s="150" t="s">
        <v>362</v>
      </c>
    </row>
    <row r="197" spans="2:65" s="1" customFormat="1" ht="34.9" customHeight="1">
      <c r="B197" s="31"/>
      <c r="C197" s="173" t="s">
        <v>319</v>
      </c>
      <c r="D197" s="173" t="s">
        <v>203</v>
      </c>
      <c r="E197" s="174" t="s">
        <v>364</v>
      </c>
      <c r="F197" s="175" t="s">
        <v>365</v>
      </c>
      <c r="G197" s="176" t="s">
        <v>140</v>
      </c>
      <c r="H197" s="177">
        <v>28.742999999999999</v>
      </c>
      <c r="I197" s="178"/>
      <c r="J197" s="179">
        <f>ROUND(I197*H197,2)</f>
        <v>0</v>
      </c>
      <c r="K197" s="180"/>
      <c r="L197" s="181"/>
      <c r="M197" s="182" t="s">
        <v>1</v>
      </c>
      <c r="N197" s="183" t="s">
        <v>42</v>
      </c>
      <c r="P197" s="148">
        <f>O197*H197</f>
        <v>0</v>
      </c>
      <c r="Q197" s="148">
        <v>2.1000000000000001E-2</v>
      </c>
      <c r="R197" s="148">
        <f>Q197*H197</f>
        <v>0.603603</v>
      </c>
      <c r="S197" s="148">
        <v>0</v>
      </c>
      <c r="T197" s="149">
        <f>S197*H197</f>
        <v>0</v>
      </c>
      <c r="AR197" s="150" t="s">
        <v>297</v>
      </c>
      <c r="AT197" s="150" t="s">
        <v>203</v>
      </c>
      <c r="AU197" s="150" t="s">
        <v>142</v>
      </c>
      <c r="AY197" s="16" t="s">
        <v>135</v>
      </c>
      <c r="BE197" s="151">
        <f>IF(N197="základná",J197,0)</f>
        <v>0</v>
      </c>
      <c r="BF197" s="151">
        <f>IF(N197="znížená",J197,0)</f>
        <v>0</v>
      </c>
      <c r="BG197" s="151">
        <f>IF(N197="zákl. prenesená",J197,0)</f>
        <v>0</v>
      </c>
      <c r="BH197" s="151">
        <f>IF(N197="zníž. prenesená",J197,0)</f>
        <v>0</v>
      </c>
      <c r="BI197" s="151">
        <f>IF(N197="nulová",J197,0)</f>
        <v>0</v>
      </c>
      <c r="BJ197" s="16" t="s">
        <v>142</v>
      </c>
      <c r="BK197" s="151">
        <f>ROUND(I197*H197,2)</f>
        <v>0</v>
      </c>
      <c r="BL197" s="16" t="s">
        <v>222</v>
      </c>
      <c r="BM197" s="150" t="s">
        <v>366</v>
      </c>
    </row>
    <row r="198" spans="2:65" s="1" customFormat="1" ht="22.15" customHeight="1">
      <c r="B198" s="31"/>
      <c r="C198" s="138" t="s">
        <v>324</v>
      </c>
      <c r="D198" s="138" t="s">
        <v>137</v>
      </c>
      <c r="E198" s="139" t="s">
        <v>368</v>
      </c>
      <c r="F198" s="140" t="s">
        <v>369</v>
      </c>
      <c r="G198" s="141" t="s">
        <v>370</v>
      </c>
      <c r="H198" s="184"/>
      <c r="I198" s="143"/>
      <c r="J198" s="144">
        <f>ROUND(I198*H198,2)</f>
        <v>0</v>
      </c>
      <c r="K198" s="145"/>
      <c r="L198" s="31"/>
      <c r="M198" s="146" t="s">
        <v>1</v>
      </c>
      <c r="N198" s="147" t="s">
        <v>42</v>
      </c>
      <c r="P198" s="148">
        <f>O198*H198</f>
        <v>0</v>
      </c>
      <c r="Q198" s="148">
        <v>0</v>
      </c>
      <c r="R198" s="148">
        <f>Q198*H198</f>
        <v>0</v>
      </c>
      <c r="S198" s="148">
        <v>0</v>
      </c>
      <c r="T198" s="149">
        <f>S198*H198</f>
        <v>0</v>
      </c>
      <c r="AR198" s="150" t="s">
        <v>222</v>
      </c>
      <c r="AT198" s="150" t="s">
        <v>137</v>
      </c>
      <c r="AU198" s="150" t="s">
        <v>142</v>
      </c>
      <c r="AY198" s="16" t="s">
        <v>135</v>
      </c>
      <c r="BE198" s="151">
        <f>IF(N198="základná",J198,0)</f>
        <v>0</v>
      </c>
      <c r="BF198" s="151">
        <f>IF(N198="znížená",J198,0)</f>
        <v>0</v>
      </c>
      <c r="BG198" s="151">
        <f>IF(N198="zákl. prenesená",J198,0)</f>
        <v>0</v>
      </c>
      <c r="BH198" s="151">
        <f>IF(N198="zníž. prenesená",J198,0)</f>
        <v>0</v>
      </c>
      <c r="BI198" s="151">
        <f>IF(N198="nulová",J198,0)</f>
        <v>0</v>
      </c>
      <c r="BJ198" s="16" t="s">
        <v>142</v>
      </c>
      <c r="BK198" s="151">
        <f>ROUND(I198*H198,2)</f>
        <v>0</v>
      </c>
      <c r="BL198" s="16" t="s">
        <v>222</v>
      </c>
      <c r="BM198" s="150" t="s">
        <v>371</v>
      </c>
    </row>
    <row r="199" spans="2:65" s="11" customFormat="1" ht="22.9" customHeight="1">
      <c r="B199" s="126"/>
      <c r="D199" s="127" t="s">
        <v>75</v>
      </c>
      <c r="E199" s="136" t="s">
        <v>372</v>
      </c>
      <c r="F199" s="136" t="s">
        <v>373</v>
      </c>
      <c r="I199" s="129"/>
      <c r="J199" s="137">
        <f>BK199</f>
        <v>0</v>
      </c>
      <c r="L199" s="126"/>
      <c r="M199" s="131"/>
      <c r="P199" s="132">
        <f>SUM(P200:P204)</f>
        <v>0</v>
      </c>
      <c r="R199" s="132">
        <f>SUM(R200:R204)</f>
        <v>0.16693775999999999</v>
      </c>
      <c r="T199" s="133">
        <f>SUM(T200:T204)</f>
        <v>0</v>
      </c>
      <c r="AR199" s="127" t="s">
        <v>142</v>
      </c>
      <c r="AT199" s="134" t="s">
        <v>75</v>
      </c>
      <c r="AU199" s="134" t="s">
        <v>84</v>
      </c>
      <c r="AY199" s="127" t="s">
        <v>135</v>
      </c>
      <c r="BK199" s="135">
        <f>SUM(BK200:BK204)</f>
        <v>0</v>
      </c>
    </row>
    <row r="200" spans="2:65" s="1" customFormat="1" ht="22.15" customHeight="1">
      <c r="B200" s="31"/>
      <c r="C200" s="138" t="s">
        <v>330</v>
      </c>
      <c r="D200" s="138" t="s">
        <v>137</v>
      </c>
      <c r="E200" s="139" t="s">
        <v>375</v>
      </c>
      <c r="F200" s="140" t="s">
        <v>376</v>
      </c>
      <c r="G200" s="141" t="s">
        <v>140</v>
      </c>
      <c r="H200" s="142">
        <v>28.742999999999999</v>
      </c>
      <c r="I200" s="143"/>
      <c r="J200" s="144">
        <f>ROUND(I200*H200,2)</f>
        <v>0</v>
      </c>
      <c r="K200" s="145"/>
      <c r="L200" s="31"/>
      <c r="M200" s="146" t="s">
        <v>1</v>
      </c>
      <c r="N200" s="147" t="s">
        <v>42</v>
      </c>
      <c r="P200" s="148">
        <f>O200*H200</f>
        <v>0</v>
      </c>
      <c r="Q200" s="148">
        <v>0</v>
      </c>
      <c r="R200" s="148">
        <f>Q200*H200</f>
        <v>0</v>
      </c>
      <c r="S200" s="148">
        <v>0</v>
      </c>
      <c r="T200" s="149">
        <f>S200*H200</f>
        <v>0</v>
      </c>
      <c r="AR200" s="150" t="s">
        <v>222</v>
      </c>
      <c r="AT200" s="150" t="s">
        <v>137</v>
      </c>
      <c r="AU200" s="150" t="s">
        <v>142</v>
      </c>
      <c r="AY200" s="16" t="s">
        <v>135</v>
      </c>
      <c r="BE200" s="151">
        <f>IF(N200="základná",J200,0)</f>
        <v>0</v>
      </c>
      <c r="BF200" s="151">
        <f>IF(N200="znížená",J200,0)</f>
        <v>0</v>
      </c>
      <c r="BG200" s="151">
        <f>IF(N200="zákl. prenesená",J200,0)</f>
        <v>0</v>
      </c>
      <c r="BH200" s="151">
        <f>IF(N200="zníž. prenesená",J200,0)</f>
        <v>0</v>
      </c>
      <c r="BI200" s="151">
        <f>IF(N200="nulová",J200,0)</f>
        <v>0</v>
      </c>
      <c r="BJ200" s="16" t="s">
        <v>142</v>
      </c>
      <c r="BK200" s="151">
        <f>ROUND(I200*H200,2)</f>
        <v>0</v>
      </c>
      <c r="BL200" s="16" t="s">
        <v>222</v>
      </c>
      <c r="BM200" s="150" t="s">
        <v>377</v>
      </c>
    </row>
    <row r="201" spans="2:65" s="12" customFormat="1">
      <c r="B201" s="152"/>
      <c r="D201" s="153" t="s">
        <v>144</v>
      </c>
      <c r="E201" s="154" t="s">
        <v>1</v>
      </c>
      <c r="F201" s="155" t="s">
        <v>378</v>
      </c>
      <c r="H201" s="154" t="s">
        <v>1</v>
      </c>
      <c r="I201" s="156"/>
      <c r="L201" s="152"/>
      <c r="M201" s="157"/>
      <c r="T201" s="158"/>
      <c r="AT201" s="154" t="s">
        <v>144</v>
      </c>
      <c r="AU201" s="154" t="s">
        <v>142</v>
      </c>
      <c r="AV201" s="12" t="s">
        <v>84</v>
      </c>
      <c r="AW201" s="12" t="s">
        <v>32</v>
      </c>
      <c r="AX201" s="12" t="s">
        <v>76</v>
      </c>
      <c r="AY201" s="154" t="s">
        <v>135</v>
      </c>
    </row>
    <row r="202" spans="2:65" s="13" customFormat="1">
      <c r="B202" s="159"/>
      <c r="D202" s="153" t="s">
        <v>144</v>
      </c>
      <c r="E202" s="160" t="s">
        <v>1</v>
      </c>
      <c r="F202" s="161" t="s">
        <v>809</v>
      </c>
      <c r="H202" s="162">
        <v>28.742999999999999</v>
      </c>
      <c r="I202" s="163"/>
      <c r="L202" s="159"/>
      <c r="M202" s="164"/>
      <c r="T202" s="165"/>
      <c r="AT202" s="160" t="s">
        <v>144</v>
      </c>
      <c r="AU202" s="160" t="s">
        <v>142</v>
      </c>
      <c r="AV202" s="13" t="s">
        <v>142</v>
      </c>
      <c r="AW202" s="13" t="s">
        <v>32</v>
      </c>
      <c r="AX202" s="13" t="s">
        <v>84</v>
      </c>
      <c r="AY202" s="160" t="s">
        <v>135</v>
      </c>
    </row>
    <row r="203" spans="2:65" s="1" customFormat="1" ht="14.45" customHeight="1">
      <c r="B203" s="31"/>
      <c r="C203" s="173" t="s">
        <v>338</v>
      </c>
      <c r="D203" s="173" t="s">
        <v>203</v>
      </c>
      <c r="E203" s="174" t="s">
        <v>381</v>
      </c>
      <c r="F203" s="175" t="s">
        <v>382</v>
      </c>
      <c r="G203" s="176" t="s">
        <v>140</v>
      </c>
      <c r="H203" s="177">
        <v>31.617000000000001</v>
      </c>
      <c r="I203" s="178"/>
      <c r="J203" s="179">
        <f>ROUND(I203*H203,2)</f>
        <v>0</v>
      </c>
      <c r="K203" s="180"/>
      <c r="L203" s="181"/>
      <c r="M203" s="182" t="s">
        <v>1</v>
      </c>
      <c r="N203" s="183" t="s">
        <v>42</v>
      </c>
      <c r="P203" s="148">
        <f>O203*H203</f>
        <v>0</v>
      </c>
      <c r="Q203" s="148">
        <v>5.28E-3</v>
      </c>
      <c r="R203" s="148">
        <f>Q203*H203</f>
        <v>0.16693775999999999</v>
      </c>
      <c r="S203" s="148">
        <v>0</v>
      </c>
      <c r="T203" s="149">
        <f>S203*H203</f>
        <v>0</v>
      </c>
      <c r="AR203" s="150" t="s">
        <v>297</v>
      </c>
      <c r="AT203" s="150" t="s">
        <v>203</v>
      </c>
      <c r="AU203" s="150" t="s">
        <v>142</v>
      </c>
      <c r="AY203" s="16" t="s">
        <v>135</v>
      </c>
      <c r="BE203" s="151">
        <f>IF(N203="základná",J203,0)</f>
        <v>0</v>
      </c>
      <c r="BF203" s="151">
        <f>IF(N203="znížená",J203,0)</f>
        <v>0</v>
      </c>
      <c r="BG203" s="151">
        <f>IF(N203="zákl. prenesená",J203,0)</f>
        <v>0</v>
      </c>
      <c r="BH203" s="151">
        <f>IF(N203="zníž. prenesená",J203,0)</f>
        <v>0</v>
      </c>
      <c r="BI203" s="151">
        <f>IF(N203="nulová",J203,0)</f>
        <v>0</v>
      </c>
      <c r="BJ203" s="16" t="s">
        <v>142</v>
      </c>
      <c r="BK203" s="151">
        <f>ROUND(I203*H203,2)</f>
        <v>0</v>
      </c>
      <c r="BL203" s="16" t="s">
        <v>222</v>
      </c>
      <c r="BM203" s="150" t="s">
        <v>383</v>
      </c>
    </row>
    <row r="204" spans="2:65" s="1" customFormat="1" ht="22.15" customHeight="1">
      <c r="B204" s="31"/>
      <c r="C204" s="138" t="s">
        <v>342</v>
      </c>
      <c r="D204" s="138" t="s">
        <v>137</v>
      </c>
      <c r="E204" s="139" t="s">
        <v>385</v>
      </c>
      <c r="F204" s="140" t="s">
        <v>386</v>
      </c>
      <c r="G204" s="141" t="s">
        <v>370</v>
      </c>
      <c r="H204" s="184"/>
      <c r="I204" s="143"/>
      <c r="J204" s="144">
        <f>ROUND(I204*H204,2)</f>
        <v>0</v>
      </c>
      <c r="K204" s="145"/>
      <c r="L204" s="31"/>
      <c r="M204" s="146" t="s">
        <v>1</v>
      </c>
      <c r="N204" s="147" t="s">
        <v>42</v>
      </c>
      <c r="P204" s="148">
        <f>O204*H204</f>
        <v>0</v>
      </c>
      <c r="Q204" s="148">
        <v>0</v>
      </c>
      <c r="R204" s="148">
        <f>Q204*H204</f>
        <v>0</v>
      </c>
      <c r="S204" s="148">
        <v>0</v>
      </c>
      <c r="T204" s="149">
        <f>S204*H204</f>
        <v>0</v>
      </c>
      <c r="AR204" s="150" t="s">
        <v>222</v>
      </c>
      <c r="AT204" s="150" t="s">
        <v>137</v>
      </c>
      <c r="AU204" s="150" t="s">
        <v>142</v>
      </c>
      <c r="AY204" s="16" t="s">
        <v>135</v>
      </c>
      <c r="BE204" s="151">
        <f>IF(N204="základná",J204,0)</f>
        <v>0</v>
      </c>
      <c r="BF204" s="151">
        <f>IF(N204="znížená",J204,0)</f>
        <v>0</v>
      </c>
      <c r="BG204" s="151">
        <f>IF(N204="zákl. prenesená",J204,0)</f>
        <v>0</v>
      </c>
      <c r="BH204" s="151">
        <f>IF(N204="zníž. prenesená",J204,0)</f>
        <v>0</v>
      </c>
      <c r="BI204" s="151">
        <f>IF(N204="nulová",J204,0)</f>
        <v>0</v>
      </c>
      <c r="BJ204" s="16" t="s">
        <v>142</v>
      </c>
      <c r="BK204" s="151">
        <f>ROUND(I204*H204,2)</f>
        <v>0</v>
      </c>
      <c r="BL204" s="16" t="s">
        <v>222</v>
      </c>
      <c r="BM204" s="150" t="s">
        <v>810</v>
      </c>
    </row>
    <row r="205" spans="2:65" s="11" customFormat="1" ht="22.9" customHeight="1">
      <c r="B205" s="126"/>
      <c r="D205" s="127" t="s">
        <v>75</v>
      </c>
      <c r="E205" s="136" t="s">
        <v>388</v>
      </c>
      <c r="F205" s="136" t="s">
        <v>389</v>
      </c>
      <c r="I205" s="129"/>
      <c r="J205" s="137">
        <f>BK205</f>
        <v>0</v>
      </c>
      <c r="L205" s="126"/>
      <c r="M205" s="131"/>
      <c r="P205" s="132">
        <f>SUM(P206:P211)</f>
        <v>0</v>
      </c>
      <c r="R205" s="132">
        <f>SUM(R206:R211)</f>
        <v>0.56215236000000002</v>
      </c>
      <c r="T205" s="133">
        <f>SUM(T206:T211)</f>
        <v>0</v>
      </c>
      <c r="AR205" s="127" t="s">
        <v>142</v>
      </c>
      <c r="AT205" s="134" t="s">
        <v>75</v>
      </c>
      <c r="AU205" s="134" t="s">
        <v>84</v>
      </c>
      <c r="AY205" s="127" t="s">
        <v>135</v>
      </c>
      <c r="BK205" s="135">
        <f>SUM(BK206:BK211)</f>
        <v>0</v>
      </c>
    </row>
    <row r="206" spans="2:65" s="1" customFormat="1" ht="22.15" customHeight="1">
      <c r="B206" s="31"/>
      <c r="C206" s="138" t="s">
        <v>346</v>
      </c>
      <c r="D206" s="138" t="s">
        <v>137</v>
      </c>
      <c r="E206" s="139" t="s">
        <v>391</v>
      </c>
      <c r="F206" s="140" t="s">
        <v>392</v>
      </c>
      <c r="G206" s="141" t="s">
        <v>140</v>
      </c>
      <c r="H206" s="142">
        <v>28.742999999999999</v>
      </c>
      <c r="I206" s="143"/>
      <c r="J206" s="144">
        <f>ROUND(I206*H206,2)</f>
        <v>0</v>
      </c>
      <c r="K206" s="145"/>
      <c r="L206" s="31"/>
      <c r="M206" s="146" t="s">
        <v>1</v>
      </c>
      <c r="N206" s="147" t="s">
        <v>42</v>
      </c>
      <c r="P206" s="148">
        <f>O206*H206</f>
        <v>0</v>
      </c>
      <c r="Q206" s="148">
        <v>1.6420000000000001E-2</v>
      </c>
      <c r="R206" s="148">
        <f>Q206*H206</f>
        <v>0.47196006000000001</v>
      </c>
      <c r="S206" s="148">
        <v>0</v>
      </c>
      <c r="T206" s="149">
        <f>S206*H206</f>
        <v>0</v>
      </c>
      <c r="AR206" s="150" t="s">
        <v>222</v>
      </c>
      <c r="AT206" s="150" t="s">
        <v>137</v>
      </c>
      <c r="AU206" s="150" t="s">
        <v>142</v>
      </c>
      <c r="AY206" s="16" t="s">
        <v>135</v>
      </c>
      <c r="BE206" s="151">
        <f>IF(N206="základná",J206,0)</f>
        <v>0</v>
      </c>
      <c r="BF206" s="151">
        <f>IF(N206="znížená",J206,0)</f>
        <v>0</v>
      </c>
      <c r="BG206" s="151">
        <f>IF(N206="zákl. prenesená",J206,0)</f>
        <v>0</v>
      </c>
      <c r="BH206" s="151">
        <f>IF(N206="zníž. prenesená",J206,0)</f>
        <v>0</v>
      </c>
      <c r="BI206" s="151">
        <f>IF(N206="nulová",J206,0)</f>
        <v>0</v>
      </c>
      <c r="BJ206" s="16" t="s">
        <v>142</v>
      </c>
      <c r="BK206" s="151">
        <f>ROUND(I206*H206,2)</f>
        <v>0</v>
      </c>
      <c r="BL206" s="16" t="s">
        <v>222</v>
      </c>
      <c r="BM206" s="150" t="s">
        <v>393</v>
      </c>
    </row>
    <row r="207" spans="2:65" s="13" customFormat="1">
      <c r="B207" s="159"/>
      <c r="D207" s="153" t="s">
        <v>144</v>
      </c>
      <c r="E207" s="160" t="s">
        <v>1</v>
      </c>
      <c r="F207" s="161" t="s">
        <v>811</v>
      </c>
      <c r="H207" s="162">
        <v>28.742999999999999</v>
      </c>
      <c r="I207" s="163"/>
      <c r="L207" s="159"/>
      <c r="M207" s="164"/>
      <c r="T207" s="165"/>
      <c r="AT207" s="160" t="s">
        <v>144</v>
      </c>
      <c r="AU207" s="160" t="s">
        <v>142</v>
      </c>
      <c r="AV207" s="13" t="s">
        <v>142</v>
      </c>
      <c r="AW207" s="13" t="s">
        <v>32</v>
      </c>
      <c r="AX207" s="13" t="s">
        <v>84</v>
      </c>
      <c r="AY207" s="160" t="s">
        <v>135</v>
      </c>
    </row>
    <row r="208" spans="2:65" s="1" customFormat="1" ht="22.15" customHeight="1">
      <c r="B208" s="31"/>
      <c r="C208" s="138" t="s">
        <v>351</v>
      </c>
      <c r="D208" s="138" t="s">
        <v>137</v>
      </c>
      <c r="E208" s="139" t="s">
        <v>395</v>
      </c>
      <c r="F208" s="140" t="s">
        <v>396</v>
      </c>
      <c r="G208" s="141" t="s">
        <v>225</v>
      </c>
      <c r="H208" s="142">
        <v>12.47</v>
      </c>
      <c r="I208" s="143"/>
      <c r="J208" s="144">
        <f>ROUND(I208*H208,2)</f>
        <v>0</v>
      </c>
      <c r="K208" s="145"/>
      <c r="L208" s="31"/>
      <c r="M208" s="146" t="s">
        <v>1</v>
      </c>
      <c r="N208" s="147" t="s">
        <v>42</v>
      </c>
      <c r="P208" s="148">
        <f>O208*H208</f>
        <v>0</v>
      </c>
      <c r="Q208" s="148">
        <v>5.8900000000000003E-3</v>
      </c>
      <c r="R208" s="148">
        <f>Q208*H208</f>
        <v>7.3448300000000008E-2</v>
      </c>
      <c r="S208" s="148">
        <v>0</v>
      </c>
      <c r="T208" s="149">
        <f>S208*H208</f>
        <v>0</v>
      </c>
      <c r="AR208" s="150" t="s">
        <v>222</v>
      </c>
      <c r="AT208" s="150" t="s">
        <v>137</v>
      </c>
      <c r="AU208" s="150" t="s">
        <v>142</v>
      </c>
      <c r="AY208" s="16" t="s">
        <v>135</v>
      </c>
      <c r="BE208" s="151">
        <f>IF(N208="základná",J208,0)</f>
        <v>0</v>
      </c>
      <c r="BF208" s="151">
        <f>IF(N208="znížená",J208,0)</f>
        <v>0</v>
      </c>
      <c r="BG208" s="151">
        <f>IF(N208="zákl. prenesená",J208,0)</f>
        <v>0</v>
      </c>
      <c r="BH208" s="151">
        <f>IF(N208="zníž. prenesená",J208,0)</f>
        <v>0</v>
      </c>
      <c r="BI208" s="151">
        <f>IF(N208="nulová",J208,0)</f>
        <v>0</v>
      </c>
      <c r="BJ208" s="16" t="s">
        <v>142</v>
      </c>
      <c r="BK208" s="151">
        <f>ROUND(I208*H208,2)</f>
        <v>0</v>
      </c>
      <c r="BL208" s="16" t="s">
        <v>222</v>
      </c>
      <c r="BM208" s="150" t="s">
        <v>397</v>
      </c>
    </row>
    <row r="209" spans="2:65" s="1" customFormat="1" ht="22.15" customHeight="1">
      <c r="B209" s="31"/>
      <c r="C209" s="138" t="s">
        <v>355</v>
      </c>
      <c r="D209" s="138" t="s">
        <v>137</v>
      </c>
      <c r="E209" s="139" t="s">
        <v>399</v>
      </c>
      <c r="F209" s="140" t="s">
        <v>400</v>
      </c>
      <c r="G209" s="141" t="s">
        <v>225</v>
      </c>
      <c r="H209" s="142">
        <v>5.98</v>
      </c>
      <c r="I209" s="143"/>
      <c r="J209" s="144">
        <f>ROUND(I209*H209,2)</f>
        <v>0</v>
      </c>
      <c r="K209" s="145"/>
      <c r="L209" s="31"/>
      <c r="M209" s="146" t="s">
        <v>1</v>
      </c>
      <c r="N209" s="147" t="s">
        <v>42</v>
      </c>
      <c r="P209" s="148">
        <f>O209*H209</f>
        <v>0</v>
      </c>
      <c r="Q209" s="148">
        <v>2.8E-3</v>
      </c>
      <c r="R209" s="148">
        <f>Q209*H209</f>
        <v>1.6744000000000002E-2</v>
      </c>
      <c r="S209" s="148">
        <v>0</v>
      </c>
      <c r="T209" s="149">
        <f>S209*H209</f>
        <v>0</v>
      </c>
      <c r="AR209" s="150" t="s">
        <v>222</v>
      </c>
      <c r="AT209" s="150" t="s">
        <v>137</v>
      </c>
      <c r="AU209" s="150" t="s">
        <v>142</v>
      </c>
      <c r="AY209" s="16" t="s">
        <v>135</v>
      </c>
      <c r="BE209" s="151">
        <f>IF(N209="základná",J209,0)</f>
        <v>0</v>
      </c>
      <c r="BF209" s="151">
        <f>IF(N209="znížená",J209,0)</f>
        <v>0</v>
      </c>
      <c r="BG209" s="151">
        <f>IF(N209="zákl. prenesená",J209,0)</f>
        <v>0</v>
      </c>
      <c r="BH209" s="151">
        <f>IF(N209="zníž. prenesená",J209,0)</f>
        <v>0</v>
      </c>
      <c r="BI209" s="151">
        <f>IF(N209="nulová",J209,0)</f>
        <v>0</v>
      </c>
      <c r="BJ209" s="16" t="s">
        <v>142</v>
      </c>
      <c r="BK209" s="151">
        <f>ROUND(I209*H209,2)</f>
        <v>0</v>
      </c>
      <c r="BL209" s="16" t="s">
        <v>222</v>
      </c>
      <c r="BM209" s="150" t="s">
        <v>401</v>
      </c>
    </row>
    <row r="210" spans="2:65" s="13" customFormat="1">
      <c r="B210" s="159"/>
      <c r="D210" s="153" t="s">
        <v>144</v>
      </c>
      <c r="E210" s="160" t="s">
        <v>1</v>
      </c>
      <c r="F210" s="161" t="s">
        <v>402</v>
      </c>
      <c r="H210" s="162">
        <v>5.98</v>
      </c>
      <c r="I210" s="163"/>
      <c r="L210" s="159"/>
      <c r="M210" s="164"/>
      <c r="T210" s="165"/>
      <c r="AT210" s="160" t="s">
        <v>144</v>
      </c>
      <c r="AU210" s="160" t="s">
        <v>142</v>
      </c>
      <c r="AV210" s="13" t="s">
        <v>142</v>
      </c>
      <c r="AW210" s="13" t="s">
        <v>32</v>
      </c>
      <c r="AX210" s="13" t="s">
        <v>84</v>
      </c>
      <c r="AY210" s="160" t="s">
        <v>135</v>
      </c>
    </row>
    <row r="211" spans="2:65" s="1" customFormat="1" ht="22.15" customHeight="1">
      <c r="B211" s="31"/>
      <c r="C211" s="138" t="s">
        <v>359</v>
      </c>
      <c r="D211" s="138" t="s">
        <v>137</v>
      </c>
      <c r="E211" s="139" t="s">
        <v>404</v>
      </c>
      <c r="F211" s="140" t="s">
        <v>405</v>
      </c>
      <c r="G211" s="141" t="s">
        <v>370</v>
      </c>
      <c r="H211" s="184"/>
      <c r="I211" s="143"/>
      <c r="J211" s="144">
        <f>ROUND(I211*H211,2)</f>
        <v>0</v>
      </c>
      <c r="K211" s="145"/>
      <c r="L211" s="31"/>
      <c r="M211" s="146" t="s">
        <v>1</v>
      </c>
      <c r="N211" s="147" t="s">
        <v>42</v>
      </c>
      <c r="P211" s="148">
        <f>O211*H211</f>
        <v>0</v>
      </c>
      <c r="Q211" s="148">
        <v>0</v>
      </c>
      <c r="R211" s="148">
        <f>Q211*H211</f>
        <v>0</v>
      </c>
      <c r="S211" s="148">
        <v>0</v>
      </c>
      <c r="T211" s="149">
        <f>S211*H211</f>
        <v>0</v>
      </c>
      <c r="AR211" s="150" t="s">
        <v>222</v>
      </c>
      <c r="AT211" s="150" t="s">
        <v>137</v>
      </c>
      <c r="AU211" s="150" t="s">
        <v>142</v>
      </c>
      <c r="AY211" s="16" t="s">
        <v>135</v>
      </c>
      <c r="BE211" s="151">
        <f>IF(N211="základná",J211,0)</f>
        <v>0</v>
      </c>
      <c r="BF211" s="151">
        <f>IF(N211="znížená",J211,0)</f>
        <v>0</v>
      </c>
      <c r="BG211" s="151">
        <f>IF(N211="zákl. prenesená",J211,0)</f>
        <v>0</v>
      </c>
      <c r="BH211" s="151">
        <f>IF(N211="zníž. prenesená",J211,0)</f>
        <v>0</v>
      </c>
      <c r="BI211" s="151">
        <f>IF(N211="nulová",J211,0)</f>
        <v>0</v>
      </c>
      <c r="BJ211" s="16" t="s">
        <v>142</v>
      </c>
      <c r="BK211" s="151">
        <f>ROUND(I211*H211,2)</f>
        <v>0</v>
      </c>
      <c r="BL211" s="16" t="s">
        <v>222</v>
      </c>
      <c r="BM211" s="150" t="s">
        <v>406</v>
      </c>
    </row>
    <row r="212" spans="2:65" s="11" customFormat="1" ht="22.9" customHeight="1">
      <c r="B212" s="126"/>
      <c r="D212" s="127" t="s">
        <v>75</v>
      </c>
      <c r="E212" s="136" t="s">
        <v>407</v>
      </c>
      <c r="F212" s="136" t="s">
        <v>408</v>
      </c>
      <c r="I212" s="129"/>
      <c r="J212" s="137">
        <f>BK212</f>
        <v>0</v>
      </c>
      <c r="L212" s="126"/>
      <c r="M212" s="131"/>
      <c r="P212" s="132">
        <f>SUM(P213:P220)</f>
        <v>0</v>
      </c>
      <c r="R212" s="132">
        <f>SUM(R213:R220)</f>
        <v>3.5978178999999999</v>
      </c>
      <c r="T212" s="133">
        <f>SUM(T213:T220)</f>
        <v>0</v>
      </c>
      <c r="AR212" s="127" t="s">
        <v>142</v>
      </c>
      <c r="AT212" s="134" t="s">
        <v>75</v>
      </c>
      <c r="AU212" s="134" t="s">
        <v>84</v>
      </c>
      <c r="AY212" s="127" t="s">
        <v>135</v>
      </c>
      <c r="BK212" s="135">
        <f>SUM(BK213:BK220)</f>
        <v>0</v>
      </c>
    </row>
    <row r="213" spans="2:65" s="1" customFormat="1" ht="22.15" customHeight="1">
      <c r="B213" s="31"/>
      <c r="C213" s="138" t="s">
        <v>363</v>
      </c>
      <c r="D213" s="138" t="s">
        <v>137</v>
      </c>
      <c r="E213" s="139" t="s">
        <v>410</v>
      </c>
      <c r="F213" s="140" t="s">
        <v>411</v>
      </c>
      <c r="G213" s="141" t="s">
        <v>140</v>
      </c>
      <c r="H213" s="142">
        <v>67.64</v>
      </c>
      <c r="I213" s="143"/>
      <c r="J213" s="144">
        <f>ROUND(I213*H213,2)</f>
        <v>0</v>
      </c>
      <c r="K213" s="145"/>
      <c r="L213" s="31"/>
      <c r="M213" s="146" t="s">
        <v>1</v>
      </c>
      <c r="N213" s="147" t="s">
        <v>42</v>
      </c>
      <c r="P213" s="148">
        <f>O213*H213</f>
        <v>0</v>
      </c>
      <c r="Q213" s="148">
        <v>1.2999999999999999E-4</v>
      </c>
      <c r="R213" s="148">
        <f>Q213*H213</f>
        <v>8.7931999999999993E-3</v>
      </c>
      <c r="S213" s="148">
        <v>0</v>
      </c>
      <c r="T213" s="149">
        <f>S213*H213</f>
        <v>0</v>
      </c>
      <c r="AR213" s="150" t="s">
        <v>222</v>
      </c>
      <c r="AT213" s="150" t="s">
        <v>137</v>
      </c>
      <c r="AU213" s="150" t="s">
        <v>142</v>
      </c>
      <c r="AY213" s="16" t="s">
        <v>135</v>
      </c>
      <c r="BE213" s="151">
        <f>IF(N213="základná",J213,0)</f>
        <v>0</v>
      </c>
      <c r="BF213" s="151">
        <f>IF(N213="znížená",J213,0)</f>
        <v>0</v>
      </c>
      <c r="BG213" s="151">
        <f>IF(N213="zákl. prenesená",J213,0)</f>
        <v>0</v>
      </c>
      <c r="BH213" s="151">
        <f>IF(N213="zníž. prenesená",J213,0)</f>
        <v>0</v>
      </c>
      <c r="BI213" s="151">
        <f>IF(N213="nulová",J213,0)</f>
        <v>0</v>
      </c>
      <c r="BJ213" s="16" t="s">
        <v>142</v>
      </c>
      <c r="BK213" s="151">
        <f>ROUND(I213*H213,2)</f>
        <v>0</v>
      </c>
      <c r="BL213" s="16" t="s">
        <v>222</v>
      </c>
      <c r="BM213" s="150" t="s">
        <v>412</v>
      </c>
    </row>
    <row r="214" spans="2:65" s="13" customFormat="1">
      <c r="B214" s="159"/>
      <c r="D214" s="153" t="s">
        <v>144</v>
      </c>
      <c r="E214" s="160" t="s">
        <v>1</v>
      </c>
      <c r="F214" s="161" t="s">
        <v>812</v>
      </c>
      <c r="H214" s="162">
        <v>67.64</v>
      </c>
      <c r="I214" s="163"/>
      <c r="L214" s="159"/>
      <c r="M214" s="164"/>
      <c r="T214" s="165"/>
      <c r="AT214" s="160" t="s">
        <v>144</v>
      </c>
      <c r="AU214" s="160" t="s">
        <v>142</v>
      </c>
      <c r="AV214" s="13" t="s">
        <v>142</v>
      </c>
      <c r="AW214" s="13" t="s">
        <v>32</v>
      </c>
      <c r="AX214" s="13" t="s">
        <v>84</v>
      </c>
      <c r="AY214" s="160" t="s">
        <v>135</v>
      </c>
    </row>
    <row r="215" spans="2:65" s="1" customFormat="1" ht="14.45" customHeight="1">
      <c r="B215" s="31"/>
      <c r="C215" s="173" t="s">
        <v>367</v>
      </c>
      <c r="D215" s="173" t="s">
        <v>203</v>
      </c>
      <c r="E215" s="174" t="s">
        <v>415</v>
      </c>
      <c r="F215" s="175" t="s">
        <v>416</v>
      </c>
      <c r="G215" s="176" t="s">
        <v>140</v>
      </c>
      <c r="H215" s="177">
        <v>68.992999999999995</v>
      </c>
      <c r="I215" s="178"/>
      <c r="J215" s="179">
        <f>ROUND(I215*H215,2)</f>
        <v>0</v>
      </c>
      <c r="K215" s="180"/>
      <c r="L215" s="181"/>
      <c r="M215" s="182" t="s">
        <v>1</v>
      </c>
      <c r="N215" s="183" t="s">
        <v>42</v>
      </c>
      <c r="P215" s="148">
        <f>O215*H215</f>
        <v>0</v>
      </c>
      <c r="Q215" s="148">
        <v>3.8999999999999998E-3</v>
      </c>
      <c r="R215" s="148">
        <f>Q215*H215</f>
        <v>0.26907269999999994</v>
      </c>
      <c r="S215" s="148">
        <v>0</v>
      </c>
      <c r="T215" s="149">
        <f>S215*H215</f>
        <v>0</v>
      </c>
      <c r="AR215" s="150" t="s">
        <v>297</v>
      </c>
      <c r="AT215" s="150" t="s">
        <v>203</v>
      </c>
      <c r="AU215" s="150" t="s">
        <v>142</v>
      </c>
      <c r="AY215" s="16" t="s">
        <v>135</v>
      </c>
      <c r="BE215" s="151">
        <f>IF(N215="základná",J215,0)</f>
        <v>0</v>
      </c>
      <c r="BF215" s="151">
        <f>IF(N215="znížená",J215,0)</f>
        <v>0</v>
      </c>
      <c r="BG215" s="151">
        <f>IF(N215="zákl. prenesená",J215,0)</f>
        <v>0</v>
      </c>
      <c r="BH215" s="151">
        <f>IF(N215="zníž. prenesená",J215,0)</f>
        <v>0</v>
      </c>
      <c r="BI215" s="151">
        <f>IF(N215="nulová",J215,0)</f>
        <v>0</v>
      </c>
      <c r="BJ215" s="16" t="s">
        <v>142</v>
      </c>
      <c r="BK215" s="151">
        <f>ROUND(I215*H215,2)</f>
        <v>0</v>
      </c>
      <c r="BL215" s="16" t="s">
        <v>222</v>
      </c>
      <c r="BM215" s="150" t="s">
        <v>417</v>
      </c>
    </row>
    <row r="216" spans="2:65" s="13" customFormat="1">
      <c r="B216" s="159"/>
      <c r="D216" s="153" t="s">
        <v>144</v>
      </c>
      <c r="F216" s="161" t="s">
        <v>813</v>
      </c>
      <c r="H216" s="162">
        <v>68.992999999999995</v>
      </c>
      <c r="I216" s="163"/>
      <c r="L216" s="159"/>
      <c r="M216" s="164"/>
      <c r="T216" s="165"/>
      <c r="AT216" s="160" t="s">
        <v>144</v>
      </c>
      <c r="AU216" s="160" t="s">
        <v>142</v>
      </c>
      <c r="AV216" s="13" t="s">
        <v>142</v>
      </c>
      <c r="AW216" s="13" t="s">
        <v>4</v>
      </c>
      <c r="AX216" s="13" t="s">
        <v>84</v>
      </c>
      <c r="AY216" s="160" t="s">
        <v>135</v>
      </c>
    </row>
    <row r="217" spans="2:65" s="1" customFormat="1" ht="22.15" customHeight="1">
      <c r="B217" s="31"/>
      <c r="C217" s="138" t="s">
        <v>374</v>
      </c>
      <c r="D217" s="138" t="s">
        <v>137</v>
      </c>
      <c r="E217" s="139" t="s">
        <v>420</v>
      </c>
      <c r="F217" s="140" t="s">
        <v>421</v>
      </c>
      <c r="G217" s="141" t="s">
        <v>349</v>
      </c>
      <c r="H217" s="142">
        <v>3074.4</v>
      </c>
      <c r="I217" s="143"/>
      <c r="J217" s="144">
        <f>ROUND(I217*H217,2)</f>
        <v>0</v>
      </c>
      <c r="K217" s="145"/>
      <c r="L217" s="31"/>
      <c r="M217" s="146" t="s">
        <v>1</v>
      </c>
      <c r="N217" s="147" t="s">
        <v>42</v>
      </c>
      <c r="P217" s="148">
        <f>O217*H217</f>
        <v>0</v>
      </c>
      <c r="Q217" s="148">
        <v>8.0000000000000007E-5</v>
      </c>
      <c r="R217" s="148">
        <f>Q217*H217</f>
        <v>0.24595200000000003</v>
      </c>
      <c r="S217" s="148">
        <v>0</v>
      </c>
      <c r="T217" s="149">
        <f>S217*H217</f>
        <v>0</v>
      </c>
      <c r="AR217" s="150" t="s">
        <v>222</v>
      </c>
      <c r="AT217" s="150" t="s">
        <v>137</v>
      </c>
      <c r="AU217" s="150" t="s">
        <v>142</v>
      </c>
      <c r="AY217" s="16" t="s">
        <v>135</v>
      </c>
      <c r="BE217" s="151">
        <f>IF(N217="základná",J217,0)</f>
        <v>0</v>
      </c>
      <c r="BF217" s="151">
        <f>IF(N217="znížená",J217,0)</f>
        <v>0</v>
      </c>
      <c r="BG217" s="151">
        <f>IF(N217="zákl. prenesená",J217,0)</f>
        <v>0</v>
      </c>
      <c r="BH217" s="151">
        <f>IF(N217="zníž. prenesená",J217,0)</f>
        <v>0</v>
      </c>
      <c r="BI217" s="151">
        <f>IF(N217="nulová",J217,0)</f>
        <v>0</v>
      </c>
      <c r="BJ217" s="16" t="s">
        <v>142</v>
      </c>
      <c r="BK217" s="151">
        <f>ROUND(I217*H217,2)</f>
        <v>0</v>
      </c>
      <c r="BL217" s="16" t="s">
        <v>222</v>
      </c>
      <c r="BM217" s="150" t="s">
        <v>422</v>
      </c>
    </row>
    <row r="218" spans="2:65" s="13" customFormat="1">
      <c r="B218" s="159"/>
      <c r="D218" s="153" t="s">
        <v>144</v>
      </c>
      <c r="E218" s="160" t="s">
        <v>1</v>
      </c>
      <c r="F218" s="161" t="s">
        <v>814</v>
      </c>
      <c r="H218" s="162">
        <v>3074.4</v>
      </c>
      <c r="I218" s="163"/>
      <c r="L218" s="159"/>
      <c r="M218" s="164"/>
      <c r="T218" s="165"/>
      <c r="AT218" s="160" t="s">
        <v>144</v>
      </c>
      <c r="AU218" s="160" t="s">
        <v>142</v>
      </c>
      <c r="AV218" s="13" t="s">
        <v>142</v>
      </c>
      <c r="AW218" s="13" t="s">
        <v>32</v>
      </c>
      <c r="AX218" s="13" t="s">
        <v>84</v>
      </c>
      <c r="AY218" s="160" t="s">
        <v>135</v>
      </c>
    </row>
    <row r="219" spans="2:65" s="1" customFormat="1" ht="14.45" customHeight="1">
      <c r="B219" s="31"/>
      <c r="C219" s="173" t="s">
        <v>380</v>
      </c>
      <c r="D219" s="173" t="s">
        <v>203</v>
      </c>
      <c r="E219" s="174" t="s">
        <v>425</v>
      </c>
      <c r="F219" s="175" t="s">
        <v>426</v>
      </c>
      <c r="G219" s="176" t="s">
        <v>195</v>
      </c>
      <c r="H219" s="177">
        <v>3.0739999999999998</v>
      </c>
      <c r="I219" s="178"/>
      <c r="J219" s="179">
        <f>ROUND(I219*H219,2)</f>
        <v>0</v>
      </c>
      <c r="K219" s="180"/>
      <c r="L219" s="181"/>
      <c r="M219" s="182" t="s">
        <v>1</v>
      </c>
      <c r="N219" s="183" t="s">
        <v>42</v>
      </c>
      <c r="P219" s="148">
        <f>O219*H219</f>
        <v>0</v>
      </c>
      <c r="Q219" s="148">
        <v>1</v>
      </c>
      <c r="R219" s="148">
        <f>Q219*H219</f>
        <v>3.0739999999999998</v>
      </c>
      <c r="S219" s="148">
        <v>0</v>
      </c>
      <c r="T219" s="149">
        <f>S219*H219</f>
        <v>0</v>
      </c>
      <c r="AR219" s="150" t="s">
        <v>297</v>
      </c>
      <c r="AT219" s="150" t="s">
        <v>203</v>
      </c>
      <c r="AU219" s="150" t="s">
        <v>142</v>
      </c>
      <c r="AY219" s="16" t="s">
        <v>135</v>
      </c>
      <c r="BE219" s="151">
        <f>IF(N219="základná",J219,0)</f>
        <v>0</v>
      </c>
      <c r="BF219" s="151">
        <f>IF(N219="znížená",J219,0)</f>
        <v>0</v>
      </c>
      <c r="BG219" s="151">
        <f>IF(N219="zákl. prenesená",J219,0)</f>
        <v>0</v>
      </c>
      <c r="BH219" s="151">
        <f>IF(N219="zníž. prenesená",J219,0)</f>
        <v>0</v>
      </c>
      <c r="BI219" s="151">
        <f>IF(N219="nulová",J219,0)</f>
        <v>0</v>
      </c>
      <c r="BJ219" s="16" t="s">
        <v>142</v>
      </c>
      <c r="BK219" s="151">
        <f>ROUND(I219*H219,2)</f>
        <v>0</v>
      </c>
      <c r="BL219" s="16" t="s">
        <v>222</v>
      </c>
      <c r="BM219" s="150" t="s">
        <v>427</v>
      </c>
    </row>
    <row r="220" spans="2:65" s="1" customFormat="1" ht="22.15" customHeight="1">
      <c r="B220" s="31"/>
      <c r="C220" s="138" t="s">
        <v>384</v>
      </c>
      <c r="D220" s="138" t="s">
        <v>137</v>
      </c>
      <c r="E220" s="139" t="s">
        <v>429</v>
      </c>
      <c r="F220" s="140" t="s">
        <v>430</v>
      </c>
      <c r="G220" s="141" t="s">
        <v>370</v>
      </c>
      <c r="H220" s="184"/>
      <c r="I220" s="143"/>
      <c r="J220" s="144">
        <f>ROUND(I220*H220,2)</f>
        <v>0</v>
      </c>
      <c r="K220" s="145"/>
      <c r="L220" s="31"/>
      <c r="M220" s="146" t="s">
        <v>1</v>
      </c>
      <c r="N220" s="147" t="s">
        <v>42</v>
      </c>
      <c r="P220" s="148">
        <f>O220*H220</f>
        <v>0</v>
      </c>
      <c r="Q220" s="148">
        <v>0</v>
      </c>
      <c r="R220" s="148">
        <f>Q220*H220</f>
        <v>0</v>
      </c>
      <c r="S220" s="148">
        <v>0</v>
      </c>
      <c r="T220" s="149">
        <f>S220*H220</f>
        <v>0</v>
      </c>
      <c r="AR220" s="150" t="s">
        <v>222</v>
      </c>
      <c r="AT220" s="150" t="s">
        <v>137</v>
      </c>
      <c r="AU220" s="150" t="s">
        <v>142</v>
      </c>
      <c r="AY220" s="16" t="s">
        <v>135</v>
      </c>
      <c r="BE220" s="151">
        <f>IF(N220="základná",J220,0)</f>
        <v>0</v>
      </c>
      <c r="BF220" s="151">
        <f>IF(N220="znížená",J220,0)</f>
        <v>0</v>
      </c>
      <c r="BG220" s="151">
        <f>IF(N220="zákl. prenesená",J220,0)</f>
        <v>0</v>
      </c>
      <c r="BH220" s="151">
        <f>IF(N220="zníž. prenesená",J220,0)</f>
        <v>0</v>
      </c>
      <c r="BI220" s="151">
        <f>IF(N220="nulová",J220,0)</f>
        <v>0</v>
      </c>
      <c r="BJ220" s="16" t="s">
        <v>142</v>
      </c>
      <c r="BK220" s="151">
        <f>ROUND(I220*H220,2)</f>
        <v>0</v>
      </c>
      <c r="BL220" s="16" t="s">
        <v>222</v>
      </c>
      <c r="BM220" s="150" t="s">
        <v>431</v>
      </c>
    </row>
    <row r="221" spans="2:65" s="11" customFormat="1" ht="22.9" customHeight="1">
      <c r="B221" s="126"/>
      <c r="D221" s="127" t="s">
        <v>75</v>
      </c>
      <c r="E221" s="136" t="s">
        <v>432</v>
      </c>
      <c r="F221" s="136" t="s">
        <v>433</v>
      </c>
      <c r="I221" s="129"/>
      <c r="J221" s="137">
        <f>BK221</f>
        <v>0</v>
      </c>
      <c r="L221" s="126"/>
      <c r="M221" s="131"/>
      <c r="P221" s="132">
        <f>P222</f>
        <v>0</v>
      </c>
      <c r="R221" s="132">
        <f>R222</f>
        <v>0</v>
      </c>
      <c r="T221" s="133">
        <f>T222</f>
        <v>0</v>
      </c>
      <c r="AR221" s="127" t="s">
        <v>142</v>
      </c>
      <c r="AT221" s="134" t="s">
        <v>75</v>
      </c>
      <c r="AU221" s="134" t="s">
        <v>84</v>
      </c>
      <c r="AY221" s="127" t="s">
        <v>135</v>
      </c>
      <c r="BK221" s="135">
        <f>BK222</f>
        <v>0</v>
      </c>
    </row>
    <row r="222" spans="2:65" s="1" customFormat="1" ht="19.899999999999999" customHeight="1">
      <c r="B222" s="31"/>
      <c r="C222" s="138" t="s">
        <v>390</v>
      </c>
      <c r="D222" s="138" t="s">
        <v>137</v>
      </c>
      <c r="E222" s="139" t="s">
        <v>435</v>
      </c>
      <c r="F222" s="140" t="s">
        <v>436</v>
      </c>
      <c r="G222" s="141" t="s">
        <v>349</v>
      </c>
      <c r="H222" s="142">
        <v>3074.4</v>
      </c>
      <c r="I222" s="143"/>
      <c r="J222" s="144">
        <f>ROUND(I222*H222,2)</f>
        <v>0</v>
      </c>
      <c r="K222" s="145"/>
      <c r="L222" s="31"/>
      <c r="M222" s="146" t="s">
        <v>1</v>
      </c>
      <c r="N222" s="147" t="s">
        <v>42</v>
      </c>
      <c r="P222" s="148">
        <f>O222*H222</f>
        <v>0</v>
      </c>
      <c r="Q222" s="148">
        <v>0</v>
      </c>
      <c r="R222" s="148">
        <f>Q222*H222</f>
        <v>0</v>
      </c>
      <c r="S222" s="148">
        <v>0</v>
      </c>
      <c r="T222" s="149">
        <f>S222*H222</f>
        <v>0</v>
      </c>
      <c r="AR222" s="150" t="s">
        <v>222</v>
      </c>
      <c r="AT222" s="150" t="s">
        <v>137</v>
      </c>
      <c r="AU222" s="150" t="s">
        <v>142</v>
      </c>
      <c r="AY222" s="16" t="s">
        <v>135</v>
      </c>
      <c r="BE222" s="151">
        <f>IF(N222="základná",J222,0)</f>
        <v>0</v>
      </c>
      <c r="BF222" s="151">
        <f>IF(N222="znížená",J222,0)</f>
        <v>0</v>
      </c>
      <c r="BG222" s="151">
        <f>IF(N222="zákl. prenesená",J222,0)</f>
        <v>0</v>
      </c>
      <c r="BH222" s="151">
        <f>IF(N222="zníž. prenesená",J222,0)</f>
        <v>0</v>
      </c>
      <c r="BI222" s="151">
        <f>IF(N222="nulová",J222,0)</f>
        <v>0</v>
      </c>
      <c r="BJ222" s="16" t="s">
        <v>142</v>
      </c>
      <c r="BK222" s="151">
        <f>ROUND(I222*H222,2)</f>
        <v>0</v>
      </c>
      <c r="BL222" s="16" t="s">
        <v>222</v>
      </c>
      <c r="BM222" s="150" t="s">
        <v>437</v>
      </c>
    </row>
    <row r="223" spans="2:65" s="11" customFormat="1" ht="25.9" customHeight="1">
      <c r="B223" s="126"/>
      <c r="D223" s="127" t="s">
        <v>75</v>
      </c>
      <c r="E223" s="128" t="s">
        <v>203</v>
      </c>
      <c r="F223" s="128" t="s">
        <v>438</v>
      </c>
      <c r="I223" s="129"/>
      <c r="J223" s="130">
        <f>BK223</f>
        <v>0</v>
      </c>
      <c r="L223" s="126"/>
      <c r="M223" s="131"/>
      <c r="P223" s="132">
        <f>P224+P265</f>
        <v>0</v>
      </c>
      <c r="R223" s="132">
        <f>R224+R265</f>
        <v>0.19</v>
      </c>
      <c r="T223" s="133">
        <f>T224+T265</f>
        <v>0</v>
      </c>
      <c r="AR223" s="127" t="s">
        <v>152</v>
      </c>
      <c r="AT223" s="134" t="s">
        <v>75</v>
      </c>
      <c r="AU223" s="134" t="s">
        <v>76</v>
      </c>
      <c r="AY223" s="127" t="s">
        <v>135</v>
      </c>
      <c r="BK223" s="135">
        <f>BK224+BK265</f>
        <v>0</v>
      </c>
    </row>
    <row r="224" spans="2:65" s="11" customFormat="1" ht="22.9" customHeight="1">
      <c r="B224" s="126"/>
      <c r="D224" s="127" t="s">
        <v>75</v>
      </c>
      <c r="E224" s="136" t="s">
        <v>439</v>
      </c>
      <c r="F224" s="136" t="s">
        <v>440</v>
      </c>
      <c r="I224" s="129"/>
      <c r="J224" s="137">
        <f>BK224</f>
        <v>0</v>
      </c>
      <c r="L224" s="126"/>
      <c r="M224" s="131"/>
      <c r="P224" s="132">
        <f>SUM(P225:P264)</f>
        <v>0</v>
      </c>
      <c r="R224" s="132">
        <f>SUM(R225:R264)</f>
        <v>0</v>
      </c>
      <c r="T224" s="133">
        <f>SUM(T225:T264)</f>
        <v>0</v>
      </c>
      <c r="AR224" s="127" t="s">
        <v>152</v>
      </c>
      <c r="AT224" s="134" t="s">
        <v>75</v>
      </c>
      <c r="AU224" s="134" t="s">
        <v>84</v>
      </c>
      <c r="AY224" s="127" t="s">
        <v>135</v>
      </c>
      <c r="BK224" s="135">
        <f>SUM(BK225:BK264)</f>
        <v>0</v>
      </c>
    </row>
    <row r="225" spans="2:65" s="1" customFormat="1" ht="14.45" customHeight="1">
      <c r="B225" s="31"/>
      <c r="C225" s="173" t="s">
        <v>394</v>
      </c>
      <c r="D225" s="173" t="s">
        <v>203</v>
      </c>
      <c r="E225" s="174" t="s">
        <v>442</v>
      </c>
      <c r="F225" s="175" t="s">
        <v>443</v>
      </c>
      <c r="G225" s="176" t="s">
        <v>225</v>
      </c>
      <c r="H225" s="177">
        <v>44</v>
      </c>
      <c r="I225" s="178"/>
      <c r="J225" s="179">
        <f>ROUND(I225*H225,2)</f>
        <v>0</v>
      </c>
      <c r="K225" s="180"/>
      <c r="L225" s="181"/>
      <c r="M225" s="182" t="s">
        <v>1</v>
      </c>
      <c r="N225" s="183" t="s">
        <v>42</v>
      </c>
      <c r="P225" s="148">
        <f>O225*H225</f>
        <v>0</v>
      </c>
      <c r="Q225" s="148">
        <v>0</v>
      </c>
      <c r="R225" s="148">
        <f>Q225*H225</f>
        <v>0</v>
      </c>
      <c r="S225" s="148">
        <v>0</v>
      </c>
      <c r="T225" s="149">
        <f>S225*H225</f>
        <v>0</v>
      </c>
      <c r="AR225" s="150" t="s">
        <v>179</v>
      </c>
      <c r="AT225" s="150" t="s">
        <v>203</v>
      </c>
      <c r="AU225" s="150" t="s">
        <v>142</v>
      </c>
      <c r="AY225" s="16" t="s">
        <v>135</v>
      </c>
      <c r="BE225" s="151">
        <f>IF(N225="základná",J225,0)</f>
        <v>0</v>
      </c>
      <c r="BF225" s="151">
        <f>IF(N225="znížená",J225,0)</f>
        <v>0</v>
      </c>
      <c r="BG225" s="151">
        <f>IF(N225="zákl. prenesená",J225,0)</f>
        <v>0</v>
      </c>
      <c r="BH225" s="151">
        <f>IF(N225="zníž. prenesená",J225,0)</f>
        <v>0</v>
      </c>
      <c r="BI225" s="151">
        <f>IF(N225="nulová",J225,0)</f>
        <v>0</v>
      </c>
      <c r="BJ225" s="16" t="s">
        <v>142</v>
      </c>
      <c r="BK225" s="151">
        <f>ROUND(I225*H225,2)</f>
        <v>0</v>
      </c>
      <c r="BL225" s="16" t="s">
        <v>141</v>
      </c>
      <c r="BM225" s="150" t="s">
        <v>815</v>
      </c>
    </row>
    <row r="226" spans="2:65" s="1" customFormat="1" ht="30" customHeight="1">
      <c r="B226" s="31"/>
      <c r="C226" s="173" t="s">
        <v>398</v>
      </c>
      <c r="D226" s="173" t="s">
        <v>203</v>
      </c>
      <c r="E226" s="174" t="s">
        <v>446</v>
      </c>
      <c r="F226" s="175" t="s">
        <v>447</v>
      </c>
      <c r="G226" s="176" t="s">
        <v>300</v>
      </c>
      <c r="H226" s="177">
        <v>10</v>
      </c>
      <c r="I226" s="178"/>
      <c r="J226" s="179">
        <f>ROUND(I226*H226,2)</f>
        <v>0</v>
      </c>
      <c r="K226" s="180"/>
      <c r="L226" s="181"/>
      <c r="M226" s="182" t="s">
        <v>1</v>
      </c>
      <c r="N226" s="183" t="s">
        <v>42</v>
      </c>
      <c r="P226" s="148">
        <f>O226*H226</f>
        <v>0</v>
      </c>
      <c r="Q226" s="148">
        <v>0</v>
      </c>
      <c r="R226" s="148">
        <f>Q226*H226</f>
        <v>0</v>
      </c>
      <c r="S226" s="148">
        <v>0</v>
      </c>
      <c r="T226" s="149">
        <f>S226*H226</f>
        <v>0</v>
      </c>
      <c r="AR226" s="150" t="s">
        <v>179</v>
      </c>
      <c r="AT226" s="150" t="s">
        <v>203</v>
      </c>
      <c r="AU226" s="150" t="s">
        <v>142</v>
      </c>
      <c r="AY226" s="16" t="s">
        <v>135</v>
      </c>
      <c r="BE226" s="151">
        <f>IF(N226="základná",J226,0)</f>
        <v>0</v>
      </c>
      <c r="BF226" s="151">
        <f>IF(N226="znížená",J226,0)</f>
        <v>0</v>
      </c>
      <c r="BG226" s="151">
        <f>IF(N226="zákl. prenesená",J226,0)</f>
        <v>0</v>
      </c>
      <c r="BH226" s="151">
        <f>IF(N226="zníž. prenesená",J226,0)</f>
        <v>0</v>
      </c>
      <c r="BI226" s="151">
        <f>IF(N226="nulová",J226,0)</f>
        <v>0</v>
      </c>
      <c r="BJ226" s="16" t="s">
        <v>142</v>
      </c>
      <c r="BK226" s="151">
        <f>ROUND(I226*H226,2)</f>
        <v>0</v>
      </c>
      <c r="BL226" s="16" t="s">
        <v>141</v>
      </c>
      <c r="BM226" s="150" t="s">
        <v>816</v>
      </c>
    </row>
    <row r="227" spans="2:65" s="1" customFormat="1" ht="30" customHeight="1">
      <c r="B227" s="31"/>
      <c r="C227" s="138" t="s">
        <v>403</v>
      </c>
      <c r="D227" s="138" t="s">
        <v>137</v>
      </c>
      <c r="E227" s="139" t="s">
        <v>450</v>
      </c>
      <c r="F227" s="140" t="s">
        <v>451</v>
      </c>
      <c r="G227" s="141" t="s">
        <v>225</v>
      </c>
      <c r="H227" s="142">
        <v>44</v>
      </c>
      <c r="I227" s="143"/>
      <c r="J227" s="144">
        <f>ROUND(I227*H227,2)</f>
        <v>0</v>
      </c>
      <c r="K227" s="145"/>
      <c r="L227" s="31"/>
      <c r="M227" s="146" t="s">
        <v>1</v>
      </c>
      <c r="N227" s="147" t="s">
        <v>42</v>
      </c>
      <c r="P227" s="148">
        <f>O227*H227</f>
        <v>0</v>
      </c>
      <c r="Q227" s="148">
        <v>0</v>
      </c>
      <c r="R227" s="148">
        <f>Q227*H227</f>
        <v>0</v>
      </c>
      <c r="S227" s="148">
        <v>0</v>
      </c>
      <c r="T227" s="149">
        <f>S227*H227</f>
        <v>0</v>
      </c>
      <c r="AR227" s="150" t="s">
        <v>141</v>
      </c>
      <c r="AT227" s="150" t="s">
        <v>137</v>
      </c>
      <c r="AU227" s="150" t="s">
        <v>142</v>
      </c>
      <c r="AY227" s="16" t="s">
        <v>135</v>
      </c>
      <c r="BE227" s="151">
        <f>IF(N227="základná",J227,0)</f>
        <v>0</v>
      </c>
      <c r="BF227" s="151">
        <f>IF(N227="znížená",J227,0)</f>
        <v>0</v>
      </c>
      <c r="BG227" s="151">
        <f>IF(N227="zákl. prenesená",J227,0)</f>
        <v>0</v>
      </c>
      <c r="BH227" s="151">
        <f>IF(N227="zníž. prenesená",J227,0)</f>
        <v>0</v>
      </c>
      <c r="BI227" s="151">
        <f>IF(N227="nulová",J227,0)</f>
        <v>0</v>
      </c>
      <c r="BJ227" s="16" t="s">
        <v>142</v>
      </c>
      <c r="BK227" s="151">
        <f>ROUND(I227*H227,2)</f>
        <v>0</v>
      </c>
      <c r="BL227" s="16" t="s">
        <v>141</v>
      </c>
      <c r="BM227" s="150" t="s">
        <v>817</v>
      </c>
    </row>
    <row r="228" spans="2:65" s="1" customFormat="1" ht="14.45" customHeight="1">
      <c r="B228" s="31"/>
      <c r="C228" s="173" t="s">
        <v>409</v>
      </c>
      <c r="D228" s="173" t="s">
        <v>203</v>
      </c>
      <c r="E228" s="174" t="s">
        <v>454</v>
      </c>
      <c r="F228" s="175" t="s">
        <v>455</v>
      </c>
      <c r="G228" s="176" t="s">
        <v>300</v>
      </c>
      <c r="H228" s="177">
        <v>2</v>
      </c>
      <c r="I228" s="178"/>
      <c r="J228" s="179">
        <f>ROUND(I228*H228,2)</f>
        <v>0</v>
      </c>
      <c r="K228" s="180"/>
      <c r="L228" s="181"/>
      <c r="M228" s="182" t="s">
        <v>1</v>
      </c>
      <c r="N228" s="183" t="s">
        <v>42</v>
      </c>
      <c r="P228" s="148">
        <f>O228*H228</f>
        <v>0</v>
      </c>
      <c r="Q228" s="148">
        <v>0</v>
      </c>
      <c r="R228" s="148">
        <f>Q228*H228</f>
        <v>0</v>
      </c>
      <c r="S228" s="148">
        <v>0</v>
      </c>
      <c r="T228" s="149">
        <f>S228*H228</f>
        <v>0</v>
      </c>
      <c r="AR228" s="150" t="s">
        <v>179</v>
      </c>
      <c r="AT228" s="150" t="s">
        <v>203</v>
      </c>
      <c r="AU228" s="150" t="s">
        <v>142</v>
      </c>
      <c r="AY228" s="16" t="s">
        <v>135</v>
      </c>
      <c r="BE228" s="151">
        <f>IF(N228="základná",J228,0)</f>
        <v>0</v>
      </c>
      <c r="BF228" s="151">
        <f>IF(N228="znížená",J228,0)</f>
        <v>0</v>
      </c>
      <c r="BG228" s="151">
        <f>IF(N228="zákl. prenesená",J228,0)</f>
        <v>0</v>
      </c>
      <c r="BH228" s="151">
        <f>IF(N228="zníž. prenesená",J228,0)</f>
        <v>0</v>
      </c>
      <c r="BI228" s="151">
        <f>IF(N228="nulová",J228,0)</f>
        <v>0</v>
      </c>
      <c r="BJ228" s="16" t="s">
        <v>142</v>
      </c>
      <c r="BK228" s="151">
        <f>ROUND(I228*H228,2)</f>
        <v>0</v>
      </c>
      <c r="BL228" s="16" t="s">
        <v>141</v>
      </c>
      <c r="BM228" s="150" t="s">
        <v>818</v>
      </c>
    </row>
    <row r="229" spans="2:65" s="1" customFormat="1" ht="34.9" customHeight="1">
      <c r="B229" s="31"/>
      <c r="C229" s="173" t="s">
        <v>414</v>
      </c>
      <c r="D229" s="173" t="s">
        <v>203</v>
      </c>
      <c r="E229" s="174" t="s">
        <v>458</v>
      </c>
      <c r="F229" s="175" t="s">
        <v>459</v>
      </c>
      <c r="G229" s="176" t="s">
        <v>300</v>
      </c>
      <c r="H229" s="177">
        <v>2</v>
      </c>
      <c r="I229" s="178"/>
      <c r="J229" s="179">
        <f>ROUND(I229*H229,2)</f>
        <v>0</v>
      </c>
      <c r="K229" s="180"/>
      <c r="L229" s="181"/>
      <c r="M229" s="182" t="s">
        <v>1</v>
      </c>
      <c r="N229" s="183" t="s">
        <v>42</v>
      </c>
      <c r="P229" s="148">
        <f>O229*H229</f>
        <v>0</v>
      </c>
      <c r="Q229" s="148">
        <v>0</v>
      </c>
      <c r="R229" s="148">
        <f>Q229*H229</f>
        <v>0</v>
      </c>
      <c r="S229" s="148">
        <v>0</v>
      </c>
      <c r="T229" s="149">
        <f>S229*H229</f>
        <v>0</v>
      </c>
      <c r="AR229" s="150" t="s">
        <v>179</v>
      </c>
      <c r="AT229" s="150" t="s">
        <v>203</v>
      </c>
      <c r="AU229" s="150" t="s">
        <v>142</v>
      </c>
      <c r="AY229" s="16" t="s">
        <v>135</v>
      </c>
      <c r="BE229" s="151">
        <f>IF(N229="základná",J229,0)</f>
        <v>0</v>
      </c>
      <c r="BF229" s="151">
        <f>IF(N229="znížená",J229,0)</f>
        <v>0</v>
      </c>
      <c r="BG229" s="151">
        <f>IF(N229="zákl. prenesená",J229,0)</f>
        <v>0</v>
      </c>
      <c r="BH229" s="151">
        <f>IF(N229="zníž. prenesená",J229,0)</f>
        <v>0</v>
      </c>
      <c r="BI229" s="151">
        <f>IF(N229="nulová",J229,0)</f>
        <v>0</v>
      </c>
      <c r="BJ229" s="16" t="s">
        <v>142</v>
      </c>
      <c r="BK229" s="151">
        <f>ROUND(I229*H229,2)</f>
        <v>0</v>
      </c>
      <c r="BL229" s="16" t="s">
        <v>141</v>
      </c>
      <c r="BM229" s="150" t="s">
        <v>819</v>
      </c>
    </row>
    <row r="230" spans="2:65" s="1" customFormat="1" ht="22.15" customHeight="1">
      <c r="B230" s="31"/>
      <c r="C230" s="138" t="s">
        <v>419</v>
      </c>
      <c r="D230" s="138" t="s">
        <v>137</v>
      </c>
      <c r="E230" s="139" t="s">
        <v>462</v>
      </c>
      <c r="F230" s="140" t="s">
        <v>463</v>
      </c>
      <c r="G230" s="141" t="s">
        <v>300</v>
      </c>
      <c r="H230" s="142">
        <v>2</v>
      </c>
      <c r="I230" s="143"/>
      <c r="J230" s="144">
        <f>ROUND(I230*H230,2)</f>
        <v>0</v>
      </c>
      <c r="K230" s="145"/>
      <c r="L230" s="31"/>
      <c r="M230" s="146" t="s">
        <v>1</v>
      </c>
      <c r="N230" s="147" t="s">
        <v>42</v>
      </c>
      <c r="P230" s="148">
        <f>O230*H230</f>
        <v>0</v>
      </c>
      <c r="Q230" s="148">
        <v>0</v>
      </c>
      <c r="R230" s="148">
        <f>Q230*H230</f>
        <v>0</v>
      </c>
      <c r="S230" s="148">
        <v>0</v>
      </c>
      <c r="T230" s="149">
        <f>S230*H230</f>
        <v>0</v>
      </c>
      <c r="AR230" s="150" t="s">
        <v>141</v>
      </c>
      <c r="AT230" s="150" t="s">
        <v>137</v>
      </c>
      <c r="AU230" s="150" t="s">
        <v>142</v>
      </c>
      <c r="AY230" s="16" t="s">
        <v>135</v>
      </c>
      <c r="BE230" s="151">
        <f>IF(N230="základná",J230,0)</f>
        <v>0</v>
      </c>
      <c r="BF230" s="151">
        <f>IF(N230="znížená",J230,0)</f>
        <v>0</v>
      </c>
      <c r="BG230" s="151">
        <f>IF(N230="zákl. prenesená",J230,0)</f>
        <v>0</v>
      </c>
      <c r="BH230" s="151">
        <f>IF(N230="zníž. prenesená",J230,0)</f>
        <v>0</v>
      </c>
      <c r="BI230" s="151">
        <f>IF(N230="nulová",J230,0)</f>
        <v>0</v>
      </c>
      <c r="BJ230" s="16" t="s">
        <v>142</v>
      </c>
      <c r="BK230" s="151">
        <f>ROUND(I230*H230,2)</f>
        <v>0</v>
      </c>
      <c r="BL230" s="16" t="s">
        <v>141</v>
      </c>
      <c r="BM230" s="150" t="s">
        <v>820</v>
      </c>
    </row>
    <row r="231" spans="2:65" s="1" customFormat="1" ht="14.45" customHeight="1">
      <c r="B231" s="31"/>
      <c r="C231" s="173" t="s">
        <v>424</v>
      </c>
      <c r="D231" s="173" t="s">
        <v>203</v>
      </c>
      <c r="E231" s="174" t="s">
        <v>466</v>
      </c>
      <c r="F231" s="175" t="s">
        <v>467</v>
      </c>
      <c r="G231" s="176" t="s">
        <v>300</v>
      </c>
      <c r="H231" s="177">
        <v>2</v>
      </c>
      <c r="I231" s="178"/>
      <c r="J231" s="179">
        <f>ROUND(I231*H231,2)</f>
        <v>0</v>
      </c>
      <c r="K231" s="180"/>
      <c r="L231" s="181"/>
      <c r="M231" s="182" t="s">
        <v>1</v>
      </c>
      <c r="N231" s="183" t="s">
        <v>42</v>
      </c>
      <c r="P231" s="148">
        <f>O231*H231</f>
        <v>0</v>
      </c>
      <c r="Q231" s="148">
        <v>0</v>
      </c>
      <c r="R231" s="148">
        <f>Q231*H231</f>
        <v>0</v>
      </c>
      <c r="S231" s="148">
        <v>0</v>
      </c>
      <c r="T231" s="149">
        <f>S231*H231</f>
        <v>0</v>
      </c>
      <c r="AR231" s="150" t="s">
        <v>179</v>
      </c>
      <c r="AT231" s="150" t="s">
        <v>203</v>
      </c>
      <c r="AU231" s="150" t="s">
        <v>142</v>
      </c>
      <c r="AY231" s="16" t="s">
        <v>135</v>
      </c>
      <c r="BE231" s="151">
        <f>IF(N231="základná",J231,0)</f>
        <v>0</v>
      </c>
      <c r="BF231" s="151">
        <f>IF(N231="znížená",J231,0)</f>
        <v>0</v>
      </c>
      <c r="BG231" s="151">
        <f>IF(N231="zákl. prenesená",J231,0)</f>
        <v>0</v>
      </c>
      <c r="BH231" s="151">
        <f>IF(N231="zníž. prenesená",J231,0)</f>
        <v>0</v>
      </c>
      <c r="BI231" s="151">
        <f>IF(N231="nulová",J231,0)</f>
        <v>0</v>
      </c>
      <c r="BJ231" s="16" t="s">
        <v>142</v>
      </c>
      <c r="BK231" s="151">
        <f>ROUND(I231*H231,2)</f>
        <v>0</v>
      </c>
      <c r="BL231" s="16" t="s">
        <v>141</v>
      </c>
      <c r="BM231" s="150" t="s">
        <v>821</v>
      </c>
    </row>
    <row r="232" spans="2:65" s="1" customFormat="1" ht="14.45" customHeight="1">
      <c r="B232" s="31"/>
      <c r="C232" s="138" t="s">
        <v>428</v>
      </c>
      <c r="D232" s="138" t="s">
        <v>137</v>
      </c>
      <c r="E232" s="139" t="s">
        <v>470</v>
      </c>
      <c r="F232" s="140" t="s">
        <v>471</v>
      </c>
      <c r="G232" s="141" t="s">
        <v>300</v>
      </c>
      <c r="H232" s="142">
        <v>2</v>
      </c>
      <c r="I232" s="143"/>
      <c r="J232" s="144">
        <f>ROUND(I232*H232,2)</f>
        <v>0</v>
      </c>
      <c r="K232" s="145"/>
      <c r="L232" s="31"/>
      <c r="M232" s="146" t="s">
        <v>1</v>
      </c>
      <c r="N232" s="147" t="s">
        <v>42</v>
      </c>
      <c r="P232" s="148">
        <f>O232*H232</f>
        <v>0</v>
      </c>
      <c r="Q232" s="148">
        <v>0</v>
      </c>
      <c r="R232" s="148">
        <f>Q232*H232</f>
        <v>0</v>
      </c>
      <c r="S232" s="148">
        <v>0</v>
      </c>
      <c r="T232" s="149">
        <f>S232*H232</f>
        <v>0</v>
      </c>
      <c r="AR232" s="150" t="s">
        <v>141</v>
      </c>
      <c r="AT232" s="150" t="s">
        <v>137</v>
      </c>
      <c r="AU232" s="150" t="s">
        <v>142</v>
      </c>
      <c r="AY232" s="16" t="s">
        <v>135</v>
      </c>
      <c r="BE232" s="151">
        <f>IF(N232="základná",J232,0)</f>
        <v>0</v>
      </c>
      <c r="BF232" s="151">
        <f>IF(N232="znížená",J232,0)</f>
        <v>0</v>
      </c>
      <c r="BG232" s="151">
        <f>IF(N232="zákl. prenesená",J232,0)</f>
        <v>0</v>
      </c>
      <c r="BH232" s="151">
        <f>IF(N232="zníž. prenesená",J232,0)</f>
        <v>0</v>
      </c>
      <c r="BI232" s="151">
        <f>IF(N232="nulová",J232,0)</f>
        <v>0</v>
      </c>
      <c r="BJ232" s="16" t="s">
        <v>142</v>
      </c>
      <c r="BK232" s="151">
        <f>ROUND(I232*H232,2)</f>
        <v>0</v>
      </c>
      <c r="BL232" s="16" t="s">
        <v>141</v>
      </c>
      <c r="BM232" s="150" t="s">
        <v>822</v>
      </c>
    </row>
    <row r="233" spans="2:65" s="1" customFormat="1" ht="22.15" customHeight="1">
      <c r="B233" s="31"/>
      <c r="C233" s="173" t="s">
        <v>434</v>
      </c>
      <c r="D233" s="173" t="s">
        <v>203</v>
      </c>
      <c r="E233" s="174" t="s">
        <v>474</v>
      </c>
      <c r="F233" s="175" t="s">
        <v>475</v>
      </c>
      <c r="G233" s="176" t="s">
        <v>300</v>
      </c>
      <c r="H233" s="177">
        <v>4</v>
      </c>
      <c r="I233" s="178"/>
      <c r="J233" s="179">
        <f>ROUND(I233*H233,2)</f>
        <v>0</v>
      </c>
      <c r="K233" s="180"/>
      <c r="L233" s="181"/>
      <c r="M233" s="182" t="s">
        <v>1</v>
      </c>
      <c r="N233" s="183" t="s">
        <v>42</v>
      </c>
      <c r="P233" s="148">
        <f>O233*H233</f>
        <v>0</v>
      </c>
      <c r="Q233" s="148">
        <v>0</v>
      </c>
      <c r="R233" s="148">
        <f>Q233*H233</f>
        <v>0</v>
      </c>
      <c r="S233" s="148">
        <v>0</v>
      </c>
      <c r="T233" s="149">
        <f>S233*H233</f>
        <v>0</v>
      </c>
      <c r="AR233" s="150" t="s">
        <v>179</v>
      </c>
      <c r="AT233" s="150" t="s">
        <v>203</v>
      </c>
      <c r="AU233" s="150" t="s">
        <v>142</v>
      </c>
      <c r="AY233" s="16" t="s">
        <v>135</v>
      </c>
      <c r="BE233" s="151">
        <f>IF(N233="základná",J233,0)</f>
        <v>0</v>
      </c>
      <c r="BF233" s="151">
        <f>IF(N233="znížená",J233,0)</f>
        <v>0</v>
      </c>
      <c r="BG233" s="151">
        <f>IF(N233="zákl. prenesená",J233,0)</f>
        <v>0</v>
      </c>
      <c r="BH233" s="151">
        <f>IF(N233="zníž. prenesená",J233,0)</f>
        <v>0</v>
      </c>
      <c r="BI233" s="151">
        <f>IF(N233="nulová",J233,0)</f>
        <v>0</v>
      </c>
      <c r="BJ233" s="16" t="s">
        <v>142</v>
      </c>
      <c r="BK233" s="151">
        <f>ROUND(I233*H233,2)</f>
        <v>0</v>
      </c>
      <c r="BL233" s="16" t="s">
        <v>141</v>
      </c>
      <c r="BM233" s="150" t="s">
        <v>823</v>
      </c>
    </row>
    <row r="234" spans="2:65" s="1" customFormat="1" ht="14.45" customHeight="1">
      <c r="B234" s="31"/>
      <c r="C234" s="138" t="s">
        <v>441</v>
      </c>
      <c r="D234" s="138" t="s">
        <v>137</v>
      </c>
      <c r="E234" s="139" t="s">
        <v>478</v>
      </c>
      <c r="F234" s="140" t="s">
        <v>479</v>
      </c>
      <c r="G234" s="141" t="s">
        <v>300</v>
      </c>
      <c r="H234" s="142">
        <v>4</v>
      </c>
      <c r="I234" s="143"/>
      <c r="J234" s="144">
        <f>ROUND(I234*H234,2)</f>
        <v>0</v>
      </c>
      <c r="K234" s="145"/>
      <c r="L234" s="31"/>
      <c r="M234" s="146" t="s">
        <v>1</v>
      </c>
      <c r="N234" s="147" t="s">
        <v>42</v>
      </c>
      <c r="P234" s="148">
        <f>O234*H234</f>
        <v>0</v>
      </c>
      <c r="Q234" s="148">
        <v>0</v>
      </c>
      <c r="R234" s="148">
        <f>Q234*H234</f>
        <v>0</v>
      </c>
      <c r="S234" s="148">
        <v>0</v>
      </c>
      <c r="T234" s="149">
        <f>S234*H234</f>
        <v>0</v>
      </c>
      <c r="AR234" s="150" t="s">
        <v>141</v>
      </c>
      <c r="AT234" s="150" t="s">
        <v>137</v>
      </c>
      <c r="AU234" s="150" t="s">
        <v>142</v>
      </c>
      <c r="AY234" s="16" t="s">
        <v>135</v>
      </c>
      <c r="BE234" s="151">
        <f>IF(N234="základná",J234,0)</f>
        <v>0</v>
      </c>
      <c r="BF234" s="151">
        <f>IF(N234="znížená",J234,0)</f>
        <v>0</v>
      </c>
      <c r="BG234" s="151">
        <f>IF(N234="zákl. prenesená",J234,0)</f>
        <v>0</v>
      </c>
      <c r="BH234" s="151">
        <f>IF(N234="zníž. prenesená",J234,0)</f>
        <v>0</v>
      </c>
      <c r="BI234" s="151">
        <f>IF(N234="nulová",J234,0)</f>
        <v>0</v>
      </c>
      <c r="BJ234" s="16" t="s">
        <v>142</v>
      </c>
      <c r="BK234" s="151">
        <f>ROUND(I234*H234,2)</f>
        <v>0</v>
      </c>
      <c r="BL234" s="16" t="s">
        <v>141</v>
      </c>
      <c r="BM234" s="150" t="s">
        <v>824</v>
      </c>
    </row>
    <row r="235" spans="2:65" s="1" customFormat="1" ht="34.9" customHeight="1">
      <c r="B235" s="31"/>
      <c r="C235" s="173" t="s">
        <v>445</v>
      </c>
      <c r="D235" s="173" t="s">
        <v>203</v>
      </c>
      <c r="E235" s="174" t="s">
        <v>482</v>
      </c>
      <c r="F235" s="175" t="s">
        <v>483</v>
      </c>
      <c r="G235" s="176" t="s">
        <v>300</v>
      </c>
      <c r="H235" s="177">
        <v>4</v>
      </c>
      <c r="I235" s="178"/>
      <c r="J235" s="179">
        <f>ROUND(I235*H235,2)</f>
        <v>0</v>
      </c>
      <c r="K235" s="180"/>
      <c r="L235" s="181"/>
      <c r="M235" s="182" t="s">
        <v>1</v>
      </c>
      <c r="N235" s="183" t="s">
        <v>42</v>
      </c>
      <c r="P235" s="148">
        <f>O235*H235</f>
        <v>0</v>
      </c>
      <c r="Q235" s="148">
        <v>0</v>
      </c>
      <c r="R235" s="148">
        <f>Q235*H235</f>
        <v>0</v>
      </c>
      <c r="S235" s="148">
        <v>0</v>
      </c>
      <c r="T235" s="149">
        <f>S235*H235</f>
        <v>0</v>
      </c>
      <c r="AR235" s="150" t="s">
        <v>179</v>
      </c>
      <c r="AT235" s="150" t="s">
        <v>203</v>
      </c>
      <c r="AU235" s="150" t="s">
        <v>142</v>
      </c>
      <c r="AY235" s="16" t="s">
        <v>135</v>
      </c>
      <c r="BE235" s="151">
        <f>IF(N235="základná",J235,0)</f>
        <v>0</v>
      </c>
      <c r="BF235" s="151">
        <f>IF(N235="znížená",J235,0)</f>
        <v>0</v>
      </c>
      <c r="BG235" s="151">
        <f>IF(N235="zákl. prenesená",J235,0)</f>
        <v>0</v>
      </c>
      <c r="BH235" s="151">
        <f>IF(N235="zníž. prenesená",J235,0)</f>
        <v>0</v>
      </c>
      <c r="BI235" s="151">
        <f>IF(N235="nulová",J235,0)</f>
        <v>0</v>
      </c>
      <c r="BJ235" s="16" t="s">
        <v>142</v>
      </c>
      <c r="BK235" s="151">
        <f>ROUND(I235*H235,2)</f>
        <v>0</v>
      </c>
      <c r="BL235" s="16" t="s">
        <v>141</v>
      </c>
      <c r="BM235" s="150" t="s">
        <v>825</v>
      </c>
    </row>
    <row r="236" spans="2:65" s="1" customFormat="1" ht="22.15" customHeight="1">
      <c r="B236" s="31"/>
      <c r="C236" s="138" t="s">
        <v>449</v>
      </c>
      <c r="D236" s="138" t="s">
        <v>137</v>
      </c>
      <c r="E236" s="139" t="s">
        <v>486</v>
      </c>
      <c r="F236" s="140" t="s">
        <v>487</v>
      </c>
      <c r="G236" s="141" t="s">
        <v>300</v>
      </c>
      <c r="H236" s="142">
        <v>4</v>
      </c>
      <c r="I236" s="143"/>
      <c r="J236" s="144">
        <f>ROUND(I236*H236,2)</f>
        <v>0</v>
      </c>
      <c r="K236" s="145"/>
      <c r="L236" s="31"/>
      <c r="M236" s="146" t="s">
        <v>1</v>
      </c>
      <c r="N236" s="147" t="s">
        <v>42</v>
      </c>
      <c r="P236" s="148">
        <f>O236*H236</f>
        <v>0</v>
      </c>
      <c r="Q236" s="148">
        <v>0</v>
      </c>
      <c r="R236" s="148">
        <f>Q236*H236</f>
        <v>0</v>
      </c>
      <c r="S236" s="148">
        <v>0</v>
      </c>
      <c r="T236" s="149">
        <f>S236*H236</f>
        <v>0</v>
      </c>
      <c r="AR236" s="150" t="s">
        <v>141</v>
      </c>
      <c r="AT236" s="150" t="s">
        <v>137</v>
      </c>
      <c r="AU236" s="150" t="s">
        <v>142</v>
      </c>
      <c r="AY236" s="16" t="s">
        <v>135</v>
      </c>
      <c r="BE236" s="151">
        <f>IF(N236="základná",J236,0)</f>
        <v>0</v>
      </c>
      <c r="BF236" s="151">
        <f>IF(N236="znížená",J236,0)</f>
        <v>0</v>
      </c>
      <c r="BG236" s="151">
        <f>IF(N236="zákl. prenesená",J236,0)</f>
        <v>0</v>
      </c>
      <c r="BH236" s="151">
        <f>IF(N236="zníž. prenesená",J236,0)</f>
        <v>0</v>
      </c>
      <c r="BI236" s="151">
        <f>IF(N236="nulová",J236,0)</f>
        <v>0</v>
      </c>
      <c r="BJ236" s="16" t="s">
        <v>142</v>
      </c>
      <c r="BK236" s="151">
        <f>ROUND(I236*H236,2)</f>
        <v>0</v>
      </c>
      <c r="BL236" s="16" t="s">
        <v>141</v>
      </c>
      <c r="BM236" s="150" t="s">
        <v>826</v>
      </c>
    </row>
    <row r="237" spans="2:65" s="1" customFormat="1" ht="22.15" customHeight="1">
      <c r="B237" s="31"/>
      <c r="C237" s="173" t="s">
        <v>453</v>
      </c>
      <c r="D237" s="173" t="s">
        <v>203</v>
      </c>
      <c r="E237" s="174" t="s">
        <v>490</v>
      </c>
      <c r="F237" s="175" t="s">
        <v>491</v>
      </c>
      <c r="G237" s="176" t="s">
        <v>225</v>
      </c>
      <c r="H237" s="177">
        <v>18</v>
      </c>
      <c r="I237" s="178"/>
      <c r="J237" s="179">
        <f>ROUND(I237*H237,2)</f>
        <v>0</v>
      </c>
      <c r="K237" s="180"/>
      <c r="L237" s="181"/>
      <c r="M237" s="182" t="s">
        <v>1</v>
      </c>
      <c r="N237" s="183" t="s">
        <v>42</v>
      </c>
      <c r="P237" s="148">
        <f>O237*H237</f>
        <v>0</v>
      </c>
      <c r="Q237" s="148">
        <v>0</v>
      </c>
      <c r="R237" s="148">
        <f>Q237*H237</f>
        <v>0</v>
      </c>
      <c r="S237" s="148">
        <v>0</v>
      </c>
      <c r="T237" s="149">
        <f>S237*H237</f>
        <v>0</v>
      </c>
      <c r="AR237" s="150" t="s">
        <v>179</v>
      </c>
      <c r="AT237" s="150" t="s">
        <v>203</v>
      </c>
      <c r="AU237" s="150" t="s">
        <v>142</v>
      </c>
      <c r="AY237" s="16" t="s">
        <v>135</v>
      </c>
      <c r="BE237" s="151">
        <f>IF(N237="základná",J237,0)</f>
        <v>0</v>
      </c>
      <c r="BF237" s="151">
        <f>IF(N237="znížená",J237,0)</f>
        <v>0</v>
      </c>
      <c r="BG237" s="151">
        <f>IF(N237="zákl. prenesená",J237,0)</f>
        <v>0</v>
      </c>
      <c r="BH237" s="151">
        <f>IF(N237="zníž. prenesená",J237,0)</f>
        <v>0</v>
      </c>
      <c r="BI237" s="151">
        <f>IF(N237="nulová",J237,0)</f>
        <v>0</v>
      </c>
      <c r="BJ237" s="16" t="s">
        <v>142</v>
      </c>
      <c r="BK237" s="151">
        <f>ROUND(I237*H237,2)</f>
        <v>0</v>
      </c>
      <c r="BL237" s="16" t="s">
        <v>141</v>
      </c>
      <c r="BM237" s="150" t="s">
        <v>827</v>
      </c>
    </row>
    <row r="238" spans="2:65" s="1" customFormat="1" ht="14.45" customHeight="1">
      <c r="B238" s="31"/>
      <c r="C238" s="173" t="s">
        <v>457</v>
      </c>
      <c r="D238" s="173" t="s">
        <v>203</v>
      </c>
      <c r="E238" s="174" t="s">
        <v>494</v>
      </c>
      <c r="F238" s="175" t="s">
        <v>495</v>
      </c>
      <c r="G238" s="176" t="s">
        <v>225</v>
      </c>
      <c r="H238" s="177">
        <v>30</v>
      </c>
      <c r="I238" s="178"/>
      <c r="J238" s="179">
        <f>ROUND(I238*H238,2)</f>
        <v>0</v>
      </c>
      <c r="K238" s="180"/>
      <c r="L238" s="181"/>
      <c r="M238" s="182" t="s">
        <v>1</v>
      </c>
      <c r="N238" s="183" t="s">
        <v>42</v>
      </c>
      <c r="P238" s="148">
        <f>O238*H238</f>
        <v>0</v>
      </c>
      <c r="Q238" s="148">
        <v>0</v>
      </c>
      <c r="R238" s="148">
        <f>Q238*H238</f>
        <v>0</v>
      </c>
      <c r="S238" s="148">
        <v>0</v>
      </c>
      <c r="T238" s="149">
        <f>S238*H238</f>
        <v>0</v>
      </c>
      <c r="AR238" s="150" t="s">
        <v>179</v>
      </c>
      <c r="AT238" s="150" t="s">
        <v>203</v>
      </c>
      <c r="AU238" s="150" t="s">
        <v>142</v>
      </c>
      <c r="AY238" s="16" t="s">
        <v>135</v>
      </c>
      <c r="BE238" s="151">
        <f>IF(N238="základná",J238,0)</f>
        <v>0</v>
      </c>
      <c r="BF238" s="151">
        <f>IF(N238="znížená",J238,0)</f>
        <v>0</v>
      </c>
      <c r="BG238" s="151">
        <f>IF(N238="zákl. prenesená",J238,0)</f>
        <v>0</v>
      </c>
      <c r="BH238" s="151">
        <f>IF(N238="zníž. prenesená",J238,0)</f>
        <v>0</v>
      </c>
      <c r="BI238" s="151">
        <f>IF(N238="nulová",J238,0)</f>
        <v>0</v>
      </c>
      <c r="BJ238" s="16" t="s">
        <v>142</v>
      </c>
      <c r="BK238" s="151">
        <f>ROUND(I238*H238,2)</f>
        <v>0</v>
      </c>
      <c r="BL238" s="16" t="s">
        <v>141</v>
      </c>
      <c r="BM238" s="150" t="s">
        <v>828</v>
      </c>
    </row>
    <row r="239" spans="2:65" s="1" customFormat="1" ht="34.9" customHeight="1">
      <c r="B239" s="31"/>
      <c r="C239" s="173" t="s">
        <v>461</v>
      </c>
      <c r="D239" s="173" t="s">
        <v>203</v>
      </c>
      <c r="E239" s="174" t="s">
        <v>498</v>
      </c>
      <c r="F239" s="175" t="s">
        <v>499</v>
      </c>
      <c r="G239" s="176" t="s">
        <v>225</v>
      </c>
      <c r="H239" s="177">
        <v>48</v>
      </c>
      <c r="I239" s="178"/>
      <c r="J239" s="179">
        <f>ROUND(I239*H239,2)</f>
        <v>0</v>
      </c>
      <c r="K239" s="180"/>
      <c r="L239" s="181"/>
      <c r="M239" s="182" t="s">
        <v>1</v>
      </c>
      <c r="N239" s="183" t="s">
        <v>42</v>
      </c>
      <c r="P239" s="148">
        <f>O239*H239</f>
        <v>0</v>
      </c>
      <c r="Q239" s="148">
        <v>0</v>
      </c>
      <c r="R239" s="148">
        <f>Q239*H239</f>
        <v>0</v>
      </c>
      <c r="S239" s="148">
        <v>0</v>
      </c>
      <c r="T239" s="149">
        <f>S239*H239</f>
        <v>0</v>
      </c>
      <c r="AR239" s="150" t="s">
        <v>179</v>
      </c>
      <c r="AT239" s="150" t="s">
        <v>203</v>
      </c>
      <c r="AU239" s="150" t="s">
        <v>142</v>
      </c>
      <c r="AY239" s="16" t="s">
        <v>135</v>
      </c>
      <c r="BE239" s="151">
        <f>IF(N239="základná",J239,0)</f>
        <v>0</v>
      </c>
      <c r="BF239" s="151">
        <f>IF(N239="znížená",J239,0)</f>
        <v>0</v>
      </c>
      <c r="BG239" s="151">
        <f>IF(N239="zákl. prenesená",J239,0)</f>
        <v>0</v>
      </c>
      <c r="BH239" s="151">
        <f>IF(N239="zníž. prenesená",J239,0)</f>
        <v>0</v>
      </c>
      <c r="BI239" s="151">
        <f>IF(N239="nulová",J239,0)</f>
        <v>0</v>
      </c>
      <c r="BJ239" s="16" t="s">
        <v>142</v>
      </c>
      <c r="BK239" s="151">
        <f>ROUND(I239*H239,2)</f>
        <v>0</v>
      </c>
      <c r="BL239" s="16" t="s">
        <v>141</v>
      </c>
      <c r="BM239" s="150" t="s">
        <v>829</v>
      </c>
    </row>
    <row r="240" spans="2:65" s="1" customFormat="1" ht="34.9" customHeight="1">
      <c r="B240" s="31"/>
      <c r="C240" s="138" t="s">
        <v>465</v>
      </c>
      <c r="D240" s="138" t="s">
        <v>137</v>
      </c>
      <c r="E240" s="139" t="s">
        <v>502</v>
      </c>
      <c r="F240" s="140" t="s">
        <v>503</v>
      </c>
      <c r="G240" s="141" t="s">
        <v>225</v>
      </c>
      <c r="H240" s="142">
        <v>18</v>
      </c>
      <c r="I240" s="143"/>
      <c r="J240" s="144">
        <f>ROUND(I240*H240,2)</f>
        <v>0</v>
      </c>
      <c r="K240" s="145"/>
      <c r="L240" s="31"/>
      <c r="M240" s="146" t="s">
        <v>1</v>
      </c>
      <c r="N240" s="147" t="s">
        <v>42</v>
      </c>
      <c r="P240" s="148">
        <f>O240*H240</f>
        <v>0</v>
      </c>
      <c r="Q240" s="148">
        <v>0</v>
      </c>
      <c r="R240" s="148">
        <f>Q240*H240</f>
        <v>0</v>
      </c>
      <c r="S240" s="148">
        <v>0</v>
      </c>
      <c r="T240" s="149">
        <f>S240*H240</f>
        <v>0</v>
      </c>
      <c r="AR240" s="150" t="s">
        <v>141</v>
      </c>
      <c r="AT240" s="150" t="s">
        <v>137</v>
      </c>
      <c r="AU240" s="150" t="s">
        <v>142</v>
      </c>
      <c r="AY240" s="16" t="s">
        <v>135</v>
      </c>
      <c r="BE240" s="151">
        <f>IF(N240="základná",J240,0)</f>
        <v>0</v>
      </c>
      <c r="BF240" s="151">
        <f>IF(N240="znížená",J240,0)</f>
        <v>0</v>
      </c>
      <c r="BG240" s="151">
        <f>IF(N240="zákl. prenesená",J240,0)</f>
        <v>0</v>
      </c>
      <c r="BH240" s="151">
        <f>IF(N240="zníž. prenesená",J240,0)</f>
        <v>0</v>
      </c>
      <c r="BI240" s="151">
        <f>IF(N240="nulová",J240,0)</f>
        <v>0</v>
      </c>
      <c r="BJ240" s="16" t="s">
        <v>142</v>
      </c>
      <c r="BK240" s="151">
        <f>ROUND(I240*H240,2)</f>
        <v>0</v>
      </c>
      <c r="BL240" s="16" t="s">
        <v>141</v>
      </c>
      <c r="BM240" s="150" t="s">
        <v>830</v>
      </c>
    </row>
    <row r="241" spans="2:65" s="1" customFormat="1" ht="34.9" customHeight="1">
      <c r="B241" s="31"/>
      <c r="C241" s="138" t="s">
        <v>469</v>
      </c>
      <c r="D241" s="138" t="s">
        <v>137</v>
      </c>
      <c r="E241" s="139" t="s">
        <v>506</v>
      </c>
      <c r="F241" s="140" t="s">
        <v>507</v>
      </c>
      <c r="G241" s="141" t="s">
        <v>225</v>
      </c>
      <c r="H241" s="142">
        <v>30</v>
      </c>
      <c r="I241" s="143"/>
      <c r="J241" s="144">
        <f>ROUND(I241*H241,2)</f>
        <v>0</v>
      </c>
      <c r="K241" s="145"/>
      <c r="L241" s="31"/>
      <c r="M241" s="146" t="s">
        <v>1</v>
      </c>
      <c r="N241" s="147" t="s">
        <v>42</v>
      </c>
      <c r="P241" s="148">
        <f>O241*H241</f>
        <v>0</v>
      </c>
      <c r="Q241" s="148">
        <v>0</v>
      </c>
      <c r="R241" s="148">
        <f>Q241*H241</f>
        <v>0</v>
      </c>
      <c r="S241" s="148">
        <v>0</v>
      </c>
      <c r="T241" s="149">
        <f>S241*H241</f>
        <v>0</v>
      </c>
      <c r="AR241" s="150" t="s">
        <v>141</v>
      </c>
      <c r="AT241" s="150" t="s">
        <v>137</v>
      </c>
      <c r="AU241" s="150" t="s">
        <v>142</v>
      </c>
      <c r="AY241" s="16" t="s">
        <v>135</v>
      </c>
      <c r="BE241" s="151">
        <f>IF(N241="základná",J241,0)</f>
        <v>0</v>
      </c>
      <c r="BF241" s="151">
        <f>IF(N241="znížená",J241,0)</f>
        <v>0</v>
      </c>
      <c r="BG241" s="151">
        <f>IF(N241="zákl. prenesená",J241,0)</f>
        <v>0</v>
      </c>
      <c r="BH241" s="151">
        <f>IF(N241="zníž. prenesená",J241,0)</f>
        <v>0</v>
      </c>
      <c r="BI241" s="151">
        <f>IF(N241="nulová",J241,0)</f>
        <v>0</v>
      </c>
      <c r="BJ241" s="16" t="s">
        <v>142</v>
      </c>
      <c r="BK241" s="151">
        <f>ROUND(I241*H241,2)</f>
        <v>0</v>
      </c>
      <c r="BL241" s="16" t="s">
        <v>141</v>
      </c>
      <c r="BM241" s="150" t="s">
        <v>831</v>
      </c>
    </row>
    <row r="242" spans="2:65" s="1" customFormat="1" ht="40.15" customHeight="1">
      <c r="B242" s="31"/>
      <c r="C242" s="173" t="s">
        <v>473</v>
      </c>
      <c r="D242" s="173" t="s">
        <v>203</v>
      </c>
      <c r="E242" s="174" t="s">
        <v>510</v>
      </c>
      <c r="F242" s="175" t="s">
        <v>511</v>
      </c>
      <c r="G242" s="176" t="s">
        <v>300</v>
      </c>
      <c r="H242" s="177">
        <v>4</v>
      </c>
      <c r="I242" s="178"/>
      <c r="J242" s="179">
        <f>ROUND(I242*H242,2)</f>
        <v>0</v>
      </c>
      <c r="K242" s="180"/>
      <c r="L242" s="181"/>
      <c r="M242" s="182" t="s">
        <v>1</v>
      </c>
      <c r="N242" s="183" t="s">
        <v>42</v>
      </c>
      <c r="P242" s="148">
        <f>O242*H242</f>
        <v>0</v>
      </c>
      <c r="Q242" s="148">
        <v>0</v>
      </c>
      <c r="R242" s="148">
        <f>Q242*H242</f>
        <v>0</v>
      </c>
      <c r="S242" s="148">
        <v>0</v>
      </c>
      <c r="T242" s="149">
        <f>S242*H242</f>
        <v>0</v>
      </c>
      <c r="AR242" s="150" t="s">
        <v>179</v>
      </c>
      <c r="AT242" s="150" t="s">
        <v>203</v>
      </c>
      <c r="AU242" s="150" t="s">
        <v>142</v>
      </c>
      <c r="AY242" s="16" t="s">
        <v>135</v>
      </c>
      <c r="BE242" s="151">
        <f>IF(N242="základná",J242,0)</f>
        <v>0</v>
      </c>
      <c r="BF242" s="151">
        <f>IF(N242="znížená",J242,0)</f>
        <v>0</v>
      </c>
      <c r="BG242" s="151">
        <f>IF(N242="zákl. prenesená",J242,0)</f>
        <v>0</v>
      </c>
      <c r="BH242" s="151">
        <f>IF(N242="zníž. prenesená",J242,0)</f>
        <v>0</v>
      </c>
      <c r="BI242" s="151">
        <f>IF(N242="nulová",J242,0)</f>
        <v>0</v>
      </c>
      <c r="BJ242" s="16" t="s">
        <v>142</v>
      </c>
      <c r="BK242" s="151">
        <f>ROUND(I242*H242,2)</f>
        <v>0</v>
      </c>
      <c r="BL242" s="16" t="s">
        <v>141</v>
      </c>
      <c r="BM242" s="150" t="s">
        <v>832</v>
      </c>
    </row>
    <row r="243" spans="2:65" s="1" customFormat="1" ht="22.15" customHeight="1">
      <c r="B243" s="31"/>
      <c r="C243" s="138" t="s">
        <v>477</v>
      </c>
      <c r="D243" s="138" t="s">
        <v>137</v>
      </c>
      <c r="E243" s="139" t="s">
        <v>514</v>
      </c>
      <c r="F243" s="140" t="s">
        <v>515</v>
      </c>
      <c r="G243" s="141" t="s">
        <v>300</v>
      </c>
      <c r="H243" s="142">
        <v>4</v>
      </c>
      <c r="I243" s="143"/>
      <c r="J243" s="144">
        <f>ROUND(I243*H243,2)</f>
        <v>0</v>
      </c>
      <c r="K243" s="145"/>
      <c r="L243" s="31"/>
      <c r="M243" s="146" t="s">
        <v>1</v>
      </c>
      <c r="N243" s="147" t="s">
        <v>42</v>
      </c>
      <c r="P243" s="148">
        <f>O243*H243</f>
        <v>0</v>
      </c>
      <c r="Q243" s="148">
        <v>0</v>
      </c>
      <c r="R243" s="148">
        <f>Q243*H243</f>
        <v>0</v>
      </c>
      <c r="S243" s="148">
        <v>0</v>
      </c>
      <c r="T243" s="149">
        <f>S243*H243</f>
        <v>0</v>
      </c>
      <c r="AR243" s="150" t="s">
        <v>141</v>
      </c>
      <c r="AT243" s="150" t="s">
        <v>137</v>
      </c>
      <c r="AU243" s="150" t="s">
        <v>142</v>
      </c>
      <c r="AY243" s="16" t="s">
        <v>135</v>
      </c>
      <c r="BE243" s="151">
        <f>IF(N243="základná",J243,0)</f>
        <v>0</v>
      </c>
      <c r="BF243" s="151">
        <f>IF(N243="znížená",J243,0)</f>
        <v>0</v>
      </c>
      <c r="BG243" s="151">
        <f>IF(N243="zákl. prenesená",J243,0)</f>
        <v>0</v>
      </c>
      <c r="BH243" s="151">
        <f>IF(N243="zníž. prenesená",J243,0)</f>
        <v>0</v>
      </c>
      <c r="BI243" s="151">
        <f>IF(N243="nulová",J243,0)</f>
        <v>0</v>
      </c>
      <c r="BJ243" s="16" t="s">
        <v>142</v>
      </c>
      <c r="BK243" s="151">
        <f>ROUND(I243*H243,2)</f>
        <v>0</v>
      </c>
      <c r="BL243" s="16" t="s">
        <v>141</v>
      </c>
      <c r="BM243" s="150" t="s">
        <v>833</v>
      </c>
    </row>
    <row r="244" spans="2:65" s="1" customFormat="1" ht="34.9" customHeight="1">
      <c r="B244" s="31"/>
      <c r="C244" s="173" t="s">
        <v>481</v>
      </c>
      <c r="D244" s="173" t="s">
        <v>203</v>
      </c>
      <c r="E244" s="174" t="s">
        <v>518</v>
      </c>
      <c r="F244" s="175" t="s">
        <v>519</v>
      </c>
      <c r="G244" s="176" t="s">
        <v>300</v>
      </c>
      <c r="H244" s="177">
        <v>4</v>
      </c>
      <c r="I244" s="178"/>
      <c r="J244" s="179">
        <f>ROUND(I244*H244,2)</f>
        <v>0</v>
      </c>
      <c r="K244" s="180"/>
      <c r="L244" s="181"/>
      <c r="M244" s="182" t="s">
        <v>1</v>
      </c>
      <c r="N244" s="183" t="s">
        <v>42</v>
      </c>
      <c r="P244" s="148">
        <f>O244*H244</f>
        <v>0</v>
      </c>
      <c r="Q244" s="148">
        <v>0</v>
      </c>
      <c r="R244" s="148">
        <f>Q244*H244</f>
        <v>0</v>
      </c>
      <c r="S244" s="148">
        <v>0</v>
      </c>
      <c r="T244" s="149">
        <f>S244*H244</f>
        <v>0</v>
      </c>
      <c r="AR244" s="150" t="s">
        <v>179</v>
      </c>
      <c r="AT244" s="150" t="s">
        <v>203</v>
      </c>
      <c r="AU244" s="150" t="s">
        <v>142</v>
      </c>
      <c r="AY244" s="16" t="s">
        <v>135</v>
      </c>
      <c r="BE244" s="151">
        <f>IF(N244="základná",J244,0)</f>
        <v>0</v>
      </c>
      <c r="BF244" s="151">
        <f>IF(N244="znížená",J244,0)</f>
        <v>0</v>
      </c>
      <c r="BG244" s="151">
        <f>IF(N244="zákl. prenesená",J244,0)</f>
        <v>0</v>
      </c>
      <c r="BH244" s="151">
        <f>IF(N244="zníž. prenesená",J244,0)</f>
        <v>0</v>
      </c>
      <c r="BI244" s="151">
        <f>IF(N244="nulová",J244,0)</f>
        <v>0</v>
      </c>
      <c r="BJ244" s="16" t="s">
        <v>142</v>
      </c>
      <c r="BK244" s="151">
        <f>ROUND(I244*H244,2)</f>
        <v>0</v>
      </c>
      <c r="BL244" s="16" t="s">
        <v>141</v>
      </c>
      <c r="BM244" s="150" t="s">
        <v>834</v>
      </c>
    </row>
    <row r="245" spans="2:65" s="1" customFormat="1" ht="22.15" customHeight="1">
      <c r="B245" s="31"/>
      <c r="C245" s="138" t="s">
        <v>485</v>
      </c>
      <c r="D245" s="138" t="s">
        <v>137</v>
      </c>
      <c r="E245" s="139" t="s">
        <v>522</v>
      </c>
      <c r="F245" s="140" t="s">
        <v>523</v>
      </c>
      <c r="G245" s="141" t="s">
        <v>300</v>
      </c>
      <c r="H245" s="142">
        <v>4</v>
      </c>
      <c r="I245" s="143"/>
      <c r="J245" s="144">
        <f>ROUND(I245*H245,2)</f>
        <v>0</v>
      </c>
      <c r="K245" s="145"/>
      <c r="L245" s="31"/>
      <c r="M245" s="146" t="s">
        <v>1</v>
      </c>
      <c r="N245" s="147" t="s">
        <v>42</v>
      </c>
      <c r="P245" s="148">
        <f>O245*H245</f>
        <v>0</v>
      </c>
      <c r="Q245" s="148">
        <v>0</v>
      </c>
      <c r="R245" s="148">
        <f>Q245*H245</f>
        <v>0</v>
      </c>
      <c r="S245" s="148">
        <v>0</v>
      </c>
      <c r="T245" s="149">
        <f>S245*H245</f>
        <v>0</v>
      </c>
      <c r="AR245" s="150" t="s">
        <v>141</v>
      </c>
      <c r="AT245" s="150" t="s">
        <v>137</v>
      </c>
      <c r="AU245" s="150" t="s">
        <v>142</v>
      </c>
      <c r="AY245" s="16" t="s">
        <v>135</v>
      </c>
      <c r="BE245" s="151">
        <f>IF(N245="základná",J245,0)</f>
        <v>0</v>
      </c>
      <c r="BF245" s="151">
        <f>IF(N245="znížená",J245,0)</f>
        <v>0</v>
      </c>
      <c r="BG245" s="151">
        <f>IF(N245="zákl. prenesená",J245,0)</f>
        <v>0</v>
      </c>
      <c r="BH245" s="151">
        <f>IF(N245="zníž. prenesená",J245,0)</f>
        <v>0</v>
      </c>
      <c r="BI245" s="151">
        <f>IF(N245="nulová",J245,0)</f>
        <v>0</v>
      </c>
      <c r="BJ245" s="16" t="s">
        <v>142</v>
      </c>
      <c r="BK245" s="151">
        <f>ROUND(I245*H245,2)</f>
        <v>0</v>
      </c>
      <c r="BL245" s="16" t="s">
        <v>141</v>
      </c>
      <c r="BM245" s="150" t="s">
        <v>835</v>
      </c>
    </row>
    <row r="246" spans="2:65" s="1" customFormat="1" ht="34.9" customHeight="1">
      <c r="B246" s="31"/>
      <c r="C246" s="173" t="s">
        <v>489</v>
      </c>
      <c r="D246" s="173" t="s">
        <v>203</v>
      </c>
      <c r="E246" s="174" t="s">
        <v>526</v>
      </c>
      <c r="F246" s="175" t="s">
        <v>527</v>
      </c>
      <c r="G246" s="176" t="s">
        <v>300</v>
      </c>
      <c r="H246" s="177">
        <v>1</v>
      </c>
      <c r="I246" s="178"/>
      <c r="J246" s="179">
        <f>ROUND(I246*H246,2)</f>
        <v>0</v>
      </c>
      <c r="K246" s="180"/>
      <c r="L246" s="181"/>
      <c r="M246" s="182" t="s">
        <v>1</v>
      </c>
      <c r="N246" s="183" t="s">
        <v>42</v>
      </c>
      <c r="P246" s="148">
        <f>O246*H246</f>
        <v>0</v>
      </c>
      <c r="Q246" s="148">
        <v>0</v>
      </c>
      <c r="R246" s="148">
        <f>Q246*H246</f>
        <v>0</v>
      </c>
      <c r="S246" s="148">
        <v>0</v>
      </c>
      <c r="T246" s="149">
        <f>S246*H246</f>
        <v>0</v>
      </c>
      <c r="AR246" s="150" t="s">
        <v>179</v>
      </c>
      <c r="AT246" s="150" t="s">
        <v>203</v>
      </c>
      <c r="AU246" s="150" t="s">
        <v>142</v>
      </c>
      <c r="AY246" s="16" t="s">
        <v>135</v>
      </c>
      <c r="BE246" s="151">
        <f>IF(N246="základná",J246,0)</f>
        <v>0</v>
      </c>
      <c r="BF246" s="151">
        <f>IF(N246="znížená",J246,0)</f>
        <v>0</v>
      </c>
      <c r="BG246" s="151">
        <f>IF(N246="zákl. prenesená",J246,0)</f>
        <v>0</v>
      </c>
      <c r="BH246" s="151">
        <f>IF(N246="zníž. prenesená",J246,0)</f>
        <v>0</v>
      </c>
      <c r="BI246" s="151">
        <f>IF(N246="nulová",J246,0)</f>
        <v>0</v>
      </c>
      <c r="BJ246" s="16" t="s">
        <v>142</v>
      </c>
      <c r="BK246" s="151">
        <f>ROUND(I246*H246,2)</f>
        <v>0</v>
      </c>
      <c r="BL246" s="16" t="s">
        <v>141</v>
      </c>
      <c r="BM246" s="150" t="s">
        <v>836</v>
      </c>
    </row>
    <row r="247" spans="2:65" s="1" customFormat="1" ht="22.15" customHeight="1">
      <c r="B247" s="31"/>
      <c r="C247" s="173" t="s">
        <v>493</v>
      </c>
      <c r="D247" s="173" t="s">
        <v>203</v>
      </c>
      <c r="E247" s="174" t="s">
        <v>530</v>
      </c>
      <c r="F247" s="175" t="s">
        <v>531</v>
      </c>
      <c r="G247" s="176" t="s">
        <v>300</v>
      </c>
      <c r="H247" s="177">
        <v>1</v>
      </c>
      <c r="I247" s="178"/>
      <c r="J247" s="179">
        <f>ROUND(I247*H247,2)</f>
        <v>0</v>
      </c>
      <c r="K247" s="180"/>
      <c r="L247" s="181"/>
      <c r="M247" s="182" t="s">
        <v>1</v>
      </c>
      <c r="N247" s="183" t="s">
        <v>42</v>
      </c>
      <c r="P247" s="148">
        <f>O247*H247</f>
        <v>0</v>
      </c>
      <c r="Q247" s="148">
        <v>0</v>
      </c>
      <c r="R247" s="148">
        <f>Q247*H247</f>
        <v>0</v>
      </c>
      <c r="S247" s="148">
        <v>0</v>
      </c>
      <c r="T247" s="149">
        <f>S247*H247</f>
        <v>0</v>
      </c>
      <c r="AR247" s="150" t="s">
        <v>179</v>
      </c>
      <c r="AT247" s="150" t="s">
        <v>203</v>
      </c>
      <c r="AU247" s="150" t="s">
        <v>142</v>
      </c>
      <c r="AY247" s="16" t="s">
        <v>135</v>
      </c>
      <c r="BE247" s="151">
        <f>IF(N247="základná",J247,0)</f>
        <v>0</v>
      </c>
      <c r="BF247" s="151">
        <f>IF(N247="znížená",J247,0)</f>
        <v>0</v>
      </c>
      <c r="BG247" s="151">
        <f>IF(N247="zákl. prenesená",J247,0)</f>
        <v>0</v>
      </c>
      <c r="BH247" s="151">
        <f>IF(N247="zníž. prenesená",J247,0)</f>
        <v>0</v>
      </c>
      <c r="BI247" s="151">
        <f>IF(N247="nulová",J247,0)</f>
        <v>0</v>
      </c>
      <c r="BJ247" s="16" t="s">
        <v>142</v>
      </c>
      <c r="BK247" s="151">
        <f>ROUND(I247*H247,2)</f>
        <v>0</v>
      </c>
      <c r="BL247" s="16" t="s">
        <v>141</v>
      </c>
      <c r="BM247" s="150" t="s">
        <v>837</v>
      </c>
    </row>
    <row r="248" spans="2:65" s="1" customFormat="1" ht="22.15" customHeight="1">
      <c r="B248" s="31"/>
      <c r="C248" s="138" t="s">
        <v>497</v>
      </c>
      <c r="D248" s="138" t="s">
        <v>137</v>
      </c>
      <c r="E248" s="139" t="s">
        <v>534</v>
      </c>
      <c r="F248" s="140" t="s">
        <v>535</v>
      </c>
      <c r="G248" s="141" t="s">
        <v>300</v>
      </c>
      <c r="H248" s="142">
        <v>1</v>
      </c>
      <c r="I248" s="143"/>
      <c r="J248" s="144">
        <f>ROUND(I248*H248,2)</f>
        <v>0</v>
      </c>
      <c r="K248" s="145"/>
      <c r="L248" s="31"/>
      <c r="M248" s="146" t="s">
        <v>1</v>
      </c>
      <c r="N248" s="147" t="s">
        <v>42</v>
      </c>
      <c r="P248" s="148">
        <f>O248*H248</f>
        <v>0</v>
      </c>
      <c r="Q248" s="148">
        <v>0</v>
      </c>
      <c r="R248" s="148">
        <f>Q248*H248</f>
        <v>0</v>
      </c>
      <c r="S248" s="148">
        <v>0</v>
      </c>
      <c r="T248" s="149">
        <f>S248*H248</f>
        <v>0</v>
      </c>
      <c r="AR248" s="150" t="s">
        <v>141</v>
      </c>
      <c r="AT248" s="150" t="s">
        <v>137</v>
      </c>
      <c r="AU248" s="150" t="s">
        <v>142</v>
      </c>
      <c r="AY248" s="16" t="s">
        <v>135</v>
      </c>
      <c r="BE248" s="151">
        <f>IF(N248="základná",J248,0)</f>
        <v>0</v>
      </c>
      <c r="BF248" s="151">
        <f>IF(N248="znížená",J248,0)</f>
        <v>0</v>
      </c>
      <c r="BG248" s="151">
        <f>IF(N248="zákl. prenesená",J248,0)</f>
        <v>0</v>
      </c>
      <c r="BH248" s="151">
        <f>IF(N248="zníž. prenesená",J248,0)</f>
        <v>0</v>
      </c>
      <c r="BI248" s="151">
        <f>IF(N248="nulová",J248,0)</f>
        <v>0</v>
      </c>
      <c r="BJ248" s="16" t="s">
        <v>142</v>
      </c>
      <c r="BK248" s="151">
        <f>ROUND(I248*H248,2)</f>
        <v>0</v>
      </c>
      <c r="BL248" s="16" t="s">
        <v>141</v>
      </c>
      <c r="BM248" s="150" t="s">
        <v>838</v>
      </c>
    </row>
    <row r="249" spans="2:65" s="1" customFormat="1" ht="14.45" customHeight="1">
      <c r="B249" s="31"/>
      <c r="C249" s="173" t="s">
        <v>501</v>
      </c>
      <c r="D249" s="173" t="s">
        <v>203</v>
      </c>
      <c r="E249" s="174" t="s">
        <v>538</v>
      </c>
      <c r="F249" s="175" t="s">
        <v>539</v>
      </c>
      <c r="G249" s="176" t="s">
        <v>300</v>
      </c>
      <c r="H249" s="177">
        <v>60</v>
      </c>
      <c r="I249" s="178"/>
      <c r="J249" s="179">
        <f>ROUND(I249*H249,2)</f>
        <v>0</v>
      </c>
      <c r="K249" s="180"/>
      <c r="L249" s="181"/>
      <c r="M249" s="182" t="s">
        <v>1</v>
      </c>
      <c r="N249" s="183" t="s">
        <v>42</v>
      </c>
      <c r="P249" s="148">
        <f>O249*H249</f>
        <v>0</v>
      </c>
      <c r="Q249" s="148">
        <v>0</v>
      </c>
      <c r="R249" s="148">
        <f>Q249*H249</f>
        <v>0</v>
      </c>
      <c r="S249" s="148">
        <v>0</v>
      </c>
      <c r="T249" s="149">
        <f>S249*H249</f>
        <v>0</v>
      </c>
      <c r="AR249" s="150" t="s">
        <v>179</v>
      </c>
      <c r="AT249" s="150" t="s">
        <v>203</v>
      </c>
      <c r="AU249" s="150" t="s">
        <v>142</v>
      </c>
      <c r="AY249" s="16" t="s">
        <v>135</v>
      </c>
      <c r="BE249" s="151">
        <f>IF(N249="základná",J249,0)</f>
        <v>0</v>
      </c>
      <c r="BF249" s="151">
        <f>IF(N249="znížená",J249,0)</f>
        <v>0</v>
      </c>
      <c r="BG249" s="151">
        <f>IF(N249="zákl. prenesená",J249,0)</f>
        <v>0</v>
      </c>
      <c r="BH249" s="151">
        <f>IF(N249="zníž. prenesená",J249,0)</f>
        <v>0</v>
      </c>
      <c r="BI249" s="151">
        <f>IF(N249="nulová",J249,0)</f>
        <v>0</v>
      </c>
      <c r="BJ249" s="16" t="s">
        <v>142</v>
      </c>
      <c r="BK249" s="151">
        <f>ROUND(I249*H249,2)</f>
        <v>0</v>
      </c>
      <c r="BL249" s="16" t="s">
        <v>141</v>
      </c>
      <c r="BM249" s="150" t="s">
        <v>839</v>
      </c>
    </row>
    <row r="250" spans="2:65" s="1" customFormat="1" ht="22.15" customHeight="1">
      <c r="B250" s="31"/>
      <c r="C250" s="138" t="s">
        <v>505</v>
      </c>
      <c r="D250" s="138" t="s">
        <v>137</v>
      </c>
      <c r="E250" s="139" t="s">
        <v>542</v>
      </c>
      <c r="F250" s="140" t="s">
        <v>543</v>
      </c>
      <c r="G250" s="141" t="s">
        <v>300</v>
      </c>
      <c r="H250" s="142">
        <v>2</v>
      </c>
      <c r="I250" s="143"/>
      <c r="J250" s="144">
        <f>ROUND(I250*H250,2)</f>
        <v>0</v>
      </c>
      <c r="K250" s="145"/>
      <c r="L250" s="31"/>
      <c r="M250" s="146" t="s">
        <v>1</v>
      </c>
      <c r="N250" s="147" t="s">
        <v>42</v>
      </c>
      <c r="P250" s="148">
        <f>O250*H250</f>
        <v>0</v>
      </c>
      <c r="Q250" s="148">
        <v>0</v>
      </c>
      <c r="R250" s="148">
        <f>Q250*H250</f>
        <v>0</v>
      </c>
      <c r="S250" s="148">
        <v>0</v>
      </c>
      <c r="T250" s="149">
        <f>S250*H250</f>
        <v>0</v>
      </c>
      <c r="AR250" s="150" t="s">
        <v>141</v>
      </c>
      <c r="AT250" s="150" t="s">
        <v>137</v>
      </c>
      <c r="AU250" s="150" t="s">
        <v>142</v>
      </c>
      <c r="AY250" s="16" t="s">
        <v>135</v>
      </c>
      <c r="BE250" s="151">
        <f>IF(N250="základná",J250,0)</f>
        <v>0</v>
      </c>
      <c r="BF250" s="151">
        <f>IF(N250="znížená",J250,0)</f>
        <v>0</v>
      </c>
      <c r="BG250" s="151">
        <f>IF(N250="zákl. prenesená",J250,0)</f>
        <v>0</v>
      </c>
      <c r="BH250" s="151">
        <f>IF(N250="zníž. prenesená",J250,0)</f>
        <v>0</v>
      </c>
      <c r="BI250" s="151">
        <f>IF(N250="nulová",J250,0)</f>
        <v>0</v>
      </c>
      <c r="BJ250" s="16" t="s">
        <v>142</v>
      </c>
      <c r="BK250" s="151">
        <f>ROUND(I250*H250,2)</f>
        <v>0</v>
      </c>
      <c r="BL250" s="16" t="s">
        <v>141</v>
      </c>
      <c r="BM250" s="150" t="s">
        <v>840</v>
      </c>
    </row>
    <row r="251" spans="2:65" s="1" customFormat="1" ht="34.9" customHeight="1">
      <c r="B251" s="31"/>
      <c r="C251" s="173" t="s">
        <v>509</v>
      </c>
      <c r="D251" s="173" t="s">
        <v>203</v>
      </c>
      <c r="E251" s="174" t="s">
        <v>546</v>
      </c>
      <c r="F251" s="175" t="s">
        <v>547</v>
      </c>
      <c r="G251" s="176" t="s">
        <v>300</v>
      </c>
      <c r="H251" s="177">
        <v>1</v>
      </c>
      <c r="I251" s="178"/>
      <c r="J251" s="179">
        <f>ROUND(I251*H251,2)</f>
        <v>0</v>
      </c>
      <c r="K251" s="180"/>
      <c r="L251" s="181"/>
      <c r="M251" s="182" t="s">
        <v>1</v>
      </c>
      <c r="N251" s="183" t="s">
        <v>42</v>
      </c>
      <c r="P251" s="148">
        <f>O251*H251</f>
        <v>0</v>
      </c>
      <c r="Q251" s="148">
        <v>0</v>
      </c>
      <c r="R251" s="148">
        <f>Q251*H251</f>
        <v>0</v>
      </c>
      <c r="S251" s="148">
        <v>0</v>
      </c>
      <c r="T251" s="149">
        <f>S251*H251</f>
        <v>0</v>
      </c>
      <c r="AR251" s="150" t="s">
        <v>179</v>
      </c>
      <c r="AT251" s="150" t="s">
        <v>203</v>
      </c>
      <c r="AU251" s="150" t="s">
        <v>142</v>
      </c>
      <c r="AY251" s="16" t="s">
        <v>135</v>
      </c>
      <c r="BE251" s="151">
        <f>IF(N251="základná",J251,0)</f>
        <v>0</v>
      </c>
      <c r="BF251" s="151">
        <f>IF(N251="znížená",J251,0)</f>
        <v>0</v>
      </c>
      <c r="BG251" s="151">
        <f>IF(N251="zákl. prenesená",J251,0)</f>
        <v>0</v>
      </c>
      <c r="BH251" s="151">
        <f>IF(N251="zníž. prenesená",J251,0)</f>
        <v>0</v>
      </c>
      <c r="BI251" s="151">
        <f>IF(N251="nulová",J251,0)</f>
        <v>0</v>
      </c>
      <c r="BJ251" s="16" t="s">
        <v>142</v>
      </c>
      <c r="BK251" s="151">
        <f>ROUND(I251*H251,2)</f>
        <v>0</v>
      </c>
      <c r="BL251" s="16" t="s">
        <v>141</v>
      </c>
      <c r="BM251" s="150" t="s">
        <v>841</v>
      </c>
    </row>
    <row r="252" spans="2:65" s="1" customFormat="1" ht="22.15" customHeight="1">
      <c r="B252" s="31"/>
      <c r="C252" s="138" t="s">
        <v>513</v>
      </c>
      <c r="D252" s="138" t="s">
        <v>137</v>
      </c>
      <c r="E252" s="139" t="s">
        <v>550</v>
      </c>
      <c r="F252" s="140" t="s">
        <v>551</v>
      </c>
      <c r="G252" s="141" t="s">
        <v>300</v>
      </c>
      <c r="H252" s="142">
        <v>1</v>
      </c>
      <c r="I252" s="143"/>
      <c r="J252" s="144">
        <f>ROUND(I252*H252,2)</f>
        <v>0</v>
      </c>
      <c r="K252" s="145"/>
      <c r="L252" s="31"/>
      <c r="M252" s="146" t="s">
        <v>1</v>
      </c>
      <c r="N252" s="147" t="s">
        <v>42</v>
      </c>
      <c r="P252" s="148">
        <f>O252*H252</f>
        <v>0</v>
      </c>
      <c r="Q252" s="148">
        <v>0</v>
      </c>
      <c r="R252" s="148">
        <f>Q252*H252</f>
        <v>0</v>
      </c>
      <c r="S252" s="148">
        <v>0</v>
      </c>
      <c r="T252" s="149">
        <f>S252*H252</f>
        <v>0</v>
      </c>
      <c r="AR252" s="150" t="s">
        <v>141</v>
      </c>
      <c r="AT252" s="150" t="s">
        <v>137</v>
      </c>
      <c r="AU252" s="150" t="s">
        <v>142</v>
      </c>
      <c r="AY252" s="16" t="s">
        <v>135</v>
      </c>
      <c r="BE252" s="151">
        <f>IF(N252="základná",J252,0)</f>
        <v>0</v>
      </c>
      <c r="BF252" s="151">
        <f>IF(N252="znížená",J252,0)</f>
        <v>0</v>
      </c>
      <c r="BG252" s="151">
        <f>IF(N252="zákl. prenesená",J252,0)</f>
        <v>0</v>
      </c>
      <c r="BH252" s="151">
        <f>IF(N252="zníž. prenesená",J252,0)</f>
        <v>0</v>
      </c>
      <c r="BI252" s="151">
        <f>IF(N252="nulová",J252,0)</f>
        <v>0</v>
      </c>
      <c r="BJ252" s="16" t="s">
        <v>142</v>
      </c>
      <c r="BK252" s="151">
        <f>ROUND(I252*H252,2)</f>
        <v>0</v>
      </c>
      <c r="BL252" s="16" t="s">
        <v>141</v>
      </c>
      <c r="BM252" s="150" t="s">
        <v>842</v>
      </c>
    </row>
    <row r="253" spans="2:65" s="1" customFormat="1" ht="34.9" customHeight="1">
      <c r="B253" s="31"/>
      <c r="C253" s="173" t="s">
        <v>517</v>
      </c>
      <c r="D253" s="173" t="s">
        <v>203</v>
      </c>
      <c r="E253" s="174" t="s">
        <v>554</v>
      </c>
      <c r="F253" s="175" t="s">
        <v>555</v>
      </c>
      <c r="G253" s="176" t="s">
        <v>300</v>
      </c>
      <c r="H253" s="177">
        <v>4</v>
      </c>
      <c r="I253" s="178"/>
      <c r="J253" s="179">
        <f>ROUND(I253*H253,2)</f>
        <v>0</v>
      </c>
      <c r="K253" s="180"/>
      <c r="L253" s="181"/>
      <c r="M253" s="182" t="s">
        <v>1</v>
      </c>
      <c r="N253" s="183" t="s">
        <v>42</v>
      </c>
      <c r="P253" s="148">
        <f>O253*H253</f>
        <v>0</v>
      </c>
      <c r="Q253" s="148">
        <v>0</v>
      </c>
      <c r="R253" s="148">
        <f>Q253*H253</f>
        <v>0</v>
      </c>
      <c r="S253" s="148">
        <v>0</v>
      </c>
      <c r="T253" s="149">
        <f>S253*H253</f>
        <v>0</v>
      </c>
      <c r="AR253" s="150" t="s">
        <v>179</v>
      </c>
      <c r="AT253" s="150" t="s">
        <v>203</v>
      </c>
      <c r="AU253" s="150" t="s">
        <v>142</v>
      </c>
      <c r="AY253" s="16" t="s">
        <v>135</v>
      </c>
      <c r="BE253" s="151">
        <f>IF(N253="základná",J253,0)</f>
        <v>0</v>
      </c>
      <c r="BF253" s="151">
        <f>IF(N253="znížená",J253,0)</f>
        <v>0</v>
      </c>
      <c r="BG253" s="151">
        <f>IF(N253="zákl. prenesená",J253,0)</f>
        <v>0</v>
      </c>
      <c r="BH253" s="151">
        <f>IF(N253="zníž. prenesená",J253,0)</f>
        <v>0</v>
      </c>
      <c r="BI253" s="151">
        <f>IF(N253="nulová",J253,0)</f>
        <v>0</v>
      </c>
      <c r="BJ253" s="16" t="s">
        <v>142</v>
      </c>
      <c r="BK253" s="151">
        <f>ROUND(I253*H253,2)</f>
        <v>0</v>
      </c>
      <c r="BL253" s="16" t="s">
        <v>141</v>
      </c>
      <c r="BM253" s="150" t="s">
        <v>843</v>
      </c>
    </row>
    <row r="254" spans="2:65" s="1" customFormat="1" ht="22.15" customHeight="1">
      <c r="B254" s="31"/>
      <c r="C254" s="138" t="s">
        <v>521</v>
      </c>
      <c r="D254" s="138" t="s">
        <v>137</v>
      </c>
      <c r="E254" s="139" t="s">
        <v>558</v>
      </c>
      <c r="F254" s="140" t="s">
        <v>559</v>
      </c>
      <c r="G254" s="141" t="s">
        <v>300</v>
      </c>
      <c r="H254" s="142">
        <v>4</v>
      </c>
      <c r="I254" s="143"/>
      <c r="J254" s="144">
        <f>ROUND(I254*H254,2)</f>
        <v>0</v>
      </c>
      <c r="K254" s="145"/>
      <c r="L254" s="31"/>
      <c r="M254" s="146" t="s">
        <v>1</v>
      </c>
      <c r="N254" s="147" t="s">
        <v>42</v>
      </c>
      <c r="P254" s="148">
        <f>O254*H254</f>
        <v>0</v>
      </c>
      <c r="Q254" s="148">
        <v>0</v>
      </c>
      <c r="R254" s="148">
        <f>Q254*H254</f>
        <v>0</v>
      </c>
      <c r="S254" s="148">
        <v>0</v>
      </c>
      <c r="T254" s="149">
        <f>S254*H254</f>
        <v>0</v>
      </c>
      <c r="AR254" s="150" t="s">
        <v>141</v>
      </c>
      <c r="AT254" s="150" t="s">
        <v>137</v>
      </c>
      <c r="AU254" s="150" t="s">
        <v>142</v>
      </c>
      <c r="AY254" s="16" t="s">
        <v>135</v>
      </c>
      <c r="BE254" s="151">
        <f>IF(N254="základná",J254,0)</f>
        <v>0</v>
      </c>
      <c r="BF254" s="151">
        <f>IF(N254="znížená",J254,0)</f>
        <v>0</v>
      </c>
      <c r="BG254" s="151">
        <f>IF(N254="zákl. prenesená",J254,0)</f>
        <v>0</v>
      </c>
      <c r="BH254" s="151">
        <f>IF(N254="zníž. prenesená",J254,0)</f>
        <v>0</v>
      </c>
      <c r="BI254" s="151">
        <f>IF(N254="nulová",J254,0)</f>
        <v>0</v>
      </c>
      <c r="BJ254" s="16" t="s">
        <v>142</v>
      </c>
      <c r="BK254" s="151">
        <f>ROUND(I254*H254,2)</f>
        <v>0</v>
      </c>
      <c r="BL254" s="16" t="s">
        <v>141</v>
      </c>
      <c r="BM254" s="150" t="s">
        <v>844</v>
      </c>
    </row>
    <row r="255" spans="2:65" s="1" customFormat="1" ht="14.45" customHeight="1">
      <c r="B255" s="31"/>
      <c r="C255" s="173" t="s">
        <v>525</v>
      </c>
      <c r="D255" s="173" t="s">
        <v>203</v>
      </c>
      <c r="E255" s="174" t="s">
        <v>562</v>
      </c>
      <c r="F255" s="175" t="s">
        <v>563</v>
      </c>
      <c r="G255" s="176" t="s">
        <v>300</v>
      </c>
      <c r="H255" s="177">
        <v>1</v>
      </c>
      <c r="I255" s="178"/>
      <c r="J255" s="179">
        <f>ROUND(I255*H255,2)</f>
        <v>0</v>
      </c>
      <c r="K255" s="180"/>
      <c r="L255" s="181"/>
      <c r="M255" s="182" t="s">
        <v>1</v>
      </c>
      <c r="N255" s="183" t="s">
        <v>42</v>
      </c>
      <c r="P255" s="148">
        <f>O255*H255</f>
        <v>0</v>
      </c>
      <c r="Q255" s="148">
        <v>0</v>
      </c>
      <c r="R255" s="148">
        <f>Q255*H255</f>
        <v>0</v>
      </c>
      <c r="S255" s="148">
        <v>0</v>
      </c>
      <c r="T255" s="149">
        <f>S255*H255</f>
        <v>0</v>
      </c>
      <c r="AR255" s="150" t="s">
        <v>179</v>
      </c>
      <c r="AT255" s="150" t="s">
        <v>203</v>
      </c>
      <c r="AU255" s="150" t="s">
        <v>142</v>
      </c>
      <c r="AY255" s="16" t="s">
        <v>135</v>
      </c>
      <c r="BE255" s="151">
        <f>IF(N255="základná",J255,0)</f>
        <v>0</v>
      </c>
      <c r="BF255" s="151">
        <f>IF(N255="znížená",J255,0)</f>
        <v>0</v>
      </c>
      <c r="BG255" s="151">
        <f>IF(N255="zákl. prenesená",J255,0)</f>
        <v>0</v>
      </c>
      <c r="BH255" s="151">
        <f>IF(N255="zníž. prenesená",J255,0)</f>
        <v>0</v>
      </c>
      <c r="BI255" s="151">
        <f>IF(N255="nulová",J255,0)</f>
        <v>0</v>
      </c>
      <c r="BJ255" s="16" t="s">
        <v>142</v>
      </c>
      <c r="BK255" s="151">
        <f>ROUND(I255*H255,2)</f>
        <v>0</v>
      </c>
      <c r="BL255" s="16" t="s">
        <v>141</v>
      </c>
      <c r="BM255" s="150" t="s">
        <v>845</v>
      </c>
    </row>
    <row r="256" spans="2:65" s="1" customFormat="1" ht="22.15" customHeight="1">
      <c r="B256" s="31"/>
      <c r="C256" s="138" t="s">
        <v>529</v>
      </c>
      <c r="D256" s="138" t="s">
        <v>137</v>
      </c>
      <c r="E256" s="139" t="s">
        <v>566</v>
      </c>
      <c r="F256" s="140" t="s">
        <v>567</v>
      </c>
      <c r="G256" s="141" t="s">
        <v>300</v>
      </c>
      <c r="H256" s="142">
        <v>1</v>
      </c>
      <c r="I256" s="143"/>
      <c r="J256" s="144">
        <f>ROUND(I256*H256,2)</f>
        <v>0</v>
      </c>
      <c r="K256" s="145"/>
      <c r="L256" s="31"/>
      <c r="M256" s="146" t="s">
        <v>1</v>
      </c>
      <c r="N256" s="147" t="s">
        <v>42</v>
      </c>
      <c r="P256" s="148">
        <f>O256*H256</f>
        <v>0</v>
      </c>
      <c r="Q256" s="148">
        <v>0</v>
      </c>
      <c r="R256" s="148">
        <f>Q256*H256</f>
        <v>0</v>
      </c>
      <c r="S256" s="148">
        <v>0</v>
      </c>
      <c r="T256" s="149">
        <f>S256*H256</f>
        <v>0</v>
      </c>
      <c r="AR256" s="150" t="s">
        <v>141</v>
      </c>
      <c r="AT256" s="150" t="s">
        <v>137</v>
      </c>
      <c r="AU256" s="150" t="s">
        <v>142</v>
      </c>
      <c r="AY256" s="16" t="s">
        <v>135</v>
      </c>
      <c r="BE256" s="151">
        <f>IF(N256="základná",J256,0)</f>
        <v>0</v>
      </c>
      <c r="BF256" s="151">
        <f>IF(N256="znížená",J256,0)</f>
        <v>0</v>
      </c>
      <c r="BG256" s="151">
        <f>IF(N256="zákl. prenesená",J256,0)</f>
        <v>0</v>
      </c>
      <c r="BH256" s="151">
        <f>IF(N256="zníž. prenesená",J256,0)</f>
        <v>0</v>
      </c>
      <c r="BI256" s="151">
        <f>IF(N256="nulová",J256,0)</f>
        <v>0</v>
      </c>
      <c r="BJ256" s="16" t="s">
        <v>142</v>
      </c>
      <c r="BK256" s="151">
        <f>ROUND(I256*H256,2)</f>
        <v>0</v>
      </c>
      <c r="BL256" s="16" t="s">
        <v>141</v>
      </c>
      <c r="BM256" s="150" t="s">
        <v>846</v>
      </c>
    </row>
    <row r="257" spans="2:65" s="1" customFormat="1" ht="22.15" customHeight="1">
      <c r="B257" s="31"/>
      <c r="C257" s="173" t="s">
        <v>533</v>
      </c>
      <c r="D257" s="173" t="s">
        <v>203</v>
      </c>
      <c r="E257" s="174" t="s">
        <v>761</v>
      </c>
      <c r="F257" s="175" t="s">
        <v>762</v>
      </c>
      <c r="G257" s="176" t="s">
        <v>300</v>
      </c>
      <c r="H257" s="177">
        <v>2</v>
      </c>
      <c r="I257" s="178"/>
      <c r="J257" s="179">
        <f>ROUND(I257*H257,2)</f>
        <v>0</v>
      </c>
      <c r="K257" s="180"/>
      <c r="L257" s="181"/>
      <c r="M257" s="182" t="s">
        <v>1</v>
      </c>
      <c r="N257" s="183" t="s">
        <v>42</v>
      </c>
      <c r="P257" s="148">
        <f>O257*H257</f>
        <v>0</v>
      </c>
      <c r="Q257" s="148">
        <v>0</v>
      </c>
      <c r="R257" s="148">
        <f>Q257*H257</f>
        <v>0</v>
      </c>
      <c r="S257" s="148">
        <v>0</v>
      </c>
      <c r="T257" s="149">
        <f>S257*H257</f>
        <v>0</v>
      </c>
      <c r="AR257" s="150" t="s">
        <v>179</v>
      </c>
      <c r="AT257" s="150" t="s">
        <v>203</v>
      </c>
      <c r="AU257" s="150" t="s">
        <v>142</v>
      </c>
      <c r="AY257" s="16" t="s">
        <v>135</v>
      </c>
      <c r="BE257" s="151">
        <f>IF(N257="základná",J257,0)</f>
        <v>0</v>
      </c>
      <c r="BF257" s="151">
        <f>IF(N257="znížená",J257,0)</f>
        <v>0</v>
      </c>
      <c r="BG257" s="151">
        <f>IF(N257="zákl. prenesená",J257,0)</f>
        <v>0</v>
      </c>
      <c r="BH257" s="151">
        <f>IF(N257="zníž. prenesená",J257,0)</f>
        <v>0</v>
      </c>
      <c r="BI257" s="151">
        <f>IF(N257="nulová",J257,0)</f>
        <v>0</v>
      </c>
      <c r="BJ257" s="16" t="s">
        <v>142</v>
      </c>
      <c r="BK257" s="151">
        <f>ROUND(I257*H257,2)</f>
        <v>0</v>
      </c>
      <c r="BL257" s="16" t="s">
        <v>141</v>
      </c>
      <c r="BM257" s="150" t="s">
        <v>847</v>
      </c>
    </row>
    <row r="258" spans="2:65" s="1" customFormat="1" ht="22.15" customHeight="1">
      <c r="B258" s="31"/>
      <c r="C258" s="138" t="s">
        <v>537</v>
      </c>
      <c r="D258" s="138" t="s">
        <v>137</v>
      </c>
      <c r="E258" s="139" t="s">
        <v>574</v>
      </c>
      <c r="F258" s="140" t="s">
        <v>575</v>
      </c>
      <c r="G258" s="141" t="s">
        <v>300</v>
      </c>
      <c r="H258" s="142">
        <v>2</v>
      </c>
      <c r="I258" s="143"/>
      <c r="J258" s="144">
        <f>ROUND(I258*H258,2)</f>
        <v>0</v>
      </c>
      <c r="K258" s="145"/>
      <c r="L258" s="31"/>
      <c r="M258" s="146" t="s">
        <v>1</v>
      </c>
      <c r="N258" s="147" t="s">
        <v>42</v>
      </c>
      <c r="P258" s="148">
        <f>O258*H258</f>
        <v>0</v>
      </c>
      <c r="Q258" s="148">
        <v>0</v>
      </c>
      <c r="R258" s="148">
        <f>Q258*H258</f>
        <v>0</v>
      </c>
      <c r="S258" s="148">
        <v>0</v>
      </c>
      <c r="T258" s="149">
        <f>S258*H258</f>
        <v>0</v>
      </c>
      <c r="AR258" s="150" t="s">
        <v>141</v>
      </c>
      <c r="AT258" s="150" t="s">
        <v>137</v>
      </c>
      <c r="AU258" s="150" t="s">
        <v>142</v>
      </c>
      <c r="AY258" s="16" t="s">
        <v>135</v>
      </c>
      <c r="BE258" s="151">
        <f>IF(N258="základná",J258,0)</f>
        <v>0</v>
      </c>
      <c r="BF258" s="151">
        <f>IF(N258="znížená",J258,0)</f>
        <v>0</v>
      </c>
      <c r="BG258" s="151">
        <f>IF(N258="zákl. prenesená",J258,0)</f>
        <v>0</v>
      </c>
      <c r="BH258" s="151">
        <f>IF(N258="zníž. prenesená",J258,0)</f>
        <v>0</v>
      </c>
      <c r="BI258" s="151">
        <f>IF(N258="nulová",J258,0)</f>
        <v>0</v>
      </c>
      <c r="BJ258" s="16" t="s">
        <v>142</v>
      </c>
      <c r="BK258" s="151">
        <f>ROUND(I258*H258,2)</f>
        <v>0</v>
      </c>
      <c r="BL258" s="16" t="s">
        <v>141</v>
      </c>
      <c r="BM258" s="150" t="s">
        <v>848</v>
      </c>
    </row>
    <row r="259" spans="2:65" s="1" customFormat="1" ht="14.45" customHeight="1">
      <c r="B259" s="31"/>
      <c r="C259" s="138" t="s">
        <v>541</v>
      </c>
      <c r="D259" s="138" t="s">
        <v>137</v>
      </c>
      <c r="E259" s="139" t="s">
        <v>578</v>
      </c>
      <c r="F259" s="140" t="s">
        <v>579</v>
      </c>
      <c r="G259" s="141" t="s">
        <v>300</v>
      </c>
      <c r="H259" s="142">
        <v>1</v>
      </c>
      <c r="I259" s="143"/>
      <c r="J259" s="144">
        <f>ROUND(I259*H259,2)</f>
        <v>0</v>
      </c>
      <c r="K259" s="145"/>
      <c r="L259" s="31"/>
      <c r="M259" s="146" t="s">
        <v>1</v>
      </c>
      <c r="N259" s="147" t="s">
        <v>42</v>
      </c>
      <c r="P259" s="148">
        <f>O259*H259</f>
        <v>0</v>
      </c>
      <c r="Q259" s="148">
        <v>0</v>
      </c>
      <c r="R259" s="148">
        <f>Q259*H259</f>
        <v>0</v>
      </c>
      <c r="S259" s="148">
        <v>0</v>
      </c>
      <c r="T259" s="149">
        <f>S259*H259</f>
        <v>0</v>
      </c>
      <c r="AR259" s="150" t="s">
        <v>141</v>
      </c>
      <c r="AT259" s="150" t="s">
        <v>137</v>
      </c>
      <c r="AU259" s="150" t="s">
        <v>142</v>
      </c>
      <c r="AY259" s="16" t="s">
        <v>135</v>
      </c>
      <c r="BE259" s="151">
        <f>IF(N259="základná",J259,0)</f>
        <v>0</v>
      </c>
      <c r="BF259" s="151">
        <f>IF(N259="znížená",J259,0)</f>
        <v>0</v>
      </c>
      <c r="BG259" s="151">
        <f>IF(N259="zákl. prenesená",J259,0)</f>
        <v>0</v>
      </c>
      <c r="BH259" s="151">
        <f>IF(N259="zníž. prenesená",J259,0)</f>
        <v>0</v>
      </c>
      <c r="BI259" s="151">
        <f>IF(N259="nulová",J259,0)</f>
        <v>0</v>
      </c>
      <c r="BJ259" s="16" t="s">
        <v>142</v>
      </c>
      <c r="BK259" s="151">
        <f>ROUND(I259*H259,2)</f>
        <v>0</v>
      </c>
      <c r="BL259" s="16" t="s">
        <v>141</v>
      </c>
      <c r="BM259" s="150" t="s">
        <v>849</v>
      </c>
    </row>
    <row r="260" spans="2:65" s="1" customFormat="1" ht="14.45" customHeight="1">
      <c r="B260" s="31"/>
      <c r="C260" s="138" t="s">
        <v>545</v>
      </c>
      <c r="D260" s="138" t="s">
        <v>137</v>
      </c>
      <c r="E260" s="139" t="s">
        <v>582</v>
      </c>
      <c r="F260" s="140" t="s">
        <v>583</v>
      </c>
      <c r="G260" s="141" t="s">
        <v>300</v>
      </c>
      <c r="H260" s="142">
        <v>1</v>
      </c>
      <c r="I260" s="143"/>
      <c r="J260" s="144">
        <f>ROUND(I260*H260,2)</f>
        <v>0</v>
      </c>
      <c r="K260" s="145"/>
      <c r="L260" s="31"/>
      <c r="M260" s="146" t="s">
        <v>1</v>
      </c>
      <c r="N260" s="147" t="s">
        <v>42</v>
      </c>
      <c r="P260" s="148">
        <f>O260*H260</f>
        <v>0</v>
      </c>
      <c r="Q260" s="148">
        <v>0</v>
      </c>
      <c r="R260" s="148">
        <f>Q260*H260</f>
        <v>0</v>
      </c>
      <c r="S260" s="148">
        <v>0</v>
      </c>
      <c r="T260" s="149">
        <f>S260*H260</f>
        <v>0</v>
      </c>
      <c r="AR260" s="150" t="s">
        <v>141</v>
      </c>
      <c r="AT260" s="150" t="s">
        <v>137</v>
      </c>
      <c r="AU260" s="150" t="s">
        <v>142</v>
      </c>
      <c r="AY260" s="16" t="s">
        <v>135</v>
      </c>
      <c r="BE260" s="151">
        <f>IF(N260="základná",J260,0)</f>
        <v>0</v>
      </c>
      <c r="BF260" s="151">
        <f>IF(N260="znížená",J260,0)</f>
        <v>0</v>
      </c>
      <c r="BG260" s="151">
        <f>IF(N260="zákl. prenesená",J260,0)</f>
        <v>0</v>
      </c>
      <c r="BH260" s="151">
        <f>IF(N260="zníž. prenesená",J260,0)</f>
        <v>0</v>
      </c>
      <c r="BI260" s="151">
        <f>IF(N260="nulová",J260,0)</f>
        <v>0</v>
      </c>
      <c r="BJ260" s="16" t="s">
        <v>142</v>
      </c>
      <c r="BK260" s="151">
        <f>ROUND(I260*H260,2)</f>
        <v>0</v>
      </c>
      <c r="BL260" s="16" t="s">
        <v>141</v>
      </c>
      <c r="BM260" s="150" t="s">
        <v>850</v>
      </c>
    </row>
    <row r="261" spans="2:65" s="1" customFormat="1" ht="22.15" customHeight="1">
      <c r="B261" s="31"/>
      <c r="C261" s="138" t="s">
        <v>549</v>
      </c>
      <c r="D261" s="138" t="s">
        <v>137</v>
      </c>
      <c r="E261" s="139" t="s">
        <v>586</v>
      </c>
      <c r="F261" s="140" t="s">
        <v>587</v>
      </c>
      <c r="G261" s="141" t="s">
        <v>300</v>
      </c>
      <c r="H261" s="142">
        <v>1</v>
      </c>
      <c r="I261" s="143"/>
      <c r="J261" s="144">
        <f>ROUND(I261*H261,2)</f>
        <v>0</v>
      </c>
      <c r="K261" s="145"/>
      <c r="L261" s="31"/>
      <c r="M261" s="146" t="s">
        <v>1</v>
      </c>
      <c r="N261" s="147" t="s">
        <v>42</v>
      </c>
      <c r="P261" s="148">
        <f>O261*H261</f>
        <v>0</v>
      </c>
      <c r="Q261" s="148">
        <v>0</v>
      </c>
      <c r="R261" s="148">
        <f>Q261*H261</f>
        <v>0</v>
      </c>
      <c r="S261" s="148">
        <v>0</v>
      </c>
      <c r="T261" s="149">
        <f>S261*H261</f>
        <v>0</v>
      </c>
      <c r="AR261" s="150" t="s">
        <v>141</v>
      </c>
      <c r="AT261" s="150" t="s">
        <v>137</v>
      </c>
      <c r="AU261" s="150" t="s">
        <v>142</v>
      </c>
      <c r="AY261" s="16" t="s">
        <v>135</v>
      </c>
      <c r="BE261" s="151">
        <f>IF(N261="základná",J261,0)</f>
        <v>0</v>
      </c>
      <c r="BF261" s="151">
        <f>IF(N261="znížená",J261,0)</f>
        <v>0</v>
      </c>
      <c r="BG261" s="151">
        <f>IF(N261="zákl. prenesená",J261,0)</f>
        <v>0</v>
      </c>
      <c r="BH261" s="151">
        <f>IF(N261="zníž. prenesená",J261,0)</f>
        <v>0</v>
      </c>
      <c r="BI261" s="151">
        <f>IF(N261="nulová",J261,0)</f>
        <v>0</v>
      </c>
      <c r="BJ261" s="16" t="s">
        <v>142</v>
      </c>
      <c r="BK261" s="151">
        <f>ROUND(I261*H261,2)</f>
        <v>0</v>
      </c>
      <c r="BL261" s="16" t="s">
        <v>141</v>
      </c>
      <c r="BM261" s="150" t="s">
        <v>851</v>
      </c>
    </row>
    <row r="262" spans="2:65" s="1" customFormat="1" ht="14.45" customHeight="1">
      <c r="B262" s="31"/>
      <c r="C262" s="138" t="s">
        <v>553</v>
      </c>
      <c r="D262" s="138" t="s">
        <v>137</v>
      </c>
      <c r="E262" s="139" t="s">
        <v>590</v>
      </c>
      <c r="F262" s="140" t="s">
        <v>591</v>
      </c>
      <c r="G262" s="141" t="s">
        <v>300</v>
      </c>
      <c r="H262" s="142">
        <v>1</v>
      </c>
      <c r="I262" s="143"/>
      <c r="J262" s="144">
        <f>ROUND(I262*H262,2)</f>
        <v>0</v>
      </c>
      <c r="K262" s="145"/>
      <c r="L262" s="31"/>
      <c r="M262" s="146" t="s">
        <v>1</v>
      </c>
      <c r="N262" s="147" t="s">
        <v>42</v>
      </c>
      <c r="P262" s="148">
        <f>O262*H262</f>
        <v>0</v>
      </c>
      <c r="Q262" s="148">
        <v>0</v>
      </c>
      <c r="R262" s="148">
        <f>Q262*H262</f>
        <v>0</v>
      </c>
      <c r="S262" s="148">
        <v>0</v>
      </c>
      <c r="T262" s="149">
        <f>S262*H262</f>
        <v>0</v>
      </c>
      <c r="AR262" s="150" t="s">
        <v>141</v>
      </c>
      <c r="AT262" s="150" t="s">
        <v>137</v>
      </c>
      <c r="AU262" s="150" t="s">
        <v>142</v>
      </c>
      <c r="AY262" s="16" t="s">
        <v>135</v>
      </c>
      <c r="BE262" s="151">
        <f>IF(N262="základná",J262,0)</f>
        <v>0</v>
      </c>
      <c r="BF262" s="151">
        <f>IF(N262="znížená",J262,0)</f>
        <v>0</v>
      </c>
      <c r="BG262" s="151">
        <f>IF(N262="zákl. prenesená",J262,0)</f>
        <v>0</v>
      </c>
      <c r="BH262" s="151">
        <f>IF(N262="zníž. prenesená",J262,0)</f>
        <v>0</v>
      </c>
      <c r="BI262" s="151">
        <f>IF(N262="nulová",J262,0)</f>
        <v>0</v>
      </c>
      <c r="BJ262" s="16" t="s">
        <v>142</v>
      </c>
      <c r="BK262" s="151">
        <f>ROUND(I262*H262,2)</f>
        <v>0</v>
      </c>
      <c r="BL262" s="16" t="s">
        <v>141</v>
      </c>
      <c r="BM262" s="150" t="s">
        <v>852</v>
      </c>
    </row>
    <row r="263" spans="2:65" s="1" customFormat="1" ht="14.45" customHeight="1">
      <c r="B263" s="31"/>
      <c r="C263" s="138" t="s">
        <v>557</v>
      </c>
      <c r="D263" s="138" t="s">
        <v>137</v>
      </c>
      <c r="E263" s="139" t="s">
        <v>593</v>
      </c>
      <c r="F263" s="140" t="s">
        <v>594</v>
      </c>
      <c r="G263" s="141" t="s">
        <v>300</v>
      </c>
      <c r="H263" s="142">
        <v>1</v>
      </c>
      <c r="I263" s="143"/>
      <c r="J263" s="144">
        <f>ROUND(I263*H263,2)</f>
        <v>0</v>
      </c>
      <c r="K263" s="145"/>
      <c r="L263" s="31"/>
      <c r="M263" s="146" t="s">
        <v>1</v>
      </c>
      <c r="N263" s="147" t="s">
        <v>42</v>
      </c>
      <c r="P263" s="148">
        <f>O263*H263</f>
        <v>0</v>
      </c>
      <c r="Q263" s="148">
        <v>0</v>
      </c>
      <c r="R263" s="148">
        <f>Q263*H263</f>
        <v>0</v>
      </c>
      <c r="S263" s="148">
        <v>0</v>
      </c>
      <c r="T263" s="149">
        <f>S263*H263</f>
        <v>0</v>
      </c>
      <c r="AR263" s="150" t="s">
        <v>141</v>
      </c>
      <c r="AT263" s="150" t="s">
        <v>137</v>
      </c>
      <c r="AU263" s="150" t="s">
        <v>142</v>
      </c>
      <c r="AY263" s="16" t="s">
        <v>135</v>
      </c>
      <c r="BE263" s="151">
        <f>IF(N263="základná",J263,0)</f>
        <v>0</v>
      </c>
      <c r="BF263" s="151">
        <f>IF(N263="znížená",J263,0)</f>
        <v>0</v>
      </c>
      <c r="BG263" s="151">
        <f>IF(N263="zákl. prenesená",J263,0)</f>
        <v>0</v>
      </c>
      <c r="BH263" s="151">
        <f>IF(N263="zníž. prenesená",J263,0)</f>
        <v>0</v>
      </c>
      <c r="BI263" s="151">
        <f>IF(N263="nulová",J263,0)</f>
        <v>0</v>
      </c>
      <c r="BJ263" s="16" t="s">
        <v>142</v>
      </c>
      <c r="BK263" s="151">
        <f>ROUND(I263*H263,2)</f>
        <v>0</v>
      </c>
      <c r="BL263" s="16" t="s">
        <v>141</v>
      </c>
      <c r="BM263" s="150" t="s">
        <v>853</v>
      </c>
    </row>
    <row r="264" spans="2:65" s="1" customFormat="1" ht="14.45" customHeight="1">
      <c r="B264" s="31"/>
      <c r="C264" s="173" t="s">
        <v>561</v>
      </c>
      <c r="D264" s="173" t="s">
        <v>203</v>
      </c>
      <c r="E264" s="174" t="s">
        <v>597</v>
      </c>
      <c r="F264" s="175" t="s">
        <v>598</v>
      </c>
      <c r="G264" s="176" t="s">
        <v>300</v>
      </c>
      <c r="H264" s="177">
        <v>1</v>
      </c>
      <c r="I264" s="178"/>
      <c r="J264" s="179">
        <f>ROUND(I264*H264,2)</f>
        <v>0</v>
      </c>
      <c r="K264" s="180"/>
      <c r="L264" s="181"/>
      <c r="M264" s="182" t="s">
        <v>1</v>
      </c>
      <c r="N264" s="183" t="s">
        <v>42</v>
      </c>
      <c r="P264" s="148">
        <f>O264*H264</f>
        <v>0</v>
      </c>
      <c r="Q264" s="148">
        <v>0</v>
      </c>
      <c r="R264" s="148">
        <f>Q264*H264</f>
        <v>0</v>
      </c>
      <c r="S264" s="148">
        <v>0</v>
      </c>
      <c r="T264" s="149">
        <f>S264*H264</f>
        <v>0</v>
      </c>
      <c r="AR264" s="150" t="s">
        <v>179</v>
      </c>
      <c r="AT264" s="150" t="s">
        <v>203</v>
      </c>
      <c r="AU264" s="150" t="s">
        <v>142</v>
      </c>
      <c r="AY264" s="16" t="s">
        <v>135</v>
      </c>
      <c r="BE264" s="151">
        <f>IF(N264="základná",J264,0)</f>
        <v>0</v>
      </c>
      <c r="BF264" s="151">
        <f>IF(N264="znížená",J264,0)</f>
        <v>0</v>
      </c>
      <c r="BG264" s="151">
        <f>IF(N264="zákl. prenesená",J264,0)</f>
        <v>0</v>
      </c>
      <c r="BH264" s="151">
        <f>IF(N264="zníž. prenesená",J264,0)</f>
        <v>0</v>
      </c>
      <c r="BI264" s="151">
        <f>IF(N264="nulová",J264,0)</f>
        <v>0</v>
      </c>
      <c r="BJ264" s="16" t="s">
        <v>142</v>
      </c>
      <c r="BK264" s="151">
        <f>ROUND(I264*H264,2)</f>
        <v>0</v>
      </c>
      <c r="BL264" s="16" t="s">
        <v>141</v>
      </c>
      <c r="BM264" s="150" t="s">
        <v>854</v>
      </c>
    </row>
    <row r="265" spans="2:65" s="11" customFormat="1" ht="22.9" customHeight="1">
      <c r="B265" s="126"/>
      <c r="D265" s="127" t="s">
        <v>75</v>
      </c>
      <c r="E265" s="136" t="s">
        <v>600</v>
      </c>
      <c r="F265" s="136" t="s">
        <v>601</v>
      </c>
      <c r="I265" s="129"/>
      <c r="J265" s="137">
        <f>BK265</f>
        <v>0</v>
      </c>
      <c r="L265" s="126"/>
      <c r="M265" s="131"/>
      <c r="P265" s="132">
        <f>SUM(P266:P268)</f>
        <v>0</v>
      </c>
      <c r="R265" s="132">
        <f>SUM(R266:R268)</f>
        <v>0.19</v>
      </c>
      <c r="T265" s="133">
        <f>SUM(T266:T268)</f>
        <v>0</v>
      </c>
      <c r="AR265" s="127" t="s">
        <v>152</v>
      </c>
      <c r="AT265" s="134" t="s">
        <v>75</v>
      </c>
      <c r="AU265" s="134" t="s">
        <v>84</v>
      </c>
      <c r="AY265" s="127" t="s">
        <v>135</v>
      </c>
      <c r="BK265" s="135">
        <f>SUM(BK266:BK268)</f>
        <v>0</v>
      </c>
    </row>
    <row r="266" spans="2:65" s="1" customFormat="1" ht="14.45" customHeight="1">
      <c r="B266" s="31"/>
      <c r="C266" s="138" t="s">
        <v>565</v>
      </c>
      <c r="D266" s="138" t="s">
        <v>137</v>
      </c>
      <c r="E266" s="139" t="s">
        <v>603</v>
      </c>
      <c r="F266" s="140" t="s">
        <v>604</v>
      </c>
      <c r="G266" s="141" t="s">
        <v>140</v>
      </c>
      <c r="H266" s="142">
        <v>13.419</v>
      </c>
      <c r="I266" s="143"/>
      <c r="J266" s="144">
        <f>ROUND(I266*H266,2)</f>
        <v>0</v>
      </c>
      <c r="K266" s="145"/>
      <c r="L266" s="31"/>
      <c r="M266" s="146" t="s">
        <v>1</v>
      </c>
      <c r="N266" s="147" t="s">
        <v>42</v>
      </c>
      <c r="P266" s="148">
        <f>O266*H266</f>
        <v>0</v>
      </c>
      <c r="Q266" s="148">
        <v>0</v>
      </c>
      <c r="R266" s="148">
        <f>Q266*H266</f>
        <v>0</v>
      </c>
      <c r="S266" s="148">
        <v>0</v>
      </c>
      <c r="T266" s="149">
        <f>S266*H266</f>
        <v>0</v>
      </c>
      <c r="AR266" s="150" t="s">
        <v>453</v>
      </c>
      <c r="AT266" s="150" t="s">
        <v>137</v>
      </c>
      <c r="AU266" s="150" t="s">
        <v>142</v>
      </c>
      <c r="AY266" s="16" t="s">
        <v>135</v>
      </c>
      <c r="BE266" s="151">
        <f>IF(N266="základná",J266,0)</f>
        <v>0</v>
      </c>
      <c r="BF266" s="151">
        <f>IF(N266="znížená",J266,0)</f>
        <v>0</v>
      </c>
      <c r="BG266" s="151">
        <f>IF(N266="zákl. prenesená",J266,0)</f>
        <v>0</v>
      </c>
      <c r="BH266" s="151">
        <f>IF(N266="zníž. prenesená",J266,0)</f>
        <v>0</v>
      </c>
      <c r="BI266" s="151">
        <f>IF(N266="nulová",J266,0)</f>
        <v>0</v>
      </c>
      <c r="BJ266" s="16" t="s">
        <v>142</v>
      </c>
      <c r="BK266" s="151">
        <f>ROUND(I266*H266,2)</f>
        <v>0</v>
      </c>
      <c r="BL266" s="16" t="s">
        <v>453</v>
      </c>
      <c r="BM266" s="150" t="s">
        <v>605</v>
      </c>
    </row>
    <row r="267" spans="2:65" s="13" customFormat="1">
      <c r="B267" s="159"/>
      <c r="D267" s="153" t="s">
        <v>144</v>
      </c>
      <c r="E267" s="160" t="s">
        <v>1</v>
      </c>
      <c r="F267" s="161" t="s">
        <v>855</v>
      </c>
      <c r="H267" s="162">
        <v>13.419</v>
      </c>
      <c r="I267" s="163"/>
      <c r="L267" s="159"/>
      <c r="M267" s="164"/>
      <c r="T267" s="165"/>
      <c r="AT267" s="160" t="s">
        <v>144</v>
      </c>
      <c r="AU267" s="160" t="s">
        <v>142</v>
      </c>
      <c r="AV267" s="13" t="s">
        <v>142</v>
      </c>
      <c r="AW267" s="13" t="s">
        <v>32</v>
      </c>
      <c r="AX267" s="13" t="s">
        <v>84</v>
      </c>
      <c r="AY267" s="160" t="s">
        <v>135</v>
      </c>
    </row>
    <row r="268" spans="2:65" s="1" customFormat="1" ht="22.15" customHeight="1">
      <c r="B268" s="31"/>
      <c r="C268" s="173" t="s">
        <v>569</v>
      </c>
      <c r="D268" s="173" t="s">
        <v>203</v>
      </c>
      <c r="E268" s="174" t="s">
        <v>608</v>
      </c>
      <c r="F268" s="175" t="s">
        <v>609</v>
      </c>
      <c r="G268" s="176" t="s">
        <v>195</v>
      </c>
      <c r="H268" s="177">
        <v>0.19</v>
      </c>
      <c r="I268" s="178"/>
      <c r="J268" s="179">
        <f>ROUND(I268*H268,2)</f>
        <v>0</v>
      </c>
      <c r="K268" s="180"/>
      <c r="L268" s="181"/>
      <c r="M268" s="185" t="s">
        <v>1</v>
      </c>
      <c r="N268" s="186" t="s">
        <v>42</v>
      </c>
      <c r="O268" s="187"/>
      <c r="P268" s="188">
        <f>O268*H268</f>
        <v>0</v>
      </c>
      <c r="Q268" s="188">
        <v>1</v>
      </c>
      <c r="R268" s="188">
        <f>Q268*H268</f>
        <v>0.19</v>
      </c>
      <c r="S268" s="188">
        <v>0</v>
      </c>
      <c r="T268" s="189">
        <f>S268*H268</f>
        <v>0</v>
      </c>
      <c r="AR268" s="150" t="s">
        <v>610</v>
      </c>
      <c r="AT268" s="150" t="s">
        <v>203</v>
      </c>
      <c r="AU268" s="150" t="s">
        <v>142</v>
      </c>
      <c r="AY268" s="16" t="s">
        <v>135</v>
      </c>
      <c r="BE268" s="151">
        <f>IF(N268="základná",J268,0)</f>
        <v>0</v>
      </c>
      <c r="BF268" s="151">
        <f>IF(N268="znížená",J268,0)</f>
        <v>0</v>
      </c>
      <c r="BG268" s="151">
        <f>IF(N268="zákl. prenesená",J268,0)</f>
        <v>0</v>
      </c>
      <c r="BH268" s="151">
        <f>IF(N268="zníž. prenesená",J268,0)</f>
        <v>0</v>
      </c>
      <c r="BI268" s="151">
        <f>IF(N268="nulová",J268,0)</f>
        <v>0</v>
      </c>
      <c r="BJ268" s="16" t="s">
        <v>142</v>
      </c>
      <c r="BK268" s="151">
        <f>ROUND(I268*H268,2)</f>
        <v>0</v>
      </c>
      <c r="BL268" s="16" t="s">
        <v>610</v>
      </c>
      <c r="BM268" s="150" t="s">
        <v>611</v>
      </c>
    </row>
    <row r="269" spans="2:65" s="1" customFormat="1" ht="6.95" customHeight="1">
      <c r="B269" s="46"/>
      <c r="C269" s="47"/>
      <c r="D269" s="47"/>
      <c r="E269" s="47"/>
      <c r="F269" s="47"/>
      <c r="G269" s="47"/>
      <c r="H269" s="47"/>
      <c r="I269" s="47"/>
      <c r="J269" s="47"/>
      <c r="K269" s="47"/>
      <c r="L269" s="31"/>
    </row>
  </sheetData>
  <sheetProtection algorithmName="SHA-512" hashValue="O+jzE4iHXE57FXu3iSmBcJoMrQVV0YRmOUo4ABu3wimMeqOgRMpQR84W2dXPG5Frz9CaYdJ1Al2nBj9qXbbIAg==" saltValue="5HeCrHz/KufSAz+fkHKHZ5PPgNHD1EHB/5Pwf8XdYkeHuUA667sHBVxDHa11f0kQw3RFo4MLaJ68Yj//ECLDQQ==" spinCount="100000" sheet="1" objects="1" scenarios="1" formatColumns="0" formatRows="0" autoFilter="0"/>
  <autoFilter ref="C130:K268" xr:uid="{00000000-0009-0000-0000-000004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59"/>
  <sheetViews>
    <sheetView showGridLines="0" workbookViewId="0"/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98</v>
      </c>
      <c r="L4" s="19"/>
      <c r="M4" s="90" t="s">
        <v>9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4.45" customHeight="1">
      <c r="B7" s="19"/>
      <c r="E7" s="230" t="str">
        <f>'Rekapitulácia stavby'!K6</f>
        <v>Vybudovanie parkovacích kapacít pre cyklistov v meste Malacky</v>
      </c>
      <c r="F7" s="231"/>
      <c r="G7" s="231"/>
      <c r="H7" s="231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31.15" customHeight="1">
      <c r="B9" s="31"/>
      <c r="E9" s="190" t="s">
        <v>856</v>
      </c>
      <c r="F9" s="232"/>
      <c r="G9" s="232"/>
      <c r="H9" s="232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8. 8. 2021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3" t="str">
        <f>'Rekapitulácia stavby'!E14</f>
        <v>Vyplň údaj</v>
      </c>
      <c r="F18" s="212"/>
      <c r="G18" s="212"/>
      <c r="H18" s="212"/>
      <c r="I18" s="26" t="s">
        <v>27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27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4.45" customHeight="1">
      <c r="B27" s="91"/>
      <c r="E27" s="216" t="s">
        <v>1</v>
      </c>
      <c r="F27" s="216"/>
      <c r="G27" s="216"/>
      <c r="H27" s="216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36</v>
      </c>
      <c r="J30" s="68">
        <f>ROUND(J131,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7" t="s">
        <v>40</v>
      </c>
      <c r="E33" s="36" t="s">
        <v>41</v>
      </c>
      <c r="F33" s="93">
        <f>ROUND((SUM(BE131:BE258)),  2)</f>
        <v>0</v>
      </c>
      <c r="G33" s="94"/>
      <c r="H33" s="94"/>
      <c r="I33" s="95">
        <v>0.2</v>
      </c>
      <c r="J33" s="93">
        <f>ROUND(((SUM(BE131:BE258))*I33),  2)</f>
        <v>0</v>
      </c>
      <c r="L33" s="31"/>
    </row>
    <row r="34" spans="2:12" s="1" customFormat="1" ht="14.45" customHeight="1">
      <c r="B34" s="31"/>
      <c r="E34" s="36" t="s">
        <v>42</v>
      </c>
      <c r="F34" s="93">
        <f>ROUND((SUM(BF131:BF258)),  2)</f>
        <v>0</v>
      </c>
      <c r="G34" s="94"/>
      <c r="H34" s="94"/>
      <c r="I34" s="95">
        <v>0.2</v>
      </c>
      <c r="J34" s="93">
        <f>ROUND(((SUM(BF131:BF258))*I34),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6">
        <f>ROUND((SUM(BG131:BG258)),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6">
        <f>ROUND((SUM(BH131:BH258)),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45</v>
      </c>
      <c r="F37" s="93">
        <f>ROUND((SUM(BI131:BI258)),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46</v>
      </c>
      <c r="E39" s="59"/>
      <c r="F39" s="59"/>
      <c r="G39" s="100" t="s">
        <v>47</v>
      </c>
      <c r="H39" s="101" t="s">
        <v>48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4" t="s">
        <v>52</v>
      </c>
      <c r="G61" s="45" t="s">
        <v>51</v>
      </c>
      <c r="H61" s="33"/>
      <c r="I61" s="33"/>
      <c r="J61" s="105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4" t="s">
        <v>52</v>
      </c>
      <c r="G76" s="45" t="s">
        <v>51</v>
      </c>
      <c r="H76" s="33"/>
      <c r="I76" s="33"/>
      <c r="J76" s="105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4.45" customHeight="1">
      <c r="B85" s="31"/>
      <c r="E85" s="230" t="str">
        <f>E7</f>
        <v>Vybudovanie parkovacích kapacít pre cyklistov v meste Malacky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31.15" customHeight="1">
      <c r="B87" s="31"/>
      <c r="E87" s="190" t="str">
        <f>E9</f>
        <v>1270-5 - SO 05  Prístrešok pre bicykle pri okresnom úrade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Malacky</v>
      </c>
      <c r="I89" s="26" t="s">
        <v>21</v>
      </c>
      <c r="J89" s="54" t="str">
        <f>IF(J12="","",J12)</f>
        <v>8. 8. 2021</v>
      </c>
      <c r="L89" s="31"/>
    </row>
    <row r="90" spans="2:47" s="1" customFormat="1" ht="6.95" customHeight="1">
      <c r="B90" s="31"/>
      <c r="L90" s="31"/>
    </row>
    <row r="91" spans="2:47" s="1" customFormat="1" ht="26.45" customHeight="1">
      <c r="B91" s="31"/>
      <c r="C91" s="26" t="s">
        <v>23</v>
      </c>
      <c r="F91" s="24" t="str">
        <f>E15</f>
        <v>Mesto Malacky</v>
      </c>
      <c r="I91" s="26" t="s">
        <v>30</v>
      </c>
      <c r="J91" s="29" t="str">
        <f>E21</f>
        <v>Mgr.art.Branislav Škopek</v>
      </c>
      <c r="L91" s="31"/>
    </row>
    <row r="92" spans="2:47" s="1" customFormat="1" ht="15.6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102</v>
      </c>
      <c r="D94" s="98"/>
      <c r="E94" s="98"/>
      <c r="F94" s="98"/>
      <c r="G94" s="98"/>
      <c r="H94" s="98"/>
      <c r="I94" s="98"/>
      <c r="J94" s="107" t="s">
        <v>103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104</v>
      </c>
      <c r="J96" s="68">
        <f>J131</f>
        <v>0</v>
      </c>
      <c r="L96" s="31"/>
      <c r="AU96" s="16" t="s">
        <v>105</v>
      </c>
    </row>
    <row r="97" spans="2:12" s="8" customFormat="1" ht="24.95" customHeight="1">
      <c r="B97" s="109"/>
      <c r="D97" s="110" t="s">
        <v>106</v>
      </c>
      <c r="E97" s="111"/>
      <c r="F97" s="111"/>
      <c r="G97" s="111"/>
      <c r="H97" s="111"/>
      <c r="I97" s="111"/>
      <c r="J97" s="112">
        <f>J132</f>
        <v>0</v>
      </c>
      <c r="L97" s="109"/>
    </row>
    <row r="98" spans="2:12" s="9" customFormat="1" ht="19.899999999999999" customHeight="1">
      <c r="B98" s="113"/>
      <c r="D98" s="114" t="s">
        <v>107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2:12" s="9" customFormat="1" ht="19.899999999999999" customHeight="1">
      <c r="B99" s="113"/>
      <c r="D99" s="114" t="s">
        <v>108</v>
      </c>
      <c r="E99" s="115"/>
      <c r="F99" s="115"/>
      <c r="G99" s="115"/>
      <c r="H99" s="115"/>
      <c r="I99" s="115"/>
      <c r="J99" s="116">
        <f>J138</f>
        <v>0</v>
      </c>
      <c r="L99" s="113"/>
    </row>
    <row r="100" spans="2:12" s="9" customFormat="1" ht="19.899999999999999" customHeight="1">
      <c r="B100" s="113"/>
      <c r="D100" s="114" t="s">
        <v>109</v>
      </c>
      <c r="E100" s="115"/>
      <c r="F100" s="115"/>
      <c r="G100" s="115"/>
      <c r="H100" s="115"/>
      <c r="I100" s="115"/>
      <c r="J100" s="116">
        <f>J158</f>
        <v>0</v>
      </c>
      <c r="L100" s="113"/>
    </row>
    <row r="101" spans="2:12" s="9" customFormat="1" ht="19.899999999999999" customHeight="1">
      <c r="B101" s="113"/>
      <c r="D101" s="114" t="s">
        <v>110</v>
      </c>
      <c r="E101" s="115"/>
      <c r="F101" s="115"/>
      <c r="G101" s="115"/>
      <c r="H101" s="115"/>
      <c r="I101" s="115"/>
      <c r="J101" s="116">
        <f>J164</f>
        <v>0</v>
      </c>
      <c r="L101" s="113"/>
    </row>
    <row r="102" spans="2:12" s="9" customFormat="1" ht="19.899999999999999" customHeight="1">
      <c r="B102" s="113"/>
      <c r="D102" s="114" t="s">
        <v>111</v>
      </c>
      <c r="E102" s="115"/>
      <c r="F102" s="115"/>
      <c r="G102" s="115"/>
      <c r="H102" s="115"/>
      <c r="I102" s="115"/>
      <c r="J102" s="116">
        <f>J177</f>
        <v>0</v>
      </c>
      <c r="L102" s="113"/>
    </row>
    <row r="103" spans="2:12" s="8" customFormat="1" ht="24.95" customHeight="1">
      <c r="B103" s="109"/>
      <c r="D103" s="110" t="s">
        <v>112</v>
      </c>
      <c r="E103" s="111"/>
      <c r="F103" s="111"/>
      <c r="G103" s="111"/>
      <c r="H103" s="111"/>
      <c r="I103" s="111"/>
      <c r="J103" s="112">
        <f>J179</f>
        <v>0</v>
      </c>
      <c r="L103" s="109"/>
    </row>
    <row r="104" spans="2:12" s="9" customFormat="1" ht="19.899999999999999" customHeight="1">
      <c r="B104" s="113"/>
      <c r="D104" s="114" t="s">
        <v>113</v>
      </c>
      <c r="E104" s="115"/>
      <c r="F104" s="115"/>
      <c r="G104" s="115"/>
      <c r="H104" s="115"/>
      <c r="I104" s="115"/>
      <c r="J104" s="116">
        <f>J180</f>
        <v>0</v>
      </c>
      <c r="L104" s="113"/>
    </row>
    <row r="105" spans="2:12" s="9" customFormat="1" ht="19.899999999999999" customHeight="1">
      <c r="B105" s="113"/>
      <c r="D105" s="114" t="s">
        <v>114</v>
      </c>
      <c r="E105" s="115"/>
      <c r="F105" s="115"/>
      <c r="G105" s="115"/>
      <c r="H105" s="115"/>
      <c r="I105" s="115"/>
      <c r="J105" s="116">
        <f>J189</f>
        <v>0</v>
      </c>
      <c r="L105" s="113"/>
    </row>
    <row r="106" spans="2:12" s="9" customFormat="1" ht="19.899999999999999" customHeight="1">
      <c r="B106" s="113"/>
      <c r="D106" s="114" t="s">
        <v>115</v>
      </c>
      <c r="E106" s="115"/>
      <c r="F106" s="115"/>
      <c r="G106" s="115"/>
      <c r="H106" s="115"/>
      <c r="I106" s="115"/>
      <c r="J106" s="116">
        <f>J195</f>
        <v>0</v>
      </c>
      <c r="L106" s="113"/>
    </row>
    <row r="107" spans="2:12" s="9" customFormat="1" ht="19.899999999999999" customHeight="1">
      <c r="B107" s="113"/>
      <c r="D107" s="114" t="s">
        <v>116</v>
      </c>
      <c r="E107" s="115"/>
      <c r="F107" s="115"/>
      <c r="G107" s="115"/>
      <c r="H107" s="115"/>
      <c r="I107" s="115"/>
      <c r="J107" s="116">
        <f>J202</f>
        <v>0</v>
      </c>
      <c r="L107" s="113"/>
    </row>
    <row r="108" spans="2:12" s="9" customFormat="1" ht="19.899999999999999" customHeight="1">
      <c r="B108" s="113"/>
      <c r="D108" s="114" t="s">
        <v>117</v>
      </c>
      <c r="E108" s="115"/>
      <c r="F108" s="115"/>
      <c r="G108" s="115"/>
      <c r="H108" s="115"/>
      <c r="I108" s="115"/>
      <c r="J108" s="116">
        <f>J211</f>
        <v>0</v>
      </c>
      <c r="L108" s="113"/>
    </row>
    <row r="109" spans="2:12" s="8" customFormat="1" ht="24.95" customHeight="1">
      <c r="B109" s="109"/>
      <c r="D109" s="110" t="s">
        <v>118</v>
      </c>
      <c r="E109" s="111"/>
      <c r="F109" s="111"/>
      <c r="G109" s="111"/>
      <c r="H109" s="111"/>
      <c r="I109" s="111"/>
      <c r="J109" s="112">
        <f>J213</f>
        <v>0</v>
      </c>
      <c r="L109" s="109"/>
    </row>
    <row r="110" spans="2:12" s="9" customFormat="1" ht="19.899999999999999" customHeight="1">
      <c r="B110" s="113"/>
      <c r="D110" s="114" t="s">
        <v>119</v>
      </c>
      <c r="E110" s="115"/>
      <c r="F110" s="115"/>
      <c r="G110" s="115"/>
      <c r="H110" s="115"/>
      <c r="I110" s="115"/>
      <c r="J110" s="116">
        <f>J214</f>
        <v>0</v>
      </c>
      <c r="L110" s="113"/>
    </row>
    <row r="111" spans="2:12" s="9" customFormat="1" ht="19.899999999999999" customHeight="1">
      <c r="B111" s="113"/>
      <c r="D111" s="114" t="s">
        <v>120</v>
      </c>
      <c r="E111" s="115"/>
      <c r="F111" s="115"/>
      <c r="G111" s="115"/>
      <c r="H111" s="115"/>
      <c r="I111" s="115"/>
      <c r="J111" s="116">
        <f>J255</f>
        <v>0</v>
      </c>
      <c r="L111" s="113"/>
    </row>
    <row r="112" spans="2:12" s="1" customFormat="1" ht="21.75" customHeight="1">
      <c r="B112" s="31"/>
      <c r="L112" s="31"/>
    </row>
    <row r="113" spans="2:12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7" spans="2:12" s="1" customFormat="1" ht="6.95" customHeight="1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4.95" customHeight="1">
      <c r="B118" s="31"/>
      <c r="C118" s="20" t="s">
        <v>121</v>
      </c>
      <c r="L118" s="31"/>
    </row>
    <row r="119" spans="2:12" s="1" customFormat="1" ht="6.95" customHeight="1">
      <c r="B119" s="31"/>
      <c r="L119" s="31"/>
    </row>
    <row r="120" spans="2:12" s="1" customFormat="1" ht="12" customHeight="1">
      <c r="B120" s="31"/>
      <c r="C120" s="26" t="s">
        <v>15</v>
      </c>
      <c r="L120" s="31"/>
    </row>
    <row r="121" spans="2:12" s="1" customFormat="1" ht="14.45" customHeight="1">
      <c r="B121" s="31"/>
      <c r="E121" s="230" t="str">
        <f>E7</f>
        <v>Vybudovanie parkovacích kapacít pre cyklistov v meste Malacky</v>
      </c>
      <c r="F121" s="231"/>
      <c r="G121" s="231"/>
      <c r="H121" s="231"/>
      <c r="L121" s="31"/>
    </row>
    <row r="122" spans="2:12" s="1" customFormat="1" ht="12" customHeight="1">
      <c r="B122" s="31"/>
      <c r="C122" s="26" t="s">
        <v>99</v>
      </c>
      <c r="L122" s="31"/>
    </row>
    <row r="123" spans="2:12" s="1" customFormat="1" ht="31.15" customHeight="1">
      <c r="B123" s="31"/>
      <c r="E123" s="190" t="str">
        <f>E9</f>
        <v>1270-5 - SO 05  Prístrešok pre bicykle pri okresnom úrade</v>
      </c>
      <c r="F123" s="232"/>
      <c r="G123" s="232"/>
      <c r="H123" s="232"/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19</v>
      </c>
      <c r="F125" s="24" t="str">
        <f>F12</f>
        <v>Malacky</v>
      </c>
      <c r="I125" s="26" t="s">
        <v>21</v>
      </c>
      <c r="J125" s="54" t="str">
        <f>IF(J12="","",J12)</f>
        <v>8. 8. 2021</v>
      </c>
      <c r="L125" s="31"/>
    </row>
    <row r="126" spans="2:12" s="1" customFormat="1" ht="6.95" customHeight="1">
      <c r="B126" s="31"/>
      <c r="L126" s="31"/>
    </row>
    <row r="127" spans="2:12" s="1" customFormat="1" ht="26.45" customHeight="1">
      <c r="B127" s="31"/>
      <c r="C127" s="26" t="s">
        <v>23</v>
      </c>
      <c r="F127" s="24" t="str">
        <f>E15</f>
        <v>Mesto Malacky</v>
      </c>
      <c r="I127" s="26" t="s">
        <v>30</v>
      </c>
      <c r="J127" s="29" t="str">
        <f>E21</f>
        <v>Mgr.art.Branislav Škopek</v>
      </c>
      <c r="L127" s="31"/>
    </row>
    <row r="128" spans="2:12" s="1" customFormat="1" ht="15.6" customHeight="1">
      <c r="B128" s="31"/>
      <c r="C128" s="26" t="s">
        <v>28</v>
      </c>
      <c r="F128" s="24" t="str">
        <f>IF(E18="","",E18)</f>
        <v>Vyplň údaj</v>
      </c>
      <c r="I128" s="26" t="s">
        <v>33</v>
      </c>
      <c r="J128" s="29" t="str">
        <f>E24</f>
        <v xml:space="preserve"> 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7"/>
      <c r="C130" s="118" t="s">
        <v>122</v>
      </c>
      <c r="D130" s="119" t="s">
        <v>61</v>
      </c>
      <c r="E130" s="119" t="s">
        <v>57</v>
      </c>
      <c r="F130" s="119" t="s">
        <v>58</v>
      </c>
      <c r="G130" s="119" t="s">
        <v>123</v>
      </c>
      <c r="H130" s="119" t="s">
        <v>124</v>
      </c>
      <c r="I130" s="119" t="s">
        <v>125</v>
      </c>
      <c r="J130" s="120" t="s">
        <v>103</v>
      </c>
      <c r="K130" s="121" t="s">
        <v>126</v>
      </c>
      <c r="L130" s="117"/>
      <c r="M130" s="61" t="s">
        <v>1</v>
      </c>
      <c r="N130" s="62" t="s">
        <v>40</v>
      </c>
      <c r="O130" s="62" t="s">
        <v>127</v>
      </c>
      <c r="P130" s="62" t="s">
        <v>128</v>
      </c>
      <c r="Q130" s="62" t="s">
        <v>129</v>
      </c>
      <c r="R130" s="62" t="s">
        <v>130</v>
      </c>
      <c r="S130" s="62" t="s">
        <v>131</v>
      </c>
      <c r="T130" s="63" t="s">
        <v>132</v>
      </c>
    </row>
    <row r="131" spans="2:65" s="1" customFormat="1" ht="22.9" customHeight="1">
      <c r="B131" s="31"/>
      <c r="C131" s="66" t="s">
        <v>104</v>
      </c>
      <c r="J131" s="122">
        <f>BK131</f>
        <v>0</v>
      </c>
      <c r="L131" s="31"/>
      <c r="M131" s="64"/>
      <c r="N131" s="55"/>
      <c r="O131" s="55"/>
      <c r="P131" s="123">
        <f>P132+P179+P213</f>
        <v>0</v>
      </c>
      <c r="Q131" s="55"/>
      <c r="R131" s="123">
        <f>R132+R179+R213</f>
        <v>40.508733310000004</v>
      </c>
      <c r="S131" s="55"/>
      <c r="T131" s="124">
        <f>T132+T179+T213</f>
        <v>21.596349999999997</v>
      </c>
      <c r="AT131" s="16" t="s">
        <v>75</v>
      </c>
      <c r="AU131" s="16" t="s">
        <v>105</v>
      </c>
      <c r="BK131" s="125">
        <f>BK132+BK179+BK213</f>
        <v>0</v>
      </c>
    </row>
    <row r="132" spans="2:65" s="11" customFormat="1" ht="25.9" customHeight="1">
      <c r="B132" s="126"/>
      <c r="D132" s="127" t="s">
        <v>75</v>
      </c>
      <c r="E132" s="128" t="s">
        <v>133</v>
      </c>
      <c r="F132" s="128" t="s">
        <v>134</v>
      </c>
      <c r="I132" s="129"/>
      <c r="J132" s="130">
        <f>BK132</f>
        <v>0</v>
      </c>
      <c r="L132" s="126"/>
      <c r="M132" s="131"/>
      <c r="P132" s="132">
        <f>P133+P138+P158+P164+P177</f>
        <v>0</v>
      </c>
      <c r="R132" s="132">
        <f>R133+R138+R158+R164+R177</f>
        <v>37.389932649999999</v>
      </c>
      <c r="T132" s="133">
        <f>T133+T138+T158+T164+T177</f>
        <v>21.596349999999997</v>
      </c>
      <c r="AR132" s="127" t="s">
        <v>84</v>
      </c>
      <c r="AT132" s="134" t="s">
        <v>75</v>
      </c>
      <c r="AU132" s="134" t="s">
        <v>76</v>
      </c>
      <c r="AY132" s="127" t="s">
        <v>135</v>
      </c>
      <c r="BK132" s="135">
        <f>BK133+BK138+BK158+BK164+BK177</f>
        <v>0</v>
      </c>
    </row>
    <row r="133" spans="2:65" s="11" customFormat="1" ht="22.9" customHeight="1">
      <c r="B133" s="126"/>
      <c r="D133" s="127" t="s">
        <v>75</v>
      </c>
      <c r="E133" s="136" t="s">
        <v>84</v>
      </c>
      <c r="F133" s="136" t="s">
        <v>136</v>
      </c>
      <c r="I133" s="129"/>
      <c r="J133" s="137">
        <f>BK133</f>
        <v>0</v>
      </c>
      <c r="L133" s="126"/>
      <c r="M133" s="131"/>
      <c r="P133" s="132">
        <f>SUM(P134:P137)</f>
        <v>0</v>
      </c>
      <c r="R133" s="132">
        <f>SUM(R134:R137)</f>
        <v>0</v>
      </c>
      <c r="T133" s="133">
        <f>SUM(T134:T137)</f>
        <v>21.596349999999997</v>
      </c>
      <c r="AR133" s="127" t="s">
        <v>84</v>
      </c>
      <c r="AT133" s="134" t="s">
        <v>75</v>
      </c>
      <c r="AU133" s="134" t="s">
        <v>84</v>
      </c>
      <c r="AY133" s="127" t="s">
        <v>135</v>
      </c>
      <c r="BK133" s="135">
        <f>SUM(BK134:BK137)</f>
        <v>0</v>
      </c>
    </row>
    <row r="134" spans="2:65" s="1" customFormat="1" ht="22.15" customHeight="1">
      <c r="B134" s="31"/>
      <c r="C134" s="138" t="s">
        <v>84</v>
      </c>
      <c r="D134" s="138" t="s">
        <v>137</v>
      </c>
      <c r="E134" s="139" t="s">
        <v>782</v>
      </c>
      <c r="F134" s="140" t="s">
        <v>783</v>
      </c>
      <c r="G134" s="141" t="s">
        <v>140</v>
      </c>
      <c r="H134" s="142">
        <v>28.94</v>
      </c>
      <c r="I134" s="143"/>
      <c r="J134" s="144">
        <f>ROUND(I134*H134,2)</f>
        <v>0</v>
      </c>
      <c r="K134" s="145"/>
      <c r="L134" s="31"/>
      <c r="M134" s="146" t="s">
        <v>1</v>
      </c>
      <c r="N134" s="147" t="s">
        <v>42</v>
      </c>
      <c r="P134" s="148">
        <f>O134*H134</f>
        <v>0</v>
      </c>
      <c r="Q134" s="148">
        <v>0</v>
      </c>
      <c r="R134" s="148">
        <f>Q134*H134</f>
        <v>0</v>
      </c>
      <c r="S134" s="148">
        <v>0.24</v>
      </c>
      <c r="T134" s="149">
        <f>S134*H134</f>
        <v>6.9455999999999998</v>
      </c>
      <c r="AR134" s="150" t="s">
        <v>141</v>
      </c>
      <c r="AT134" s="150" t="s">
        <v>137</v>
      </c>
      <c r="AU134" s="150" t="s">
        <v>142</v>
      </c>
      <c r="AY134" s="16" t="s">
        <v>135</v>
      </c>
      <c r="BE134" s="151">
        <f>IF(N134="základná",J134,0)</f>
        <v>0</v>
      </c>
      <c r="BF134" s="151">
        <f>IF(N134="znížená",J134,0)</f>
        <v>0</v>
      </c>
      <c r="BG134" s="151">
        <f>IF(N134="zákl. prenesená",J134,0)</f>
        <v>0</v>
      </c>
      <c r="BH134" s="151">
        <f>IF(N134="zníž. prenesená",J134,0)</f>
        <v>0</v>
      </c>
      <c r="BI134" s="151">
        <f>IF(N134="nulová",J134,0)</f>
        <v>0</v>
      </c>
      <c r="BJ134" s="16" t="s">
        <v>142</v>
      </c>
      <c r="BK134" s="151">
        <f>ROUND(I134*H134,2)</f>
        <v>0</v>
      </c>
      <c r="BL134" s="16" t="s">
        <v>141</v>
      </c>
      <c r="BM134" s="150" t="s">
        <v>784</v>
      </c>
    </row>
    <row r="135" spans="2:65" s="1" customFormat="1" ht="30" customHeight="1">
      <c r="B135" s="31"/>
      <c r="C135" s="138" t="s">
        <v>142</v>
      </c>
      <c r="D135" s="138" t="s">
        <v>137</v>
      </c>
      <c r="E135" s="139" t="s">
        <v>785</v>
      </c>
      <c r="F135" s="140" t="s">
        <v>786</v>
      </c>
      <c r="G135" s="141" t="s">
        <v>140</v>
      </c>
      <c r="H135" s="142">
        <v>28.94</v>
      </c>
      <c r="I135" s="143"/>
      <c r="J135" s="144">
        <f>ROUND(I135*H135,2)</f>
        <v>0</v>
      </c>
      <c r="K135" s="145"/>
      <c r="L135" s="31"/>
      <c r="M135" s="146" t="s">
        <v>1</v>
      </c>
      <c r="N135" s="147" t="s">
        <v>42</v>
      </c>
      <c r="P135" s="148">
        <f>O135*H135</f>
        <v>0</v>
      </c>
      <c r="Q135" s="148">
        <v>0</v>
      </c>
      <c r="R135" s="148">
        <f>Q135*H135</f>
        <v>0</v>
      </c>
      <c r="S135" s="148">
        <v>0.23499999999999999</v>
      </c>
      <c r="T135" s="149">
        <f>S135*H135</f>
        <v>6.8008999999999995</v>
      </c>
      <c r="AR135" s="150" t="s">
        <v>141</v>
      </c>
      <c r="AT135" s="150" t="s">
        <v>137</v>
      </c>
      <c r="AU135" s="150" t="s">
        <v>142</v>
      </c>
      <c r="AY135" s="16" t="s">
        <v>135</v>
      </c>
      <c r="BE135" s="151">
        <f>IF(N135="základná",J135,0)</f>
        <v>0</v>
      </c>
      <c r="BF135" s="151">
        <f>IF(N135="znížená",J135,0)</f>
        <v>0</v>
      </c>
      <c r="BG135" s="151">
        <f>IF(N135="zákl. prenesená",J135,0)</f>
        <v>0</v>
      </c>
      <c r="BH135" s="151">
        <f>IF(N135="zníž. prenesená",J135,0)</f>
        <v>0</v>
      </c>
      <c r="BI135" s="151">
        <f>IF(N135="nulová",J135,0)</f>
        <v>0</v>
      </c>
      <c r="BJ135" s="16" t="s">
        <v>142</v>
      </c>
      <c r="BK135" s="151">
        <f>ROUND(I135*H135,2)</f>
        <v>0</v>
      </c>
      <c r="BL135" s="16" t="s">
        <v>141</v>
      </c>
      <c r="BM135" s="150" t="s">
        <v>787</v>
      </c>
    </row>
    <row r="136" spans="2:65" s="1" customFormat="1" ht="22.15" customHeight="1">
      <c r="B136" s="31"/>
      <c r="C136" s="138" t="s">
        <v>152</v>
      </c>
      <c r="D136" s="138" t="s">
        <v>137</v>
      </c>
      <c r="E136" s="139" t="s">
        <v>788</v>
      </c>
      <c r="F136" s="140" t="s">
        <v>789</v>
      </c>
      <c r="G136" s="141" t="s">
        <v>140</v>
      </c>
      <c r="H136" s="142">
        <v>28.94</v>
      </c>
      <c r="I136" s="143"/>
      <c r="J136" s="144">
        <f>ROUND(I136*H136,2)</f>
        <v>0</v>
      </c>
      <c r="K136" s="145"/>
      <c r="L136" s="31"/>
      <c r="M136" s="146" t="s">
        <v>1</v>
      </c>
      <c r="N136" s="147" t="s">
        <v>42</v>
      </c>
      <c r="P136" s="148">
        <f>O136*H136</f>
        <v>0</v>
      </c>
      <c r="Q136" s="148">
        <v>0</v>
      </c>
      <c r="R136" s="148">
        <f>Q136*H136</f>
        <v>0</v>
      </c>
      <c r="S136" s="148">
        <v>0.22500000000000001</v>
      </c>
      <c r="T136" s="149">
        <f>S136*H136</f>
        <v>6.5115000000000007</v>
      </c>
      <c r="AR136" s="150" t="s">
        <v>141</v>
      </c>
      <c r="AT136" s="150" t="s">
        <v>137</v>
      </c>
      <c r="AU136" s="150" t="s">
        <v>142</v>
      </c>
      <c r="AY136" s="16" t="s">
        <v>135</v>
      </c>
      <c r="BE136" s="151">
        <f>IF(N136="základná",J136,0)</f>
        <v>0</v>
      </c>
      <c r="BF136" s="151">
        <f>IF(N136="znížená",J136,0)</f>
        <v>0</v>
      </c>
      <c r="BG136" s="151">
        <f>IF(N136="zákl. prenesená",J136,0)</f>
        <v>0</v>
      </c>
      <c r="BH136" s="151">
        <f>IF(N136="zníž. prenesená",J136,0)</f>
        <v>0</v>
      </c>
      <c r="BI136" s="151">
        <f>IF(N136="nulová",J136,0)</f>
        <v>0</v>
      </c>
      <c r="BJ136" s="16" t="s">
        <v>142</v>
      </c>
      <c r="BK136" s="151">
        <f>ROUND(I136*H136,2)</f>
        <v>0</v>
      </c>
      <c r="BL136" s="16" t="s">
        <v>141</v>
      </c>
      <c r="BM136" s="150" t="s">
        <v>790</v>
      </c>
    </row>
    <row r="137" spans="2:65" s="1" customFormat="1" ht="22.15" customHeight="1">
      <c r="B137" s="31"/>
      <c r="C137" s="138" t="s">
        <v>141</v>
      </c>
      <c r="D137" s="138" t="s">
        <v>137</v>
      </c>
      <c r="E137" s="139" t="s">
        <v>791</v>
      </c>
      <c r="F137" s="140" t="s">
        <v>792</v>
      </c>
      <c r="G137" s="141" t="s">
        <v>225</v>
      </c>
      <c r="H137" s="142">
        <v>9.23</v>
      </c>
      <c r="I137" s="143"/>
      <c r="J137" s="144">
        <f>ROUND(I137*H137,2)</f>
        <v>0</v>
      </c>
      <c r="K137" s="145"/>
      <c r="L137" s="31"/>
      <c r="M137" s="146" t="s">
        <v>1</v>
      </c>
      <c r="N137" s="147" t="s">
        <v>42</v>
      </c>
      <c r="P137" s="148">
        <f>O137*H137</f>
        <v>0</v>
      </c>
      <c r="Q137" s="148">
        <v>0</v>
      </c>
      <c r="R137" s="148">
        <f>Q137*H137</f>
        <v>0</v>
      </c>
      <c r="S137" s="148">
        <v>0.14499999999999999</v>
      </c>
      <c r="T137" s="149">
        <f>S137*H137</f>
        <v>1.3383499999999999</v>
      </c>
      <c r="AR137" s="150" t="s">
        <v>141</v>
      </c>
      <c r="AT137" s="150" t="s">
        <v>137</v>
      </c>
      <c r="AU137" s="150" t="s">
        <v>142</v>
      </c>
      <c r="AY137" s="16" t="s">
        <v>135</v>
      </c>
      <c r="BE137" s="151">
        <f>IF(N137="základná",J137,0)</f>
        <v>0</v>
      </c>
      <c r="BF137" s="151">
        <f>IF(N137="znížená",J137,0)</f>
        <v>0</v>
      </c>
      <c r="BG137" s="151">
        <f>IF(N137="zákl. prenesená",J137,0)</f>
        <v>0</v>
      </c>
      <c r="BH137" s="151">
        <f>IF(N137="zníž. prenesená",J137,0)</f>
        <v>0</v>
      </c>
      <c r="BI137" s="151">
        <f>IF(N137="nulová",J137,0)</f>
        <v>0</v>
      </c>
      <c r="BJ137" s="16" t="s">
        <v>142</v>
      </c>
      <c r="BK137" s="151">
        <f>ROUND(I137*H137,2)</f>
        <v>0</v>
      </c>
      <c r="BL137" s="16" t="s">
        <v>141</v>
      </c>
      <c r="BM137" s="150" t="s">
        <v>793</v>
      </c>
    </row>
    <row r="138" spans="2:65" s="11" customFormat="1" ht="22.9" customHeight="1">
      <c r="B138" s="126"/>
      <c r="D138" s="127" t="s">
        <v>75</v>
      </c>
      <c r="E138" s="136" t="s">
        <v>142</v>
      </c>
      <c r="F138" s="136" t="s">
        <v>208</v>
      </c>
      <c r="I138" s="129"/>
      <c r="J138" s="137">
        <f>BK138</f>
        <v>0</v>
      </c>
      <c r="L138" s="126"/>
      <c r="M138" s="131"/>
      <c r="P138" s="132">
        <f>SUM(P139:P157)</f>
        <v>0</v>
      </c>
      <c r="R138" s="132">
        <f>SUM(R139:R157)</f>
        <v>26.215667850000003</v>
      </c>
      <c r="T138" s="133">
        <f>SUM(T139:T157)</f>
        <v>0</v>
      </c>
      <c r="AR138" s="127" t="s">
        <v>84</v>
      </c>
      <c r="AT138" s="134" t="s">
        <v>75</v>
      </c>
      <c r="AU138" s="134" t="s">
        <v>84</v>
      </c>
      <c r="AY138" s="127" t="s">
        <v>135</v>
      </c>
      <c r="BK138" s="135">
        <f>SUM(BK139:BK157)</f>
        <v>0</v>
      </c>
    </row>
    <row r="139" spans="2:65" s="1" customFormat="1" ht="30" customHeight="1">
      <c r="B139" s="31"/>
      <c r="C139" s="138" t="s">
        <v>164</v>
      </c>
      <c r="D139" s="138" t="s">
        <v>137</v>
      </c>
      <c r="E139" s="139" t="s">
        <v>210</v>
      </c>
      <c r="F139" s="140" t="s">
        <v>211</v>
      </c>
      <c r="G139" s="141" t="s">
        <v>140</v>
      </c>
      <c r="H139" s="142">
        <v>3.391</v>
      </c>
      <c r="I139" s="143"/>
      <c r="J139" s="144">
        <f>ROUND(I139*H139,2)</f>
        <v>0</v>
      </c>
      <c r="K139" s="145"/>
      <c r="L139" s="31"/>
      <c r="M139" s="146" t="s">
        <v>1</v>
      </c>
      <c r="N139" s="147" t="s">
        <v>42</v>
      </c>
      <c r="P139" s="148">
        <f>O139*H139</f>
        <v>0</v>
      </c>
      <c r="Q139" s="148">
        <v>1.8000000000000001E-4</v>
      </c>
      <c r="R139" s="148">
        <f>Q139*H139</f>
        <v>6.1037999999999999E-4</v>
      </c>
      <c r="S139" s="148">
        <v>0</v>
      </c>
      <c r="T139" s="149">
        <f>S139*H139</f>
        <v>0</v>
      </c>
      <c r="AR139" s="150" t="s">
        <v>141</v>
      </c>
      <c r="AT139" s="150" t="s">
        <v>137</v>
      </c>
      <c r="AU139" s="150" t="s">
        <v>142</v>
      </c>
      <c r="AY139" s="16" t="s">
        <v>135</v>
      </c>
      <c r="BE139" s="151">
        <f>IF(N139="základná",J139,0)</f>
        <v>0</v>
      </c>
      <c r="BF139" s="151">
        <f>IF(N139="znížená",J139,0)</f>
        <v>0</v>
      </c>
      <c r="BG139" s="151">
        <f>IF(N139="zákl. prenesená",J139,0)</f>
        <v>0</v>
      </c>
      <c r="BH139" s="151">
        <f>IF(N139="zníž. prenesená",J139,0)</f>
        <v>0</v>
      </c>
      <c r="BI139" s="151">
        <f>IF(N139="nulová",J139,0)</f>
        <v>0</v>
      </c>
      <c r="BJ139" s="16" t="s">
        <v>142</v>
      </c>
      <c r="BK139" s="151">
        <f>ROUND(I139*H139,2)</f>
        <v>0</v>
      </c>
      <c r="BL139" s="16" t="s">
        <v>141</v>
      </c>
      <c r="BM139" s="150" t="s">
        <v>212</v>
      </c>
    </row>
    <row r="140" spans="2:65" s="12" customFormat="1">
      <c r="B140" s="152"/>
      <c r="D140" s="153" t="s">
        <v>144</v>
      </c>
      <c r="E140" s="154" t="s">
        <v>1</v>
      </c>
      <c r="F140" s="155" t="s">
        <v>213</v>
      </c>
      <c r="H140" s="154" t="s">
        <v>1</v>
      </c>
      <c r="I140" s="156"/>
      <c r="L140" s="152"/>
      <c r="M140" s="157"/>
      <c r="T140" s="158"/>
      <c r="AT140" s="154" t="s">
        <v>144</v>
      </c>
      <c r="AU140" s="154" t="s">
        <v>142</v>
      </c>
      <c r="AV140" s="12" t="s">
        <v>84</v>
      </c>
      <c r="AW140" s="12" t="s">
        <v>32</v>
      </c>
      <c r="AX140" s="12" t="s">
        <v>76</v>
      </c>
      <c r="AY140" s="154" t="s">
        <v>135</v>
      </c>
    </row>
    <row r="141" spans="2:65" s="13" customFormat="1">
      <c r="B141" s="159"/>
      <c r="D141" s="153" t="s">
        <v>144</v>
      </c>
      <c r="E141" s="160" t="s">
        <v>1</v>
      </c>
      <c r="F141" s="161" t="s">
        <v>857</v>
      </c>
      <c r="H141" s="162">
        <v>3.391</v>
      </c>
      <c r="I141" s="163"/>
      <c r="L141" s="159"/>
      <c r="M141" s="164"/>
      <c r="T141" s="165"/>
      <c r="AT141" s="160" t="s">
        <v>144</v>
      </c>
      <c r="AU141" s="160" t="s">
        <v>142</v>
      </c>
      <c r="AV141" s="13" t="s">
        <v>142</v>
      </c>
      <c r="AW141" s="13" t="s">
        <v>32</v>
      </c>
      <c r="AX141" s="13" t="s">
        <v>84</v>
      </c>
      <c r="AY141" s="160" t="s">
        <v>135</v>
      </c>
    </row>
    <row r="142" spans="2:65" s="1" customFormat="1" ht="14.45" customHeight="1">
      <c r="B142" s="31"/>
      <c r="C142" s="173" t="s">
        <v>170</v>
      </c>
      <c r="D142" s="173" t="s">
        <v>203</v>
      </c>
      <c r="E142" s="174" t="s">
        <v>218</v>
      </c>
      <c r="F142" s="175" t="s">
        <v>219</v>
      </c>
      <c r="G142" s="176" t="s">
        <v>140</v>
      </c>
      <c r="H142" s="177">
        <v>3.4590000000000001</v>
      </c>
      <c r="I142" s="178"/>
      <c r="J142" s="179">
        <f>ROUND(I142*H142,2)</f>
        <v>0</v>
      </c>
      <c r="K142" s="180"/>
      <c r="L142" s="181"/>
      <c r="M142" s="182" t="s">
        <v>1</v>
      </c>
      <c r="N142" s="183" t="s">
        <v>42</v>
      </c>
      <c r="P142" s="148">
        <f>O142*H142</f>
        <v>0</v>
      </c>
      <c r="Q142" s="148">
        <v>2.0000000000000001E-4</v>
      </c>
      <c r="R142" s="148">
        <f>Q142*H142</f>
        <v>6.9180000000000001E-4</v>
      </c>
      <c r="S142" s="148">
        <v>0</v>
      </c>
      <c r="T142" s="149">
        <f>S142*H142</f>
        <v>0</v>
      </c>
      <c r="AR142" s="150" t="s">
        <v>179</v>
      </c>
      <c r="AT142" s="150" t="s">
        <v>203</v>
      </c>
      <c r="AU142" s="150" t="s">
        <v>142</v>
      </c>
      <c r="AY142" s="16" t="s">
        <v>135</v>
      </c>
      <c r="BE142" s="151">
        <f>IF(N142="základná",J142,0)</f>
        <v>0</v>
      </c>
      <c r="BF142" s="151">
        <f>IF(N142="znížená",J142,0)</f>
        <v>0</v>
      </c>
      <c r="BG142" s="151">
        <f>IF(N142="zákl. prenesená",J142,0)</f>
        <v>0</v>
      </c>
      <c r="BH142" s="151">
        <f>IF(N142="zníž. prenesená",J142,0)</f>
        <v>0</v>
      </c>
      <c r="BI142" s="151">
        <f>IF(N142="nulová",J142,0)</f>
        <v>0</v>
      </c>
      <c r="BJ142" s="16" t="s">
        <v>142</v>
      </c>
      <c r="BK142" s="151">
        <f>ROUND(I142*H142,2)</f>
        <v>0</v>
      </c>
      <c r="BL142" s="16" t="s">
        <v>141</v>
      </c>
      <c r="BM142" s="150" t="s">
        <v>220</v>
      </c>
    </row>
    <row r="143" spans="2:65" s="13" customFormat="1">
      <c r="B143" s="159"/>
      <c r="D143" s="153" t="s">
        <v>144</v>
      </c>
      <c r="F143" s="161" t="s">
        <v>858</v>
      </c>
      <c r="H143" s="162">
        <v>3.4590000000000001</v>
      </c>
      <c r="I143" s="163"/>
      <c r="L143" s="159"/>
      <c r="M143" s="164"/>
      <c r="T143" s="165"/>
      <c r="AT143" s="160" t="s">
        <v>144</v>
      </c>
      <c r="AU143" s="160" t="s">
        <v>142</v>
      </c>
      <c r="AV143" s="13" t="s">
        <v>142</v>
      </c>
      <c r="AW143" s="13" t="s">
        <v>4</v>
      </c>
      <c r="AX143" s="13" t="s">
        <v>84</v>
      </c>
      <c r="AY143" s="160" t="s">
        <v>135</v>
      </c>
    </row>
    <row r="144" spans="2:65" s="1" customFormat="1" ht="22.15" customHeight="1">
      <c r="B144" s="31"/>
      <c r="C144" s="138" t="s">
        <v>174</v>
      </c>
      <c r="D144" s="138" t="s">
        <v>137</v>
      </c>
      <c r="E144" s="139" t="s">
        <v>223</v>
      </c>
      <c r="F144" s="140" t="s">
        <v>224</v>
      </c>
      <c r="G144" s="141" t="s">
        <v>225</v>
      </c>
      <c r="H144" s="142">
        <v>10.8</v>
      </c>
      <c r="I144" s="143"/>
      <c r="J144" s="144">
        <f>ROUND(I144*H144,2)</f>
        <v>0</v>
      </c>
      <c r="K144" s="145"/>
      <c r="L144" s="31"/>
      <c r="M144" s="146" t="s">
        <v>1</v>
      </c>
      <c r="N144" s="147" t="s">
        <v>42</v>
      </c>
      <c r="P144" s="148">
        <f>O144*H144</f>
        <v>0</v>
      </c>
      <c r="Q144" s="148">
        <v>9.92E-3</v>
      </c>
      <c r="R144" s="148">
        <f>Q144*H144</f>
        <v>0.10713600000000001</v>
      </c>
      <c r="S144" s="148">
        <v>0</v>
      </c>
      <c r="T144" s="149">
        <f>S144*H144</f>
        <v>0</v>
      </c>
      <c r="AR144" s="150" t="s">
        <v>141</v>
      </c>
      <c r="AT144" s="150" t="s">
        <v>137</v>
      </c>
      <c r="AU144" s="150" t="s">
        <v>142</v>
      </c>
      <c r="AY144" s="16" t="s">
        <v>135</v>
      </c>
      <c r="BE144" s="151">
        <f>IF(N144="základná",J144,0)</f>
        <v>0</v>
      </c>
      <c r="BF144" s="151">
        <f>IF(N144="znížená",J144,0)</f>
        <v>0</v>
      </c>
      <c r="BG144" s="151">
        <f>IF(N144="zákl. prenesená",J144,0)</f>
        <v>0</v>
      </c>
      <c r="BH144" s="151">
        <f>IF(N144="zníž. prenesená",J144,0)</f>
        <v>0</v>
      </c>
      <c r="BI144" s="151">
        <f>IF(N144="nulová",J144,0)</f>
        <v>0</v>
      </c>
      <c r="BJ144" s="16" t="s">
        <v>142</v>
      </c>
      <c r="BK144" s="151">
        <f>ROUND(I144*H144,2)</f>
        <v>0</v>
      </c>
      <c r="BL144" s="16" t="s">
        <v>141</v>
      </c>
      <c r="BM144" s="150" t="s">
        <v>226</v>
      </c>
    </row>
    <row r="145" spans="2:65" s="13" customFormat="1">
      <c r="B145" s="159"/>
      <c r="D145" s="153" t="s">
        <v>144</v>
      </c>
      <c r="E145" s="160" t="s">
        <v>1</v>
      </c>
      <c r="F145" s="161" t="s">
        <v>859</v>
      </c>
      <c r="H145" s="162">
        <v>10.8</v>
      </c>
      <c r="I145" s="163"/>
      <c r="L145" s="159"/>
      <c r="M145" s="164"/>
      <c r="T145" s="165"/>
      <c r="AT145" s="160" t="s">
        <v>144</v>
      </c>
      <c r="AU145" s="160" t="s">
        <v>142</v>
      </c>
      <c r="AV145" s="13" t="s">
        <v>142</v>
      </c>
      <c r="AW145" s="13" t="s">
        <v>32</v>
      </c>
      <c r="AX145" s="13" t="s">
        <v>84</v>
      </c>
      <c r="AY145" s="160" t="s">
        <v>135</v>
      </c>
    </row>
    <row r="146" spans="2:65" s="1" customFormat="1" ht="22.15" customHeight="1">
      <c r="B146" s="31"/>
      <c r="C146" s="138" t="s">
        <v>179</v>
      </c>
      <c r="D146" s="138" t="s">
        <v>137</v>
      </c>
      <c r="E146" s="139" t="s">
        <v>229</v>
      </c>
      <c r="F146" s="140" t="s">
        <v>230</v>
      </c>
      <c r="G146" s="141" t="s">
        <v>149</v>
      </c>
      <c r="H146" s="142">
        <v>5.8319999999999999</v>
      </c>
      <c r="I146" s="143"/>
      <c r="J146" s="144">
        <f>ROUND(I146*H146,2)</f>
        <v>0</v>
      </c>
      <c r="K146" s="145"/>
      <c r="L146" s="31"/>
      <c r="M146" s="146" t="s">
        <v>1</v>
      </c>
      <c r="N146" s="147" t="s">
        <v>42</v>
      </c>
      <c r="P146" s="148">
        <f>O146*H146</f>
        <v>0</v>
      </c>
      <c r="Q146" s="148">
        <v>2.0699999999999998</v>
      </c>
      <c r="R146" s="148">
        <f>Q146*H146</f>
        <v>12.072239999999999</v>
      </c>
      <c r="S146" s="148">
        <v>0</v>
      </c>
      <c r="T146" s="149">
        <f>S146*H146</f>
        <v>0</v>
      </c>
      <c r="AR146" s="150" t="s">
        <v>141</v>
      </c>
      <c r="AT146" s="150" t="s">
        <v>137</v>
      </c>
      <c r="AU146" s="150" t="s">
        <v>142</v>
      </c>
      <c r="AY146" s="16" t="s">
        <v>135</v>
      </c>
      <c r="BE146" s="151">
        <f>IF(N146="základná",J146,0)</f>
        <v>0</v>
      </c>
      <c r="BF146" s="151">
        <f>IF(N146="znížená",J146,0)</f>
        <v>0</v>
      </c>
      <c r="BG146" s="151">
        <f>IF(N146="zákl. prenesená",J146,0)</f>
        <v>0</v>
      </c>
      <c r="BH146" s="151">
        <f>IF(N146="zníž. prenesená",J146,0)</f>
        <v>0</v>
      </c>
      <c r="BI146" s="151">
        <f>IF(N146="nulová",J146,0)</f>
        <v>0</v>
      </c>
      <c r="BJ146" s="16" t="s">
        <v>142</v>
      </c>
      <c r="BK146" s="151">
        <f>ROUND(I146*H146,2)</f>
        <v>0</v>
      </c>
      <c r="BL146" s="16" t="s">
        <v>141</v>
      </c>
      <c r="BM146" s="150" t="s">
        <v>231</v>
      </c>
    </row>
    <row r="147" spans="2:65" s="12" customFormat="1">
      <c r="B147" s="152"/>
      <c r="D147" s="153" t="s">
        <v>144</v>
      </c>
      <c r="E147" s="154" t="s">
        <v>1</v>
      </c>
      <c r="F147" s="155" t="s">
        <v>232</v>
      </c>
      <c r="H147" s="154" t="s">
        <v>1</v>
      </c>
      <c r="I147" s="156"/>
      <c r="L147" s="152"/>
      <c r="M147" s="157"/>
      <c r="T147" s="158"/>
      <c r="AT147" s="154" t="s">
        <v>144</v>
      </c>
      <c r="AU147" s="154" t="s">
        <v>142</v>
      </c>
      <c r="AV147" s="12" t="s">
        <v>84</v>
      </c>
      <c r="AW147" s="12" t="s">
        <v>32</v>
      </c>
      <c r="AX147" s="12" t="s">
        <v>76</v>
      </c>
      <c r="AY147" s="154" t="s">
        <v>135</v>
      </c>
    </row>
    <row r="148" spans="2:65" s="13" customFormat="1">
      <c r="B148" s="159"/>
      <c r="D148" s="153" t="s">
        <v>144</v>
      </c>
      <c r="E148" s="160" t="s">
        <v>1</v>
      </c>
      <c r="F148" s="161" t="s">
        <v>860</v>
      </c>
      <c r="H148" s="162">
        <v>5.8319999999999999</v>
      </c>
      <c r="I148" s="163"/>
      <c r="L148" s="159"/>
      <c r="M148" s="164"/>
      <c r="T148" s="165"/>
      <c r="AT148" s="160" t="s">
        <v>144</v>
      </c>
      <c r="AU148" s="160" t="s">
        <v>142</v>
      </c>
      <c r="AV148" s="13" t="s">
        <v>142</v>
      </c>
      <c r="AW148" s="13" t="s">
        <v>32</v>
      </c>
      <c r="AX148" s="13" t="s">
        <v>84</v>
      </c>
      <c r="AY148" s="160" t="s">
        <v>135</v>
      </c>
    </row>
    <row r="149" spans="2:65" s="1" customFormat="1" ht="22.15" customHeight="1">
      <c r="B149" s="31"/>
      <c r="C149" s="138" t="s">
        <v>184</v>
      </c>
      <c r="D149" s="138" t="s">
        <v>137</v>
      </c>
      <c r="E149" s="139" t="s">
        <v>235</v>
      </c>
      <c r="F149" s="140" t="s">
        <v>236</v>
      </c>
      <c r="G149" s="141" t="s">
        <v>149</v>
      </c>
      <c r="H149" s="142">
        <v>5.8319999999999999</v>
      </c>
      <c r="I149" s="143"/>
      <c r="J149" s="144">
        <f>ROUND(I149*H149,2)</f>
        <v>0</v>
      </c>
      <c r="K149" s="145"/>
      <c r="L149" s="31"/>
      <c r="M149" s="146" t="s">
        <v>1</v>
      </c>
      <c r="N149" s="147" t="s">
        <v>42</v>
      </c>
      <c r="P149" s="148">
        <f>O149*H149</f>
        <v>0</v>
      </c>
      <c r="Q149" s="148">
        <v>2.3453400000000002</v>
      </c>
      <c r="R149" s="148">
        <f>Q149*H149</f>
        <v>13.67802288</v>
      </c>
      <c r="S149" s="148">
        <v>0</v>
      </c>
      <c r="T149" s="149">
        <f>S149*H149</f>
        <v>0</v>
      </c>
      <c r="AR149" s="150" t="s">
        <v>141</v>
      </c>
      <c r="AT149" s="150" t="s">
        <v>137</v>
      </c>
      <c r="AU149" s="150" t="s">
        <v>142</v>
      </c>
      <c r="AY149" s="16" t="s">
        <v>135</v>
      </c>
      <c r="BE149" s="151">
        <f>IF(N149="základná",J149,0)</f>
        <v>0</v>
      </c>
      <c r="BF149" s="151">
        <f>IF(N149="znížená",J149,0)</f>
        <v>0</v>
      </c>
      <c r="BG149" s="151">
        <f>IF(N149="zákl. prenesená",J149,0)</f>
        <v>0</v>
      </c>
      <c r="BH149" s="151">
        <f>IF(N149="zníž. prenesená",J149,0)</f>
        <v>0</v>
      </c>
      <c r="BI149" s="151">
        <f>IF(N149="nulová",J149,0)</f>
        <v>0</v>
      </c>
      <c r="BJ149" s="16" t="s">
        <v>142</v>
      </c>
      <c r="BK149" s="151">
        <f>ROUND(I149*H149,2)</f>
        <v>0</v>
      </c>
      <c r="BL149" s="16" t="s">
        <v>141</v>
      </c>
      <c r="BM149" s="150" t="s">
        <v>237</v>
      </c>
    </row>
    <row r="150" spans="2:65" s="13" customFormat="1">
      <c r="B150" s="159"/>
      <c r="D150" s="153" t="s">
        <v>144</v>
      </c>
      <c r="E150" s="160" t="s">
        <v>1</v>
      </c>
      <c r="F150" s="161" t="s">
        <v>860</v>
      </c>
      <c r="H150" s="162">
        <v>5.8319999999999999</v>
      </c>
      <c r="I150" s="163"/>
      <c r="L150" s="159"/>
      <c r="M150" s="164"/>
      <c r="T150" s="165"/>
      <c r="AT150" s="160" t="s">
        <v>144</v>
      </c>
      <c r="AU150" s="160" t="s">
        <v>142</v>
      </c>
      <c r="AV150" s="13" t="s">
        <v>142</v>
      </c>
      <c r="AW150" s="13" t="s">
        <v>32</v>
      </c>
      <c r="AX150" s="13" t="s">
        <v>84</v>
      </c>
      <c r="AY150" s="160" t="s">
        <v>135</v>
      </c>
    </row>
    <row r="151" spans="2:65" s="1" customFormat="1" ht="19.899999999999999" customHeight="1">
      <c r="B151" s="31"/>
      <c r="C151" s="138" t="s">
        <v>188</v>
      </c>
      <c r="D151" s="138" t="s">
        <v>137</v>
      </c>
      <c r="E151" s="139" t="s">
        <v>240</v>
      </c>
      <c r="F151" s="140" t="s">
        <v>241</v>
      </c>
      <c r="G151" s="141" t="s">
        <v>140</v>
      </c>
      <c r="H151" s="142">
        <v>7.56</v>
      </c>
      <c r="I151" s="143"/>
      <c r="J151" s="144">
        <f>ROUND(I151*H151,2)</f>
        <v>0</v>
      </c>
      <c r="K151" s="145"/>
      <c r="L151" s="31"/>
      <c r="M151" s="146" t="s">
        <v>1</v>
      </c>
      <c r="N151" s="147" t="s">
        <v>42</v>
      </c>
      <c r="P151" s="148">
        <f>O151*H151</f>
        <v>0</v>
      </c>
      <c r="Q151" s="148">
        <v>4.0699999999999998E-3</v>
      </c>
      <c r="R151" s="148">
        <f>Q151*H151</f>
        <v>3.0769199999999997E-2</v>
      </c>
      <c r="S151" s="148">
        <v>0</v>
      </c>
      <c r="T151" s="149">
        <f>S151*H151</f>
        <v>0</v>
      </c>
      <c r="AR151" s="150" t="s">
        <v>141</v>
      </c>
      <c r="AT151" s="150" t="s">
        <v>137</v>
      </c>
      <c r="AU151" s="150" t="s">
        <v>142</v>
      </c>
      <c r="AY151" s="16" t="s">
        <v>135</v>
      </c>
      <c r="BE151" s="151">
        <f>IF(N151="základná",J151,0)</f>
        <v>0</v>
      </c>
      <c r="BF151" s="151">
        <f>IF(N151="znížená",J151,0)</f>
        <v>0</v>
      </c>
      <c r="BG151" s="151">
        <f>IF(N151="zákl. prenesená",J151,0)</f>
        <v>0</v>
      </c>
      <c r="BH151" s="151">
        <f>IF(N151="zníž. prenesená",J151,0)</f>
        <v>0</v>
      </c>
      <c r="BI151" s="151">
        <f>IF(N151="nulová",J151,0)</f>
        <v>0</v>
      </c>
      <c r="BJ151" s="16" t="s">
        <v>142</v>
      </c>
      <c r="BK151" s="151">
        <f>ROUND(I151*H151,2)</f>
        <v>0</v>
      </c>
      <c r="BL151" s="16" t="s">
        <v>141</v>
      </c>
      <c r="BM151" s="150" t="s">
        <v>242</v>
      </c>
    </row>
    <row r="152" spans="2:65" s="13" customFormat="1">
      <c r="B152" s="159"/>
      <c r="D152" s="153" t="s">
        <v>144</v>
      </c>
      <c r="E152" s="160" t="s">
        <v>1</v>
      </c>
      <c r="F152" s="161" t="s">
        <v>861</v>
      </c>
      <c r="H152" s="162">
        <v>7.56</v>
      </c>
      <c r="I152" s="163"/>
      <c r="L152" s="159"/>
      <c r="M152" s="164"/>
      <c r="T152" s="165"/>
      <c r="AT152" s="160" t="s">
        <v>144</v>
      </c>
      <c r="AU152" s="160" t="s">
        <v>142</v>
      </c>
      <c r="AV152" s="13" t="s">
        <v>142</v>
      </c>
      <c r="AW152" s="13" t="s">
        <v>32</v>
      </c>
      <c r="AX152" s="13" t="s">
        <v>84</v>
      </c>
      <c r="AY152" s="160" t="s">
        <v>135</v>
      </c>
    </row>
    <row r="153" spans="2:65" s="1" customFormat="1" ht="19.899999999999999" customHeight="1">
      <c r="B153" s="31"/>
      <c r="C153" s="138" t="s">
        <v>192</v>
      </c>
      <c r="D153" s="138" t="s">
        <v>137</v>
      </c>
      <c r="E153" s="139" t="s">
        <v>244</v>
      </c>
      <c r="F153" s="140" t="s">
        <v>245</v>
      </c>
      <c r="G153" s="141" t="s">
        <v>140</v>
      </c>
      <c r="H153" s="142">
        <v>7.56</v>
      </c>
      <c r="I153" s="143"/>
      <c r="J153" s="144">
        <f>ROUND(I153*H153,2)</f>
        <v>0</v>
      </c>
      <c r="K153" s="145"/>
      <c r="L153" s="31"/>
      <c r="M153" s="146" t="s">
        <v>1</v>
      </c>
      <c r="N153" s="147" t="s">
        <v>42</v>
      </c>
      <c r="P153" s="148">
        <f>O153*H153</f>
        <v>0</v>
      </c>
      <c r="Q153" s="148">
        <v>0</v>
      </c>
      <c r="R153" s="148">
        <f>Q153*H153</f>
        <v>0</v>
      </c>
      <c r="S153" s="148">
        <v>0</v>
      </c>
      <c r="T153" s="149">
        <f>S153*H153</f>
        <v>0</v>
      </c>
      <c r="AR153" s="150" t="s">
        <v>141</v>
      </c>
      <c r="AT153" s="150" t="s">
        <v>137</v>
      </c>
      <c r="AU153" s="150" t="s">
        <v>142</v>
      </c>
      <c r="AY153" s="16" t="s">
        <v>135</v>
      </c>
      <c r="BE153" s="151">
        <f>IF(N153="základná",J153,0)</f>
        <v>0</v>
      </c>
      <c r="BF153" s="151">
        <f>IF(N153="znížená",J153,0)</f>
        <v>0</v>
      </c>
      <c r="BG153" s="151">
        <f>IF(N153="zákl. prenesená",J153,0)</f>
        <v>0</v>
      </c>
      <c r="BH153" s="151">
        <f>IF(N153="zníž. prenesená",J153,0)</f>
        <v>0</v>
      </c>
      <c r="BI153" s="151">
        <f>IF(N153="nulová",J153,0)</f>
        <v>0</v>
      </c>
      <c r="BJ153" s="16" t="s">
        <v>142</v>
      </c>
      <c r="BK153" s="151">
        <f>ROUND(I153*H153,2)</f>
        <v>0</v>
      </c>
      <c r="BL153" s="16" t="s">
        <v>141</v>
      </c>
      <c r="BM153" s="150" t="s">
        <v>246</v>
      </c>
    </row>
    <row r="154" spans="2:65" s="1" customFormat="1" ht="14.45" customHeight="1">
      <c r="B154" s="31"/>
      <c r="C154" s="138" t="s">
        <v>198</v>
      </c>
      <c r="D154" s="138" t="s">
        <v>137</v>
      </c>
      <c r="E154" s="139" t="s">
        <v>248</v>
      </c>
      <c r="F154" s="140" t="s">
        <v>249</v>
      </c>
      <c r="G154" s="141" t="s">
        <v>195</v>
      </c>
      <c r="H154" s="142">
        <v>9.7000000000000003E-2</v>
      </c>
      <c r="I154" s="143"/>
      <c r="J154" s="144">
        <f>ROUND(I154*H154,2)</f>
        <v>0</v>
      </c>
      <c r="K154" s="145"/>
      <c r="L154" s="31"/>
      <c r="M154" s="146" t="s">
        <v>1</v>
      </c>
      <c r="N154" s="147" t="s">
        <v>42</v>
      </c>
      <c r="P154" s="148">
        <f>O154*H154</f>
        <v>0</v>
      </c>
      <c r="Q154" s="148">
        <v>1.01895</v>
      </c>
      <c r="R154" s="148">
        <f>Q154*H154</f>
        <v>9.883815E-2</v>
      </c>
      <c r="S154" s="148">
        <v>0</v>
      </c>
      <c r="T154" s="149">
        <f>S154*H154</f>
        <v>0</v>
      </c>
      <c r="AR154" s="150" t="s">
        <v>141</v>
      </c>
      <c r="AT154" s="150" t="s">
        <v>137</v>
      </c>
      <c r="AU154" s="150" t="s">
        <v>142</v>
      </c>
      <c r="AY154" s="16" t="s">
        <v>135</v>
      </c>
      <c r="BE154" s="151">
        <f>IF(N154="základná",J154,0)</f>
        <v>0</v>
      </c>
      <c r="BF154" s="151">
        <f>IF(N154="znížená",J154,0)</f>
        <v>0</v>
      </c>
      <c r="BG154" s="151">
        <f>IF(N154="zákl. prenesená",J154,0)</f>
        <v>0</v>
      </c>
      <c r="BH154" s="151">
        <f>IF(N154="zníž. prenesená",J154,0)</f>
        <v>0</v>
      </c>
      <c r="BI154" s="151">
        <f>IF(N154="nulová",J154,0)</f>
        <v>0</v>
      </c>
      <c r="BJ154" s="16" t="s">
        <v>142</v>
      </c>
      <c r="BK154" s="151">
        <f>ROUND(I154*H154,2)</f>
        <v>0</v>
      </c>
      <c r="BL154" s="16" t="s">
        <v>141</v>
      </c>
      <c r="BM154" s="150" t="s">
        <v>250</v>
      </c>
    </row>
    <row r="155" spans="2:65" s="13" customFormat="1">
      <c r="B155" s="159"/>
      <c r="D155" s="153" t="s">
        <v>144</v>
      </c>
      <c r="E155" s="160" t="s">
        <v>1</v>
      </c>
      <c r="F155" s="161" t="s">
        <v>862</v>
      </c>
      <c r="H155" s="162">
        <v>9.7000000000000003E-2</v>
      </c>
      <c r="I155" s="163"/>
      <c r="L155" s="159"/>
      <c r="M155" s="164"/>
      <c r="T155" s="165"/>
      <c r="AT155" s="160" t="s">
        <v>144</v>
      </c>
      <c r="AU155" s="160" t="s">
        <v>142</v>
      </c>
      <c r="AV155" s="13" t="s">
        <v>142</v>
      </c>
      <c r="AW155" s="13" t="s">
        <v>32</v>
      </c>
      <c r="AX155" s="13" t="s">
        <v>84</v>
      </c>
      <c r="AY155" s="160" t="s">
        <v>135</v>
      </c>
    </row>
    <row r="156" spans="2:65" s="1" customFormat="1" ht="14.45" customHeight="1">
      <c r="B156" s="31"/>
      <c r="C156" s="138" t="s">
        <v>202</v>
      </c>
      <c r="D156" s="138" t="s">
        <v>137</v>
      </c>
      <c r="E156" s="139" t="s">
        <v>253</v>
      </c>
      <c r="F156" s="140" t="s">
        <v>254</v>
      </c>
      <c r="G156" s="141" t="s">
        <v>195</v>
      </c>
      <c r="H156" s="142">
        <v>0.189</v>
      </c>
      <c r="I156" s="143"/>
      <c r="J156" s="144">
        <f>ROUND(I156*H156,2)</f>
        <v>0</v>
      </c>
      <c r="K156" s="145"/>
      <c r="L156" s="31"/>
      <c r="M156" s="146" t="s">
        <v>1</v>
      </c>
      <c r="N156" s="147" t="s">
        <v>42</v>
      </c>
      <c r="P156" s="148">
        <f>O156*H156</f>
        <v>0</v>
      </c>
      <c r="Q156" s="148">
        <v>1.20296</v>
      </c>
      <c r="R156" s="148">
        <f>Q156*H156</f>
        <v>0.22735944</v>
      </c>
      <c r="S156" s="148">
        <v>0</v>
      </c>
      <c r="T156" s="149">
        <f>S156*H156</f>
        <v>0</v>
      </c>
      <c r="AR156" s="150" t="s">
        <v>141</v>
      </c>
      <c r="AT156" s="150" t="s">
        <v>137</v>
      </c>
      <c r="AU156" s="150" t="s">
        <v>142</v>
      </c>
      <c r="AY156" s="16" t="s">
        <v>135</v>
      </c>
      <c r="BE156" s="151">
        <f>IF(N156="základná",J156,0)</f>
        <v>0</v>
      </c>
      <c r="BF156" s="151">
        <f>IF(N156="znížená",J156,0)</f>
        <v>0</v>
      </c>
      <c r="BG156" s="151">
        <f>IF(N156="zákl. prenesená",J156,0)</f>
        <v>0</v>
      </c>
      <c r="BH156" s="151">
        <f>IF(N156="zníž. prenesená",J156,0)</f>
        <v>0</v>
      </c>
      <c r="BI156" s="151">
        <f>IF(N156="nulová",J156,0)</f>
        <v>0</v>
      </c>
      <c r="BJ156" s="16" t="s">
        <v>142</v>
      </c>
      <c r="BK156" s="151">
        <f>ROUND(I156*H156,2)</f>
        <v>0</v>
      </c>
      <c r="BL156" s="16" t="s">
        <v>141</v>
      </c>
      <c r="BM156" s="150" t="s">
        <v>255</v>
      </c>
    </row>
    <row r="157" spans="2:65" s="13" customFormat="1">
      <c r="B157" s="159"/>
      <c r="D157" s="153" t="s">
        <v>144</v>
      </c>
      <c r="E157" s="160" t="s">
        <v>1</v>
      </c>
      <c r="F157" s="161" t="s">
        <v>863</v>
      </c>
      <c r="H157" s="162">
        <v>0.189</v>
      </c>
      <c r="I157" s="163"/>
      <c r="L157" s="159"/>
      <c r="M157" s="164"/>
      <c r="T157" s="165"/>
      <c r="AT157" s="160" t="s">
        <v>144</v>
      </c>
      <c r="AU157" s="160" t="s">
        <v>142</v>
      </c>
      <c r="AV157" s="13" t="s">
        <v>142</v>
      </c>
      <c r="AW157" s="13" t="s">
        <v>32</v>
      </c>
      <c r="AX157" s="13" t="s">
        <v>84</v>
      </c>
      <c r="AY157" s="160" t="s">
        <v>135</v>
      </c>
    </row>
    <row r="158" spans="2:65" s="11" customFormat="1" ht="22.9" customHeight="1">
      <c r="B158" s="126"/>
      <c r="D158" s="127" t="s">
        <v>75</v>
      </c>
      <c r="E158" s="136" t="s">
        <v>164</v>
      </c>
      <c r="F158" s="136" t="s">
        <v>265</v>
      </c>
      <c r="I158" s="129"/>
      <c r="J158" s="137">
        <f>BK158</f>
        <v>0</v>
      </c>
      <c r="L158" s="126"/>
      <c r="M158" s="131"/>
      <c r="P158" s="132">
        <f>SUM(P159:P163)</f>
        <v>0</v>
      </c>
      <c r="R158" s="132">
        <f>SUM(R159:R163)</f>
        <v>6.8919599999999992</v>
      </c>
      <c r="T158" s="133">
        <f>SUM(T159:T163)</f>
        <v>0</v>
      </c>
      <c r="AR158" s="127" t="s">
        <v>84</v>
      </c>
      <c r="AT158" s="134" t="s">
        <v>75</v>
      </c>
      <c r="AU158" s="134" t="s">
        <v>84</v>
      </c>
      <c r="AY158" s="127" t="s">
        <v>135</v>
      </c>
      <c r="BK158" s="135">
        <f>SUM(BK159:BK163)</f>
        <v>0</v>
      </c>
    </row>
    <row r="159" spans="2:65" s="1" customFormat="1" ht="30" customHeight="1">
      <c r="B159" s="31"/>
      <c r="C159" s="138" t="s">
        <v>209</v>
      </c>
      <c r="D159" s="138" t="s">
        <v>137</v>
      </c>
      <c r="E159" s="139" t="s">
        <v>284</v>
      </c>
      <c r="F159" s="140" t="s">
        <v>285</v>
      </c>
      <c r="G159" s="141" t="s">
        <v>140</v>
      </c>
      <c r="H159" s="142">
        <v>27.88</v>
      </c>
      <c r="I159" s="143"/>
      <c r="J159" s="144">
        <f>ROUND(I159*H159,2)</f>
        <v>0</v>
      </c>
      <c r="K159" s="145"/>
      <c r="L159" s="31"/>
      <c r="M159" s="146" t="s">
        <v>1</v>
      </c>
      <c r="N159" s="147" t="s">
        <v>42</v>
      </c>
      <c r="P159" s="148">
        <f>O159*H159</f>
        <v>0</v>
      </c>
      <c r="Q159" s="148">
        <v>0.126</v>
      </c>
      <c r="R159" s="148">
        <f>Q159*H159</f>
        <v>3.51288</v>
      </c>
      <c r="S159" s="148">
        <v>0</v>
      </c>
      <c r="T159" s="149">
        <f>S159*H159</f>
        <v>0</v>
      </c>
      <c r="AR159" s="150" t="s">
        <v>141</v>
      </c>
      <c r="AT159" s="150" t="s">
        <v>137</v>
      </c>
      <c r="AU159" s="150" t="s">
        <v>142</v>
      </c>
      <c r="AY159" s="16" t="s">
        <v>135</v>
      </c>
      <c r="BE159" s="151">
        <f>IF(N159="základná",J159,0)</f>
        <v>0</v>
      </c>
      <c r="BF159" s="151">
        <f>IF(N159="znížená",J159,0)</f>
        <v>0</v>
      </c>
      <c r="BG159" s="151">
        <f>IF(N159="zákl. prenesená",J159,0)</f>
        <v>0</v>
      </c>
      <c r="BH159" s="151">
        <f>IF(N159="zníž. prenesená",J159,0)</f>
        <v>0</v>
      </c>
      <c r="BI159" s="151">
        <f>IF(N159="nulová",J159,0)</f>
        <v>0</v>
      </c>
      <c r="BJ159" s="16" t="s">
        <v>142</v>
      </c>
      <c r="BK159" s="151">
        <f>ROUND(I159*H159,2)</f>
        <v>0</v>
      </c>
      <c r="BL159" s="16" t="s">
        <v>141</v>
      </c>
      <c r="BM159" s="150" t="s">
        <v>286</v>
      </c>
    </row>
    <row r="160" spans="2:65" s="12" customFormat="1">
      <c r="B160" s="152"/>
      <c r="D160" s="153" t="s">
        <v>144</v>
      </c>
      <c r="E160" s="154" t="s">
        <v>1</v>
      </c>
      <c r="F160" s="155" t="s">
        <v>287</v>
      </c>
      <c r="H160" s="154" t="s">
        <v>1</v>
      </c>
      <c r="I160" s="156"/>
      <c r="L160" s="152"/>
      <c r="M160" s="157"/>
      <c r="T160" s="158"/>
      <c r="AT160" s="154" t="s">
        <v>144</v>
      </c>
      <c r="AU160" s="154" t="s">
        <v>142</v>
      </c>
      <c r="AV160" s="12" t="s">
        <v>84</v>
      </c>
      <c r="AW160" s="12" t="s">
        <v>32</v>
      </c>
      <c r="AX160" s="12" t="s">
        <v>76</v>
      </c>
      <c r="AY160" s="154" t="s">
        <v>135</v>
      </c>
    </row>
    <row r="161" spans="2:65" s="13" customFormat="1">
      <c r="B161" s="159"/>
      <c r="D161" s="153" t="s">
        <v>144</v>
      </c>
      <c r="E161" s="160" t="s">
        <v>1</v>
      </c>
      <c r="F161" s="161" t="s">
        <v>864</v>
      </c>
      <c r="H161" s="162">
        <v>27.88</v>
      </c>
      <c r="I161" s="163"/>
      <c r="L161" s="159"/>
      <c r="M161" s="164"/>
      <c r="T161" s="165"/>
      <c r="AT161" s="160" t="s">
        <v>144</v>
      </c>
      <c r="AU161" s="160" t="s">
        <v>142</v>
      </c>
      <c r="AV161" s="13" t="s">
        <v>142</v>
      </c>
      <c r="AW161" s="13" t="s">
        <v>32</v>
      </c>
      <c r="AX161" s="13" t="s">
        <v>84</v>
      </c>
      <c r="AY161" s="160" t="s">
        <v>135</v>
      </c>
    </row>
    <row r="162" spans="2:65" s="1" customFormat="1" ht="14.45" customHeight="1">
      <c r="B162" s="31"/>
      <c r="C162" s="173" t="s">
        <v>217</v>
      </c>
      <c r="D162" s="173" t="s">
        <v>203</v>
      </c>
      <c r="E162" s="174" t="s">
        <v>279</v>
      </c>
      <c r="F162" s="175" t="s">
        <v>280</v>
      </c>
      <c r="G162" s="176" t="s">
        <v>140</v>
      </c>
      <c r="H162" s="177">
        <v>28.158999999999999</v>
      </c>
      <c r="I162" s="178"/>
      <c r="J162" s="179">
        <f>ROUND(I162*H162,2)</f>
        <v>0</v>
      </c>
      <c r="K162" s="180"/>
      <c r="L162" s="181"/>
      <c r="M162" s="182" t="s">
        <v>1</v>
      </c>
      <c r="N162" s="183" t="s">
        <v>42</v>
      </c>
      <c r="P162" s="148">
        <f>O162*H162</f>
        <v>0</v>
      </c>
      <c r="Q162" s="148">
        <v>0.12</v>
      </c>
      <c r="R162" s="148">
        <f>Q162*H162</f>
        <v>3.3790799999999996</v>
      </c>
      <c r="S162" s="148">
        <v>0</v>
      </c>
      <c r="T162" s="149">
        <f>S162*H162</f>
        <v>0</v>
      </c>
      <c r="AR162" s="150" t="s">
        <v>179</v>
      </c>
      <c r="AT162" s="150" t="s">
        <v>203</v>
      </c>
      <c r="AU162" s="150" t="s">
        <v>142</v>
      </c>
      <c r="AY162" s="16" t="s">
        <v>135</v>
      </c>
      <c r="BE162" s="151">
        <f>IF(N162="základná",J162,0)</f>
        <v>0</v>
      </c>
      <c r="BF162" s="151">
        <f>IF(N162="znížená",J162,0)</f>
        <v>0</v>
      </c>
      <c r="BG162" s="151">
        <f>IF(N162="zákl. prenesená",J162,0)</f>
        <v>0</v>
      </c>
      <c r="BH162" s="151">
        <f>IF(N162="zníž. prenesená",J162,0)</f>
        <v>0</v>
      </c>
      <c r="BI162" s="151">
        <f>IF(N162="nulová",J162,0)</f>
        <v>0</v>
      </c>
      <c r="BJ162" s="16" t="s">
        <v>142</v>
      </c>
      <c r="BK162" s="151">
        <f>ROUND(I162*H162,2)</f>
        <v>0</v>
      </c>
      <c r="BL162" s="16" t="s">
        <v>141</v>
      </c>
      <c r="BM162" s="150" t="s">
        <v>290</v>
      </c>
    </row>
    <row r="163" spans="2:65" s="13" customFormat="1">
      <c r="B163" s="159"/>
      <c r="D163" s="153" t="s">
        <v>144</v>
      </c>
      <c r="F163" s="161" t="s">
        <v>865</v>
      </c>
      <c r="H163" s="162">
        <v>28.158999999999999</v>
      </c>
      <c r="I163" s="163"/>
      <c r="L163" s="159"/>
      <c r="M163" s="164"/>
      <c r="T163" s="165"/>
      <c r="AT163" s="160" t="s">
        <v>144</v>
      </c>
      <c r="AU163" s="160" t="s">
        <v>142</v>
      </c>
      <c r="AV163" s="13" t="s">
        <v>142</v>
      </c>
      <c r="AW163" s="13" t="s">
        <v>4</v>
      </c>
      <c r="AX163" s="13" t="s">
        <v>84</v>
      </c>
      <c r="AY163" s="160" t="s">
        <v>135</v>
      </c>
    </row>
    <row r="164" spans="2:65" s="11" customFormat="1" ht="22.9" customHeight="1">
      <c r="B164" s="126"/>
      <c r="D164" s="127" t="s">
        <v>75</v>
      </c>
      <c r="E164" s="136" t="s">
        <v>184</v>
      </c>
      <c r="F164" s="136" t="s">
        <v>292</v>
      </c>
      <c r="I164" s="129"/>
      <c r="J164" s="137">
        <f>BK164</f>
        <v>0</v>
      </c>
      <c r="L164" s="126"/>
      <c r="M164" s="131"/>
      <c r="P164" s="132">
        <f>SUM(P165:P176)</f>
        <v>0</v>
      </c>
      <c r="R164" s="132">
        <f>SUM(R165:R176)</f>
        <v>4.2823048000000004</v>
      </c>
      <c r="T164" s="133">
        <f>SUM(T165:T176)</f>
        <v>0</v>
      </c>
      <c r="AR164" s="127" t="s">
        <v>84</v>
      </c>
      <c r="AT164" s="134" t="s">
        <v>75</v>
      </c>
      <c r="AU164" s="134" t="s">
        <v>84</v>
      </c>
      <c r="AY164" s="127" t="s">
        <v>135</v>
      </c>
      <c r="BK164" s="135">
        <f>SUM(BK165:BK176)</f>
        <v>0</v>
      </c>
    </row>
    <row r="165" spans="2:65" s="1" customFormat="1" ht="14.45" customHeight="1">
      <c r="B165" s="31"/>
      <c r="C165" s="138" t="s">
        <v>222</v>
      </c>
      <c r="D165" s="138" t="s">
        <v>137</v>
      </c>
      <c r="E165" s="139" t="s">
        <v>866</v>
      </c>
      <c r="F165" s="140" t="s">
        <v>867</v>
      </c>
      <c r="G165" s="141" t="s">
        <v>300</v>
      </c>
      <c r="H165" s="142">
        <v>10</v>
      </c>
      <c r="I165" s="143"/>
      <c r="J165" s="144">
        <f>ROUND(I165*H165,2)</f>
        <v>0</v>
      </c>
      <c r="K165" s="145"/>
      <c r="L165" s="31"/>
      <c r="M165" s="146" t="s">
        <v>1</v>
      </c>
      <c r="N165" s="147" t="s">
        <v>42</v>
      </c>
      <c r="P165" s="148">
        <f>O165*H165</f>
        <v>0</v>
      </c>
      <c r="Q165" s="148">
        <v>0</v>
      </c>
      <c r="R165" s="148">
        <f>Q165*H165</f>
        <v>0</v>
      </c>
      <c r="S165" s="148">
        <v>0</v>
      </c>
      <c r="T165" s="149">
        <f>S165*H165</f>
        <v>0</v>
      </c>
      <c r="AR165" s="150" t="s">
        <v>141</v>
      </c>
      <c r="AT165" s="150" t="s">
        <v>137</v>
      </c>
      <c r="AU165" s="150" t="s">
        <v>142</v>
      </c>
      <c r="AY165" s="16" t="s">
        <v>135</v>
      </c>
      <c r="BE165" s="151">
        <f>IF(N165="základná",J165,0)</f>
        <v>0</v>
      </c>
      <c r="BF165" s="151">
        <f>IF(N165="znížená",J165,0)</f>
        <v>0</v>
      </c>
      <c r="BG165" s="151">
        <f>IF(N165="zákl. prenesená",J165,0)</f>
        <v>0</v>
      </c>
      <c r="BH165" s="151">
        <f>IF(N165="zníž. prenesená",J165,0)</f>
        <v>0</v>
      </c>
      <c r="BI165" s="151">
        <f>IF(N165="nulová",J165,0)</f>
        <v>0</v>
      </c>
      <c r="BJ165" s="16" t="s">
        <v>142</v>
      </c>
      <c r="BK165" s="151">
        <f>ROUND(I165*H165,2)</f>
        <v>0</v>
      </c>
      <c r="BL165" s="16" t="s">
        <v>141</v>
      </c>
      <c r="BM165" s="150" t="s">
        <v>868</v>
      </c>
    </row>
    <row r="166" spans="2:65" s="1" customFormat="1" ht="22.15" customHeight="1">
      <c r="B166" s="31"/>
      <c r="C166" s="173" t="s">
        <v>228</v>
      </c>
      <c r="D166" s="173" t="s">
        <v>203</v>
      </c>
      <c r="E166" s="174" t="s">
        <v>869</v>
      </c>
      <c r="F166" s="175" t="s">
        <v>870</v>
      </c>
      <c r="G166" s="176" t="s">
        <v>300</v>
      </c>
      <c r="H166" s="177">
        <v>10</v>
      </c>
      <c r="I166" s="178"/>
      <c r="J166" s="179">
        <f>ROUND(I166*H166,2)</f>
        <v>0</v>
      </c>
      <c r="K166" s="180"/>
      <c r="L166" s="181"/>
      <c r="M166" s="182" t="s">
        <v>1</v>
      </c>
      <c r="N166" s="183" t="s">
        <v>42</v>
      </c>
      <c r="P166" s="148">
        <f>O166*H166</f>
        <v>0</v>
      </c>
      <c r="Q166" s="148">
        <v>0</v>
      </c>
      <c r="R166" s="148">
        <f>Q166*H166</f>
        <v>0</v>
      </c>
      <c r="S166" s="148">
        <v>0</v>
      </c>
      <c r="T166" s="149">
        <f>S166*H166</f>
        <v>0</v>
      </c>
      <c r="AR166" s="150" t="s">
        <v>179</v>
      </c>
      <c r="AT166" s="150" t="s">
        <v>203</v>
      </c>
      <c r="AU166" s="150" t="s">
        <v>142</v>
      </c>
      <c r="AY166" s="16" t="s">
        <v>135</v>
      </c>
      <c r="BE166" s="151">
        <f>IF(N166="základná",J166,0)</f>
        <v>0</v>
      </c>
      <c r="BF166" s="151">
        <f>IF(N166="znížená",J166,0)</f>
        <v>0</v>
      </c>
      <c r="BG166" s="151">
        <f>IF(N166="zákl. prenesená",J166,0)</f>
        <v>0</v>
      </c>
      <c r="BH166" s="151">
        <f>IF(N166="zníž. prenesená",J166,0)</f>
        <v>0</v>
      </c>
      <c r="BI166" s="151">
        <f>IF(N166="nulová",J166,0)</f>
        <v>0</v>
      </c>
      <c r="BJ166" s="16" t="s">
        <v>142</v>
      </c>
      <c r="BK166" s="151">
        <f>ROUND(I166*H166,2)</f>
        <v>0</v>
      </c>
      <c r="BL166" s="16" t="s">
        <v>141</v>
      </c>
      <c r="BM166" s="150" t="s">
        <v>871</v>
      </c>
    </row>
    <row r="167" spans="2:65" s="1" customFormat="1" ht="30" customHeight="1">
      <c r="B167" s="31"/>
      <c r="C167" s="138" t="s">
        <v>234</v>
      </c>
      <c r="D167" s="138" t="s">
        <v>137</v>
      </c>
      <c r="E167" s="139" t="s">
        <v>702</v>
      </c>
      <c r="F167" s="140" t="s">
        <v>703</v>
      </c>
      <c r="G167" s="141" t="s">
        <v>225</v>
      </c>
      <c r="H167" s="142">
        <v>10.18</v>
      </c>
      <c r="I167" s="143"/>
      <c r="J167" s="144">
        <f>ROUND(I167*H167,2)</f>
        <v>0</v>
      </c>
      <c r="K167" s="145"/>
      <c r="L167" s="31"/>
      <c r="M167" s="146" t="s">
        <v>1</v>
      </c>
      <c r="N167" s="147" t="s">
        <v>42</v>
      </c>
      <c r="P167" s="148">
        <f>O167*H167</f>
        <v>0</v>
      </c>
      <c r="Q167" s="148">
        <v>0.11700000000000001</v>
      </c>
      <c r="R167" s="148">
        <f>Q167*H167</f>
        <v>1.19106</v>
      </c>
      <c r="S167" s="148">
        <v>0</v>
      </c>
      <c r="T167" s="149">
        <f>S167*H167</f>
        <v>0</v>
      </c>
      <c r="AR167" s="150" t="s">
        <v>141</v>
      </c>
      <c r="AT167" s="150" t="s">
        <v>137</v>
      </c>
      <c r="AU167" s="150" t="s">
        <v>142</v>
      </c>
      <c r="AY167" s="16" t="s">
        <v>135</v>
      </c>
      <c r="BE167" s="151">
        <f>IF(N167="základná",J167,0)</f>
        <v>0</v>
      </c>
      <c r="BF167" s="151">
        <f>IF(N167="znížená",J167,0)</f>
        <v>0</v>
      </c>
      <c r="BG167" s="151">
        <f>IF(N167="zákl. prenesená",J167,0)</f>
        <v>0</v>
      </c>
      <c r="BH167" s="151">
        <f>IF(N167="zníž. prenesená",J167,0)</f>
        <v>0</v>
      </c>
      <c r="BI167" s="151">
        <f>IF(N167="nulová",J167,0)</f>
        <v>0</v>
      </c>
      <c r="BJ167" s="16" t="s">
        <v>142</v>
      </c>
      <c r="BK167" s="151">
        <f>ROUND(I167*H167,2)</f>
        <v>0</v>
      </c>
      <c r="BL167" s="16" t="s">
        <v>141</v>
      </c>
      <c r="BM167" s="150" t="s">
        <v>704</v>
      </c>
    </row>
    <row r="168" spans="2:65" s="1" customFormat="1" ht="22.15" customHeight="1">
      <c r="B168" s="31"/>
      <c r="C168" s="173" t="s">
        <v>239</v>
      </c>
      <c r="D168" s="173" t="s">
        <v>203</v>
      </c>
      <c r="E168" s="174" t="s">
        <v>872</v>
      </c>
      <c r="F168" s="175" t="s">
        <v>873</v>
      </c>
      <c r="G168" s="176" t="s">
        <v>300</v>
      </c>
      <c r="H168" s="177">
        <v>10.282</v>
      </c>
      <c r="I168" s="178"/>
      <c r="J168" s="179">
        <f>ROUND(I168*H168,2)</f>
        <v>0</v>
      </c>
      <c r="K168" s="180"/>
      <c r="L168" s="181"/>
      <c r="M168" s="182" t="s">
        <v>1</v>
      </c>
      <c r="N168" s="183" t="s">
        <v>42</v>
      </c>
      <c r="P168" s="148">
        <f>O168*H168</f>
        <v>0</v>
      </c>
      <c r="Q168" s="148">
        <v>8.1000000000000003E-2</v>
      </c>
      <c r="R168" s="148">
        <f>Q168*H168</f>
        <v>0.83284200000000008</v>
      </c>
      <c r="S168" s="148">
        <v>0</v>
      </c>
      <c r="T168" s="149">
        <f>S168*H168</f>
        <v>0</v>
      </c>
      <c r="AR168" s="150" t="s">
        <v>179</v>
      </c>
      <c r="AT168" s="150" t="s">
        <v>203</v>
      </c>
      <c r="AU168" s="150" t="s">
        <v>142</v>
      </c>
      <c r="AY168" s="16" t="s">
        <v>135</v>
      </c>
      <c r="BE168" s="151">
        <f>IF(N168="základná",J168,0)</f>
        <v>0</v>
      </c>
      <c r="BF168" s="151">
        <f>IF(N168="znížená",J168,0)</f>
        <v>0</v>
      </c>
      <c r="BG168" s="151">
        <f>IF(N168="zákl. prenesená",J168,0)</f>
        <v>0</v>
      </c>
      <c r="BH168" s="151">
        <f>IF(N168="zníž. prenesená",J168,0)</f>
        <v>0</v>
      </c>
      <c r="BI168" s="151">
        <f>IF(N168="nulová",J168,0)</f>
        <v>0</v>
      </c>
      <c r="BJ168" s="16" t="s">
        <v>142</v>
      </c>
      <c r="BK168" s="151">
        <f>ROUND(I168*H168,2)</f>
        <v>0</v>
      </c>
      <c r="BL168" s="16" t="s">
        <v>141</v>
      </c>
      <c r="BM168" s="150" t="s">
        <v>874</v>
      </c>
    </row>
    <row r="169" spans="2:65" s="1" customFormat="1" ht="22.15" customHeight="1">
      <c r="B169" s="31"/>
      <c r="C169" s="138" t="s">
        <v>7</v>
      </c>
      <c r="D169" s="138" t="s">
        <v>137</v>
      </c>
      <c r="E169" s="139" t="s">
        <v>304</v>
      </c>
      <c r="F169" s="140" t="s">
        <v>305</v>
      </c>
      <c r="G169" s="141" t="s">
        <v>149</v>
      </c>
      <c r="H169" s="142">
        <v>0.92</v>
      </c>
      <c r="I169" s="143"/>
      <c r="J169" s="144">
        <f>ROUND(I169*H169,2)</f>
        <v>0</v>
      </c>
      <c r="K169" s="145"/>
      <c r="L169" s="31"/>
      <c r="M169" s="146" t="s">
        <v>1</v>
      </c>
      <c r="N169" s="147" t="s">
        <v>42</v>
      </c>
      <c r="P169" s="148">
        <f>O169*H169</f>
        <v>0</v>
      </c>
      <c r="Q169" s="148">
        <v>2.2010900000000002</v>
      </c>
      <c r="R169" s="148">
        <f>Q169*H169</f>
        <v>2.0250028000000002</v>
      </c>
      <c r="S169" s="148">
        <v>0</v>
      </c>
      <c r="T169" s="149">
        <f>S169*H169</f>
        <v>0</v>
      </c>
      <c r="AR169" s="150" t="s">
        <v>141</v>
      </c>
      <c r="AT169" s="150" t="s">
        <v>137</v>
      </c>
      <c r="AU169" s="150" t="s">
        <v>142</v>
      </c>
      <c r="AY169" s="16" t="s">
        <v>135</v>
      </c>
      <c r="BE169" s="151">
        <f>IF(N169="základná",J169,0)</f>
        <v>0</v>
      </c>
      <c r="BF169" s="151">
        <f>IF(N169="znížená",J169,0)</f>
        <v>0</v>
      </c>
      <c r="BG169" s="151">
        <f>IF(N169="zákl. prenesená",J169,0)</f>
        <v>0</v>
      </c>
      <c r="BH169" s="151">
        <f>IF(N169="zníž. prenesená",J169,0)</f>
        <v>0</v>
      </c>
      <c r="BI169" s="151">
        <f>IF(N169="nulová",J169,0)</f>
        <v>0</v>
      </c>
      <c r="BJ169" s="16" t="s">
        <v>142</v>
      </c>
      <c r="BK169" s="151">
        <f>ROUND(I169*H169,2)</f>
        <v>0</v>
      </c>
      <c r="BL169" s="16" t="s">
        <v>141</v>
      </c>
      <c r="BM169" s="150" t="s">
        <v>306</v>
      </c>
    </row>
    <row r="170" spans="2:65" s="13" customFormat="1">
      <c r="B170" s="159"/>
      <c r="D170" s="153" t="s">
        <v>144</v>
      </c>
      <c r="E170" s="160" t="s">
        <v>1</v>
      </c>
      <c r="F170" s="161" t="s">
        <v>875</v>
      </c>
      <c r="H170" s="162">
        <v>0.92</v>
      </c>
      <c r="I170" s="163"/>
      <c r="L170" s="159"/>
      <c r="M170" s="164"/>
      <c r="T170" s="165"/>
      <c r="AT170" s="160" t="s">
        <v>144</v>
      </c>
      <c r="AU170" s="160" t="s">
        <v>142</v>
      </c>
      <c r="AV170" s="13" t="s">
        <v>142</v>
      </c>
      <c r="AW170" s="13" t="s">
        <v>32</v>
      </c>
      <c r="AX170" s="13" t="s">
        <v>84</v>
      </c>
      <c r="AY170" s="160" t="s">
        <v>135</v>
      </c>
    </row>
    <row r="171" spans="2:65" s="1" customFormat="1" ht="22.15" customHeight="1">
      <c r="B171" s="31"/>
      <c r="C171" s="138" t="s">
        <v>247</v>
      </c>
      <c r="D171" s="138" t="s">
        <v>137</v>
      </c>
      <c r="E171" s="139" t="s">
        <v>308</v>
      </c>
      <c r="F171" s="140" t="s">
        <v>309</v>
      </c>
      <c r="G171" s="141" t="s">
        <v>300</v>
      </c>
      <c r="H171" s="142">
        <v>20</v>
      </c>
      <c r="I171" s="143"/>
      <c r="J171" s="144">
        <f>ROUND(I171*H171,2)</f>
        <v>0</v>
      </c>
      <c r="K171" s="145"/>
      <c r="L171" s="31"/>
      <c r="M171" s="146" t="s">
        <v>1</v>
      </c>
      <c r="N171" s="147" t="s">
        <v>42</v>
      </c>
      <c r="P171" s="148">
        <f>O171*H171</f>
        <v>0</v>
      </c>
      <c r="Q171" s="148">
        <v>6.7000000000000002E-4</v>
      </c>
      <c r="R171" s="148">
        <f>Q171*H171</f>
        <v>1.34E-2</v>
      </c>
      <c r="S171" s="148">
        <v>0</v>
      </c>
      <c r="T171" s="149">
        <f>S171*H171</f>
        <v>0</v>
      </c>
      <c r="AR171" s="150" t="s">
        <v>141</v>
      </c>
      <c r="AT171" s="150" t="s">
        <v>137</v>
      </c>
      <c r="AU171" s="150" t="s">
        <v>142</v>
      </c>
      <c r="AY171" s="16" t="s">
        <v>135</v>
      </c>
      <c r="BE171" s="151">
        <f>IF(N171="základná",J171,0)</f>
        <v>0</v>
      </c>
      <c r="BF171" s="151">
        <f>IF(N171="znížená",J171,0)</f>
        <v>0</v>
      </c>
      <c r="BG171" s="151">
        <f>IF(N171="zákl. prenesená",J171,0)</f>
        <v>0</v>
      </c>
      <c r="BH171" s="151">
        <f>IF(N171="zníž. prenesená",J171,0)</f>
        <v>0</v>
      </c>
      <c r="BI171" s="151">
        <f>IF(N171="nulová",J171,0)</f>
        <v>0</v>
      </c>
      <c r="BJ171" s="16" t="s">
        <v>142</v>
      </c>
      <c r="BK171" s="151">
        <f>ROUND(I171*H171,2)</f>
        <v>0</v>
      </c>
      <c r="BL171" s="16" t="s">
        <v>141</v>
      </c>
      <c r="BM171" s="150" t="s">
        <v>310</v>
      </c>
    </row>
    <row r="172" spans="2:65" s="1" customFormat="1" ht="22.15" customHeight="1">
      <c r="B172" s="31"/>
      <c r="C172" s="173" t="s">
        <v>252</v>
      </c>
      <c r="D172" s="173" t="s">
        <v>203</v>
      </c>
      <c r="E172" s="174" t="s">
        <v>312</v>
      </c>
      <c r="F172" s="175" t="s">
        <v>313</v>
      </c>
      <c r="G172" s="176" t="s">
        <v>300</v>
      </c>
      <c r="H172" s="177">
        <v>20</v>
      </c>
      <c r="I172" s="178"/>
      <c r="J172" s="179">
        <f>ROUND(I172*H172,2)</f>
        <v>0</v>
      </c>
      <c r="K172" s="180"/>
      <c r="L172" s="181"/>
      <c r="M172" s="182" t="s">
        <v>1</v>
      </c>
      <c r="N172" s="183" t="s">
        <v>42</v>
      </c>
      <c r="P172" s="148">
        <f>O172*H172</f>
        <v>0</v>
      </c>
      <c r="Q172" s="148">
        <v>1.0999999999999999E-2</v>
      </c>
      <c r="R172" s="148">
        <f>Q172*H172</f>
        <v>0.21999999999999997</v>
      </c>
      <c r="S172" s="148">
        <v>0</v>
      </c>
      <c r="T172" s="149">
        <f>S172*H172</f>
        <v>0</v>
      </c>
      <c r="AR172" s="150" t="s">
        <v>179</v>
      </c>
      <c r="AT172" s="150" t="s">
        <v>203</v>
      </c>
      <c r="AU172" s="150" t="s">
        <v>142</v>
      </c>
      <c r="AY172" s="16" t="s">
        <v>135</v>
      </c>
      <c r="BE172" s="151">
        <f>IF(N172="základná",J172,0)</f>
        <v>0</v>
      </c>
      <c r="BF172" s="151">
        <f>IF(N172="znížená",J172,0)</f>
        <v>0</v>
      </c>
      <c r="BG172" s="151">
        <f>IF(N172="zákl. prenesená",J172,0)</f>
        <v>0</v>
      </c>
      <c r="BH172" s="151">
        <f>IF(N172="zníž. prenesená",J172,0)</f>
        <v>0</v>
      </c>
      <c r="BI172" s="151">
        <f>IF(N172="nulová",J172,0)</f>
        <v>0</v>
      </c>
      <c r="BJ172" s="16" t="s">
        <v>142</v>
      </c>
      <c r="BK172" s="151">
        <f>ROUND(I172*H172,2)</f>
        <v>0</v>
      </c>
      <c r="BL172" s="16" t="s">
        <v>141</v>
      </c>
      <c r="BM172" s="150" t="s">
        <v>314</v>
      </c>
    </row>
    <row r="173" spans="2:65" s="1" customFormat="1" ht="19.899999999999999" customHeight="1">
      <c r="B173" s="31"/>
      <c r="C173" s="138" t="s">
        <v>256</v>
      </c>
      <c r="D173" s="138" t="s">
        <v>137</v>
      </c>
      <c r="E173" s="139" t="s">
        <v>316</v>
      </c>
      <c r="F173" s="140" t="s">
        <v>317</v>
      </c>
      <c r="G173" s="141" t="s">
        <v>195</v>
      </c>
      <c r="H173" s="142">
        <v>21.596</v>
      </c>
      <c r="I173" s="143"/>
      <c r="J173" s="144">
        <f>ROUND(I173*H173,2)</f>
        <v>0</v>
      </c>
      <c r="K173" s="145"/>
      <c r="L173" s="31"/>
      <c r="M173" s="146" t="s">
        <v>1</v>
      </c>
      <c r="N173" s="147" t="s">
        <v>42</v>
      </c>
      <c r="P173" s="148">
        <f>O173*H173</f>
        <v>0</v>
      </c>
      <c r="Q173" s="148">
        <v>0</v>
      </c>
      <c r="R173" s="148">
        <f>Q173*H173</f>
        <v>0</v>
      </c>
      <c r="S173" s="148">
        <v>0</v>
      </c>
      <c r="T173" s="149">
        <f>S173*H173</f>
        <v>0</v>
      </c>
      <c r="AR173" s="150" t="s">
        <v>141</v>
      </c>
      <c r="AT173" s="150" t="s">
        <v>137</v>
      </c>
      <c r="AU173" s="150" t="s">
        <v>142</v>
      </c>
      <c r="AY173" s="16" t="s">
        <v>135</v>
      </c>
      <c r="BE173" s="151">
        <f>IF(N173="základná",J173,0)</f>
        <v>0</v>
      </c>
      <c r="BF173" s="151">
        <f>IF(N173="znížená",J173,0)</f>
        <v>0</v>
      </c>
      <c r="BG173" s="151">
        <f>IF(N173="zákl. prenesená",J173,0)</f>
        <v>0</v>
      </c>
      <c r="BH173" s="151">
        <f>IF(N173="zníž. prenesená",J173,0)</f>
        <v>0</v>
      </c>
      <c r="BI173" s="151">
        <f>IF(N173="nulová",J173,0)</f>
        <v>0</v>
      </c>
      <c r="BJ173" s="16" t="s">
        <v>142</v>
      </c>
      <c r="BK173" s="151">
        <f>ROUND(I173*H173,2)</f>
        <v>0</v>
      </c>
      <c r="BL173" s="16" t="s">
        <v>141</v>
      </c>
      <c r="BM173" s="150" t="s">
        <v>630</v>
      </c>
    </row>
    <row r="174" spans="2:65" s="1" customFormat="1" ht="22.15" customHeight="1">
      <c r="B174" s="31"/>
      <c r="C174" s="138" t="s">
        <v>262</v>
      </c>
      <c r="D174" s="138" t="s">
        <v>137</v>
      </c>
      <c r="E174" s="139" t="s">
        <v>320</v>
      </c>
      <c r="F174" s="140" t="s">
        <v>321</v>
      </c>
      <c r="G174" s="141" t="s">
        <v>195</v>
      </c>
      <c r="H174" s="142">
        <v>215.96</v>
      </c>
      <c r="I174" s="143"/>
      <c r="J174" s="144">
        <f>ROUND(I174*H174,2)</f>
        <v>0</v>
      </c>
      <c r="K174" s="145"/>
      <c r="L174" s="31"/>
      <c r="M174" s="146" t="s">
        <v>1</v>
      </c>
      <c r="N174" s="147" t="s">
        <v>42</v>
      </c>
      <c r="P174" s="148">
        <f>O174*H174</f>
        <v>0</v>
      </c>
      <c r="Q174" s="148">
        <v>0</v>
      </c>
      <c r="R174" s="148">
        <f>Q174*H174</f>
        <v>0</v>
      </c>
      <c r="S174" s="148">
        <v>0</v>
      </c>
      <c r="T174" s="149">
        <f>S174*H174</f>
        <v>0</v>
      </c>
      <c r="AR174" s="150" t="s">
        <v>141</v>
      </c>
      <c r="AT174" s="150" t="s">
        <v>137</v>
      </c>
      <c r="AU174" s="150" t="s">
        <v>142</v>
      </c>
      <c r="AY174" s="16" t="s">
        <v>135</v>
      </c>
      <c r="BE174" s="151">
        <f>IF(N174="základná",J174,0)</f>
        <v>0</v>
      </c>
      <c r="BF174" s="151">
        <f>IF(N174="znížená",J174,0)</f>
        <v>0</v>
      </c>
      <c r="BG174" s="151">
        <f>IF(N174="zákl. prenesená",J174,0)</f>
        <v>0</v>
      </c>
      <c r="BH174" s="151">
        <f>IF(N174="zníž. prenesená",J174,0)</f>
        <v>0</v>
      </c>
      <c r="BI174" s="151">
        <f>IF(N174="nulová",J174,0)</f>
        <v>0</v>
      </c>
      <c r="BJ174" s="16" t="s">
        <v>142</v>
      </c>
      <c r="BK174" s="151">
        <f>ROUND(I174*H174,2)</f>
        <v>0</v>
      </c>
      <c r="BL174" s="16" t="s">
        <v>141</v>
      </c>
      <c r="BM174" s="150" t="s">
        <v>631</v>
      </c>
    </row>
    <row r="175" spans="2:65" s="13" customFormat="1">
      <c r="B175" s="159"/>
      <c r="D175" s="153" t="s">
        <v>144</v>
      </c>
      <c r="F175" s="161" t="s">
        <v>876</v>
      </c>
      <c r="H175" s="162">
        <v>215.96</v>
      </c>
      <c r="I175" s="163"/>
      <c r="L175" s="159"/>
      <c r="M175" s="164"/>
      <c r="T175" s="165"/>
      <c r="AT175" s="160" t="s">
        <v>144</v>
      </c>
      <c r="AU175" s="160" t="s">
        <v>142</v>
      </c>
      <c r="AV175" s="13" t="s">
        <v>142</v>
      </c>
      <c r="AW175" s="13" t="s">
        <v>4</v>
      </c>
      <c r="AX175" s="13" t="s">
        <v>84</v>
      </c>
      <c r="AY175" s="160" t="s">
        <v>135</v>
      </c>
    </row>
    <row r="176" spans="2:65" s="1" customFormat="1" ht="22.15" customHeight="1">
      <c r="B176" s="31"/>
      <c r="C176" s="138" t="s">
        <v>266</v>
      </c>
      <c r="D176" s="138" t="s">
        <v>137</v>
      </c>
      <c r="E176" s="139" t="s">
        <v>325</v>
      </c>
      <c r="F176" s="140" t="s">
        <v>715</v>
      </c>
      <c r="G176" s="141" t="s">
        <v>195</v>
      </c>
      <c r="H176" s="142">
        <v>21.596</v>
      </c>
      <c r="I176" s="143"/>
      <c r="J176" s="144">
        <f>ROUND(I176*H176,2)</f>
        <v>0</v>
      </c>
      <c r="K176" s="145"/>
      <c r="L176" s="31"/>
      <c r="M176" s="146" t="s">
        <v>1</v>
      </c>
      <c r="N176" s="147" t="s">
        <v>42</v>
      </c>
      <c r="P176" s="148">
        <f>O176*H176</f>
        <v>0</v>
      </c>
      <c r="Q176" s="148">
        <v>0</v>
      </c>
      <c r="R176" s="148">
        <f>Q176*H176</f>
        <v>0</v>
      </c>
      <c r="S176" s="148">
        <v>0</v>
      </c>
      <c r="T176" s="149">
        <f>S176*H176</f>
        <v>0</v>
      </c>
      <c r="AR176" s="150" t="s">
        <v>141</v>
      </c>
      <c r="AT176" s="150" t="s">
        <v>137</v>
      </c>
      <c r="AU176" s="150" t="s">
        <v>142</v>
      </c>
      <c r="AY176" s="16" t="s">
        <v>135</v>
      </c>
      <c r="BE176" s="151">
        <f>IF(N176="základná",J176,0)</f>
        <v>0</v>
      </c>
      <c r="BF176" s="151">
        <f>IF(N176="znížená",J176,0)</f>
        <v>0</v>
      </c>
      <c r="BG176" s="151">
        <f>IF(N176="zákl. prenesená",J176,0)</f>
        <v>0</v>
      </c>
      <c r="BH176" s="151">
        <f>IF(N176="zníž. prenesená",J176,0)</f>
        <v>0</v>
      </c>
      <c r="BI176" s="151">
        <f>IF(N176="nulová",J176,0)</f>
        <v>0</v>
      </c>
      <c r="BJ176" s="16" t="s">
        <v>142</v>
      </c>
      <c r="BK176" s="151">
        <f>ROUND(I176*H176,2)</f>
        <v>0</v>
      </c>
      <c r="BL176" s="16" t="s">
        <v>141</v>
      </c>
      <c r="BM176" s="150" t="s">
        <v>633</v>
      </c>
    </row>
    <row r="177" spans="2:65" s="11" customFormat="1" ht="22.9" customHeight="1">
      <c r="B177" s="126"/>
      <c r="D177" s="127" t="s">
        <v>75</v>
      </c>
      <c r="E177" s="136" t="s">
        <v>328</v>
      </c>
      <c r="F177" s="136" t="s">
        <v>329</v>
      </c>
      <c r="I177" s="129"/>
      <c r="J177" s="137">
        <f>BK177</f>
        <v>0</v>
      </c>
      <c r="L177" s="126"/>
      <c r="M177" s="131"/>
      <c r="P177" s="132">
        <f>P178</f>
        <v>0</v>
      </c>
      <c r="R177" s="132">
        <f>R178</f>
        <v>0</v>
      </c>
      <c r="T177" s="133">
        <f>T178</f>
        <v>0</v>
      </c>
      <c r="AR177" s="127" t="s">
        <v>84</v>
      </c>
      <c r="AT177" s="134" t="s">
        <v>75</v>
      </c>
      <c r="AU177" s="134" t="s">
        <v>84</v>
      </c>
      <c r="AY177" s="127" t="s">
        <v>135</v>
      </c>
      <c r="BK177" s="135">
        <f>BK178</f>
        <v>0</v>
      </c>
    </row>
    <row r="178" spans="2:65" s="1" customFormat="1" ht="22.15" customHeight="1">
      <c r="B178" s="31"/>
      <c r="C178" s="138" t="s">
        <v>270</v>
      </c>
      <c r="D178" s="138" t="s">
        <v>137</v>
      </c>
      <c r="E178" s="139" t="s">
        <v>331</v>
      </c>
      <c r="F178" s="140" t="s">
        <v>332</v>
      </c>
      <c r="G178" s="141" t="s">
        <v>195</v>
      </c>
      <c r="H178" s="142">
        <v>37.39</v>
      </c>
      <c r="I178" s="143"/>
      <c r="J178" s="144">
        <f>ROUND(I178*H178,2)</f>
        <v>0</v>
      </c>
      <c r="K178" s="145"/>
      <c r="L178" s="31"/>
      <c r="M178" s="146" t="s">
        <v>1</v>
      </c>
      <c r="N178" s="147" t="s">
        <v>42</v>
      </c>
      <c r="P178" s="148">
        <f>O178*H178</f>
        <v>0</v>
      </c>
      <c r="Q178" s="148">
        <v>0</v>
      </c>
      <c r="R178" s="148">
        <f>Q178*H178</f>
        <v>0</v>
      </c>
      <c r="S178" s="148">
        <v>0</v>
      </c>
      <c r="T178" s="149">
        <f>S178*H178</f>
        <v>0</v>
      </c>
      <c r="AR178" s="150" t="s">
        <v>141</v>
      </c>
      <c r="AT178" s="150" t="s">
        <v>137</v>
      </c>
      <c r="AU178" s="150" t="s">
        <v>142</v>
      </c>
      <c r="AY178" s="16" t="s">
        <v>135</v>
      </c>
      <c r="BE178" s="151">
        <f>IF(N178="základná",J178,0)</f>
        <v>0</v>
      </c>
      <c r="BF178" s="151">
        <f>IF(N178="znížená",J178,0)</f>
        <v>0</v>
      </c>
      <c r="BG178" s="151">
        <f>IF(N178="zákl. prenesená",J178,0)</f>
        <v>0</v>
      </c>
      <c r="BH178" s="151">
        <f>IF(N178="zníž. prenesená",J178,0)</f>
        <v>0</v>
      </c>
      <c r="BI178" s="151">
        <f>IF(N178="nulová",J178,0)</f>
        <v>0</v>
      </c>
      <c r="BJ178" s="16" t="s">
        <v>142</v>
      </c>
      <c r="BK178" s="151">
        <f>ROUND(I178*H178,2)</f>
        <v>0</v>
      </c>
      <c r="BL178" s="16" t="s">
        <v>141</v>
      </c>
      <c r="BM178" s="150" t="s">
        <v>333</v>
      </c>
    </row>
    <row r="179" spans="2:65" s="11" customFormat="1" ht="25.9" customHeight="1">
      <c r="B179" s="126"/>
      <c r="D179" s="127" t="s">
        <v>75</v>
      </c>
      <c r="E179" s="128" t="s">
        <v>334</v>
      </c>
      <c r="F179" s="128" t="s">
        <v>335</v>
      </c>
      <c r="I179" s="129"/>
      <c r="J179" s="130">
        <f>BK179</f>
        <v>0</v>
      </c>
      <c r="L179" s="126"/>
      <c r="M179" s="131"/>
      <c r="P179" s="132">
        <f>P180+P189+P195+P202+P211</f>
        <v>0</v>
      </c>
      <c r="R179" s="132">
        <f>R180+R189+R195+R202+R211</f>
        <v>2.96780066</v>
      </c>
      <c r="T179" s="133">
        <f>T180+T189+T195+T202+T211</f>
        <v>0</v>
      </c>
      <c r="AR179" s="127" t="s">
        <v>142</v>
      </c>
      <c r="AT179" s="134" t="s">
        <v>75</v>
      </c>
      <c r="AU179" s="134" t="s">
        <v>76</v>
      </c>
      <c r="AY179" s="127" t="s">
        <v>135</v>
      </c>
      <c r="BK179" s="135">
        <f>BK180+BK189+BK195+BK202+BK211</f>
        <v>0</v>
      </c>
    </row>
    <row r="180" spans="2:65" s="11" customFormat="1" ht="22.9" customHeight="1">
      <c r="B180" s="126"/>
      <c r="D180" s="127" t="s">
        <v>75</v>
      </c>
      <c r="E180" s="136" t="s">
        <v>336</v>
      </c>
      <c r="F180" s="136" t="s">
        <v>337</v>
      </c>
      <c r="I180" s="129"/>
      <c r="J180" s="137">
        <f>BK180</f>
        <v>0</v>
      </c>
      <c r="L180" s="126"/>
      <c r="M180" s="131"/>
      <c r="P180" s="132">
        <f>SUM(P181:P188)</f>
        <v>0</v>
      </c>
      <c r="R180" s="132">
        <f>SUM(R181:R188)</f>
        <v>0.58999256</v>
      </c>
      <c r="T180" s="133">
        <f>SUM(T181:T188)</f>
        <v>0</v>
      </c>
      <c r="AR180" s="127" t="s">
        <v>142</v>
      </c>
      <c r="AT180" s="134" t="s">
        <v>75</v>
      </c>
      <c r="AU180" s="134" t="s">
        <v>84</v>
      </c>
      <c r="AY180" s="127" t="s">
        <v>135</v>
      </c>
      <c r="BK180" s="135">
        <f>SUM(BK181:BK188)</f>
        <v>0</v>
      </c>
    </row>
    <row r="181" spans="2:65" s="1" customFormat="1" ht="30" customHeight="1">
      <c r="B181" s="31"/>
      <c r="C181" s="138" t="s">
        <v>274</v>
      </c>
      <c r="D181" s="138" t="s">
        <v>137</v>
      </c>
      <c r="E181" s="139" t="s">
        <v>339</v>
      </c>
      <c r="F181" s="140" t="s">
        <v>340</v>
      </c>
      <c r="G181" s="141" t="s">
        <v>140</v>
      </c>
      <c r="H181" s="142">
        <v>24.550999999999998</v>
      </c>
      <c r="I181" s="143"/>
      <c r="J181" s="144">
        <f>ROUND(I181*H181,2)</f>
        <v>0</v>
      </c>
      <c r="K181" s="145"/>
      <c r="L181" s="31"/>
      <c r="M181" s="146" t="s">
        <v>1</v>
      </c>
      <c r="N181" s="147" t="s">
        <v>42</v>
      </c>
      <c r="P181" s="148">
        <f>O181*H181</f>
        <v>0</v>
      </c>
      <c r="Q181" s="148">
        <v>0</v>
      </c>
      <c r="R181" s="148">
        <f>Q181*H181</f>
        <v>0</v>
      </c>
      <c r="S181" s="148">
        <v>0</v>
      </c>
      <c r="T181" s="149">
        <f>S181*H181</f>
        <v>0</v>
      </c>
      <c r="AR181" s="150" t="s">
        <v>222</v>
      </c>
      <c r="AT181" s="150" t="s">
        <v>137</v>
      </c>
      <c r="AU181" s="150" t="s">
        <v>142</v>
      </c>
      <c r="AY181" s="16" t="s">
        <v>135</v>
      </c>
      <c r="BE181" s="151">
        <f>IF(N181="základná",J181,0)</f>
        <v>0</v>
      </c>
      <c r="BF181" s="151">
        <f>IF(N181="znížená",J181,0)</f>
        <v>0</v>
      </c>
      <c r="BG181" s="151">
        <f>IF(N181="zákl. prenesená",J181,0)</f>
        <v>0</v>
      </c>
      <c r="BH181" s="151">
        <f>IF(N181="zníž. prenesená",J181,0)</f>
        <v>0</v>
      </c>
      <c r="BI181" s="151">
        <f>IF(N181="nulová",J181,0)</f>
        <v>0</v>
      </c>
      <c r="BJ181" s="16" t="s">
        <v>142</v>
      </c>
      <c r="BK181" s="151">
        <f>ROUND(I181*H181,2)</f>
        <v>0</v>
      </c>
      <c r="BL181" s="16" t="s">
        <v>222</v>
      </c>
      <c r="BM181" s="150" t="s">
        <v>341</v>
      </c>
    </row>
    <row r="182" spans="2:65" s="1" customFormat="1" ht="14.45" customHeight="1">
      <c r="B182" s="31"/>
      <c r="C182" s="173" t="s">
        <v>278</v>
      </c>
      <c r="D182" s="173" t="s">
        <v>203</v>
      </c>
      <c r="E182" s="174" t="s">
        <v>343</v>
      </c>
      <c r="F182" s="175" t="s">
        <v>344</v>
      </c>
      <c r="G182" s="176" t="s">
        <v>300</v>
      </c>
      <c r="H182" s="177">
        <v>0.98199999999999998</v>
      </c>
      <c r="I182" s="178"/>
      <c r="J182" s="179">
        <f>ROUND(I182*H182,2)</f>
        <v>0</v>
      </c>
      <c r="K182" s="180"/>
      <c r="L182" s="181"/>
      <c r="M182" s="182" t="s">
        <v>1</v>
      </c>
      <c r="N182" s="183" t="s">
        <v>42</v>
      </c>
      <c r="P182" s="148">
        <f>O182*H182</f>
        <v>0</v>
      </c>
      <c r="Q182" s="148">
        <v>7.5000000000000002E-4</v>
      </c>
      <c r="R182" s="148">
        <f>Q182*H182</f>
        <v>7.3649999999999996E-4</v>
      </c>
      <c r="S182" s="148">
        <v>0</v>
      </c>
      <c r="T182" s="149">
        <f>S182*H182</f>
        <v>0</v>
      </c>
      <c r="AR182" s="150" t="s">
        <v>297</v>
      </c>
      <c r="AT182" s="150" t="s">
        <v>203</v>
      </c>
      <c r="AU182" s="150" t="s">
        <v>142</v>
      </c>
      <c r="AY182" s="16" t="s">
        <v>135</v>
      </c>
      <c r="BE182" s="151">
        <f>IF(N182="základná",J182,0)</f>
        <v>0</v>
      </c>
      <c r="BF182" s="151">
        <f>IF(N182="znížená",J182,0)</f>
        <v>0</v>
      </c>
      <c r="BG182" s="151">
        <f>IF(N182="zákl. prenesená",J182,0)</f>
        <v>0</v>
      </c>
      <c r="BH182" s="151">
        <f>IF(N182="zníž. prenesená",J182,0)</f>
        <v>0</v>
      </c>
      <c r="BI182" s="151">
        <f>IF(N182="nulová",J182,0)</f>
        <v>0</v>
      </c>
      <c r="BJ182" s="16" t="s">
        <v>142</v>
      </c>
      <c r="BK182" s="151">
        <f>ROUND(I182*H182,2)</f>
        <v>0</v>
      </c>
      <c r="BL182" s="16" t="s">
        <v>222</v>
      </c>
      <c r="BM182" s="150" t="s">
        <v>345</v>
      </c>
    </row>
    <row r="183" spans="2:65" s="1" customFormat="1" ht="19.899999999999999" customHeight="1">
      <c r="B183" s="31"/>
      <c r="C183" s="173" t="s">
        <v>283</v>
      </c>
      <c r="D183" s="173" t="s">
        <v>203</v>
      </c>
      <c r="E183" s="174" t="s">
        <v>347</v>
      </c>
      <c r="F183" s="175" t="s">
        <v>348</v>
      </c>
      <c r="G183" s="176" t="s">
        <v>349</v>
      </c>
      <c r="H183" s="177">
        <v>0.19600000000000001</v>
      </c>
      <c r="I183" s="178"/>
      <c r="J183" s="179">
        <f>ROUND(I183*H183,2)</f>
        <v>0</v>
      </c>
      <c r="K183" s="180"/>
      <c r="L183" s="181"/>
      <c r="M183" s="182" t="s">
        <v>1</v>
      </c>
      <c r="N183" s="183" t="s">
        <v>42</v>
      </c>
      <c r="P183" s="148">
        <f>O183*H183</f>
        <v>0</v>
      </c>
      <c r="Q183" s="148">
        <v>1E-3</v>
      </c>
      <c r="R183" s="148">
        <f>Q183*H183</f>
        <v>1.9600000000000002E-4</v>
      </c>
      <c r="S183" s="148">
        <v>0</v>
      </c>
      <c r="T183" s="149">
        <f>S183*H183</f>
        <v>0</v>
      </c>
      <c r="AR183" s="150" t="s">
        <v>297</v>
      </c>
      <c r="AT183" s="150" t="s">
        <v>203</v>
      </c>
      <c r="AU183" s="150" t="s">
        <v>142</v>
      </c>
      <c r="AY183" s="16" t="s">
        <v>135</v>
      </c>
      <c r="BE183" s="151">
        <f>IF(N183="základná",J183,0)</f>
        <v>0</v>
      </c>
      <c r="BF183" s="151">
        <f>IF(N183="znížená",J183,0)</f>
        <v>0</v>
      </c>
      <c r="BG183" s="151">
        <f>IF(N183="zákl. prenesená",J183,0)</f>
        <v>0</v>
      </c>
      <c r="BH183" s="151">
        <f>IF(N183="zníž. prenesená",J183,0)</f>
        <v>0</v>
      </c>
      <c r="BI183" s="151">
        <f>IF(N183="nulová",J183,0)</f>
        <v>0</v>
      </c>
      <c r="BJ183" s="16" t="s">
        <v>142</v>
      </c>
      <c r="BK183" s="151">
        <f>ROUND(I183*H183,2)</f>
        <v>0</v>
      </c>
      <c r="BL183" s="16" t="s">
        <v>222</v>
      </c>
      <c r="BM183" s="150" t="s">
        <v>350</v>
      </c>
    </row>
    <row r="184" spans="2:65" s="1" customFormat="1" ht="14.45" customHeight="1">
      <c r="B184" s="31"/>
      <c r="C184" s="173" t="s">
        <v>289</v>
      </c>
      <c r="D184" s="173" t="s">
        <v>203</v>
      </c>
      <c r="E184" s="174" t="s">
        <v>352</v>
      </c>
      <c r="F184" s="175" t="s">
        <v>353</v>
      </c>
      <c r="G184" s="176" t="s">
        <v>300</v>
      </c>
      <c r="H184" s="177">
        <v>17.102</v>
      </c>
      <c r="I184" s="178"/>
      <c r="J184" s="179">
        <f>ROUND(I184*H184,2)</f>
        <v>0</v>
      </c>
      <c r="K184" s="180"/>
      <c r="L184" s="181"/>
      <c r="M184" s="182" t="s">
        <v>1</v>
      </c>
      <c r="N184" s="183" t="s">
        <v>42</v>
      </c>
      <c r="P184" s="148">
        <f>O184*H184</f>
        <v>0</v>
      </c>
      <c r="Q184" s="148">
        <v>5.0000000000000001E-4</v>
      </c>
      <c r="R184" s="148">
        <f>Q184*H184</f>
        <v>8.5509999999999996E-3</v>
      </c>
      <c r="S184" s="148">
        <v>0</v>
      </c>
      <c r="T184" s="149">
        <f>S184*H184</f>
        <v>0</v>
      </c>
      <c r="AR184" s="150" t="s">
        <v>297</v>
      </c>
      <c r="AT184" s="150" t="s">
        <v>203</v>
      </c>
      <c r="AU184" s="150" t="s">
        <v>142</v>
      </c>
      <c r="AY184" s="16" t="s">
        <v>135</v>
      </c>
      <c r="BE184" s="151">
        <f>IF(N184="základná",J184,0)</f>
        <v>0</v>
      </c>
      <c r="BF184" s="151">
        <f>IF(N184="znížená",J184,0)</f>
        <v>0</v>
      </c>
      <c r="BG184" s="151">
        <f>IF(N184="zákl. prenesená",J184,0)</f>
        <v>0</v>
      </c>
      <c r="BH184" s="151">
        <f>IF(N184="zníž. prenesená",J184,0)</f>
        <v>0</v>
      </c>
      <c r="BI184" s="151">
        <f>IF(N184="nulová",J184,0)</f>
        <v>0</v>
      </c>
      <c r="BJ184" s="16" t="s">
        <v>142</v>
      </c>
      <c r="BK184" s="151">
        <f>ROUND(I184*H184,2)</f>
        <v>0</v>
      </c>
      <c r="BL184" s="16" t="s">
        <v>222</v>
      </c>
      <c r="BM184" s="150" t="s">
        <v>354</v>
      </c>
    </row>
    <row r="185" spans="2:65" s="1" customFormat="1" ht="22.15" customHeight="1">
      <c r="B185" s="31"/>
      <c r="C185" s="173" t="s">
        <v>293</v>
      </c>
      <c r="D185" s="173" t="s">
        <v>203</v>
      </c>
      <c r="E185" s="174" t="s">
        <v>356</v>
      </c>
      <c r="F185" s="175" t="s">
        <v>357</v>
      </c>
      <c r="G185" s="176" t="s">
        <v>140</v>
      </c>
      <c r="H185" s="177">
        <v>28.234000000000002</v>
      </c>
      <c r="I185" s="178"/>
      <c r="J185" s="179">
        <f>ROUND(I185*H185,2)</f>
        <v>0</v>
      </c>
      <c r="K185" s="180"/>
      <c r="L185" s="181"/>
      <c r="M185" s="182" t="s">
        <v>1</v>
      </c>
      <c r="N185" s="183" t="s">
        <v>42</v>
      </c>
      <c r="P185" s="148">
        <f>O185*H185</f>
        <v>0</v>
      </c>
      <c r="Q185" s="148">
        <v>1.9E-3</v>
      </c>
      <c r="R185" s="148">
        <f>Q185*H185</f>
        <v>5.3644600000000001E-2</v>
      </c>
      <c r="S185" s="148">
        <v>0</v>
      </c>
      <c r="T185" s="149">
        <f>S185*H185</f>
        <v>0</v>
      </c>
      <c r="AR185" s="150" t="s">
        <v>297</v>
      </c>
      <c r="AT185" s="150" t="s">
        <v>203</v>
      </c>
      <c r="AU185" s="150" t="s">
        <v>142</v>
      </c>
      <c r="AY185" s="16" t="s">
        <v>135</v>
      </c>
      <c r="BE185" s="151">
        <f>IF(N185="základná",J185,0)</f>
        <v>0</v>
      </c>
      <c r="BF185" s="151">
        <f>IF(N185="znížená",J185,0)</f>
        <v>0</v>
      </c>
      <c r="BG185" s="151">
        <f>IF(N185="zákl. prenesená",J185,0)</f>
        <v>0</v>
      </c>
      <c r="BH185" s="151">
        <f>IF(N185="zníž. prenesená",J185,0)</f>
        <v>0</v>
      </c>
      <c r="BI185" s="151">
        <f>IF(N185="nulová",J185,0)</f>
        <v>0</v>
      </c>
      <c r="BJ185" s="16" t="s">
        <v>142</v>
      </c>
      <c r="BK185" s="151">
        <f>ROUND(I185*H185,2)</f>
        <v>0</v>
      </c>
      <c r="BL185" s="16" t="s">
        <v>222</v>
      </c>
      <c r="BM185" s="150" t="s">
        <v>358</v>
      </c>
    </row>
    <row r="186" spans="2:65" s="1" customFormat="1" ht="19.899999999999999" customHeight="1">
      <c r="B186" s="31"/>
      <c r="C186" s="138" t="s">
        <v>297</v>
      </c>
      <c r="D186" s="138" t="s">
        <v>137</v>
      </c>
      <c r="E186" s="139" t="s">
        <v>360</v>
      </c>
      <c r="F186" s="140" t="s">
        <v>361</v>
      </c>
      <c r="G186" s="141" t="s">
        <v>140</v>
      </c>
      <c r="H186" s="142">
        <v>24.550999999999998</v>
      </c>
      <c r="I186" s="143"/>
      <c r="J186" s="144">
        <f>ROUND(I186*H186,2)</f>
        <v>0</v>
      </c>
      <c r="K186" s="145"/>
      <c r="L186" s="31"/>
      <c r="M186" s="146" t="s">
        <v>1</v>
      </c>
      <c r="N186" s="147" t="s">
        <v>42</v>
      </c>
      <c r="P186" s="148">
        <f>O186*H186</f>
        <v>0</v>
      </c>
      <c r="Q186" s="148">
        <v>4.6000000000000001E-4</v>
      </c>
      <c r="R186" s="148">
        <f>Q186*H186</f>
        <v>1.129346E-2</v>
      </c>
      <c r="S186" s="148">
        <v>0</v>
      </c>
      <c r="T186" s="149">
        <f>S186*H186</f>
        <v>0</v>
      </c>
      <c r="AR186" s="150" t="s">
        <v>222</v>
      </c>
      <c r="AT186" s="150" t="s">
        <v>137</v>
      </c>
      <c r="AU186" s="150" t="s">
        <v>142</v>
      </c>
      <c r="AY186" s="16" t="s">
        <v>135</v>
      </c>
      <c r="BE186" s="151">
        <f>IF(N186="základná",J186,0)</f>
        <v>0</v>
      </c>
      <c r="BF186" s="151">
        <f>IF(N186="znížená",J186,0)</f>
        <v>0</v>
      </c>
      <c r="BG186" s="151">
        <f>IF(N186="zákl. prenesená",J186,0)</f>
        <v>0</v>
      </c>
      <c r="BH186" s="151">
        <f>IF(N186="zníž. prenesená",J186,0)</f>
        <v>0</v>
      </c>
      <c r="BI186" s="151">
        <f>IF(N186="nulová",J186,0)</f>
        <v>0</v>
      </c>
      <c r="BJ186" s="16" t="s">
        <v>142</v>
      </c>
      <c r="BK186" s="151">
        <f>ROUND(I186*H186,2)</f>
        <v>0</v>
      </c>
      <c r="BL186" s="16" t="s">
        <v>222</v>
      </c>
      <c r="BM186" s="150" t="s">
        <v>362</v>
      </c>
    </row>
    <row r="187" spans="2:65" s="1" customFormat="1" ht="34.9" customHeight="1">
      <c r="B187" s="31"/>
      <c r="C187" s="173" t="s">
        <v>303</v>
      </c>
      <c r="D187" s="173" t="s">
        <v>203</v>
      </c>
      <c r="E187" s="174" t="s">
        <v>364</v>
      </c>
      <c r="F187" s="175" t="s">
        <v>365</v>
      </c>
      <c r="G187" s="176" t="s">
        <v>140</v>
      </c>
      <c r="H187" s="177">
        <v>24.550999999999998</v>
      </c>
      <c r="I187" s="178"/>
      <c r="J187" s="179">
        <f>ROUND(I187*H187,2)</f>
        <v>0</v>
      </c>
      <c r="K187" s="180"/>
      <c r="L187" s="181"/>
      <c r="M187" s="182" t="s">
        <v>1</v>
      </c>
      <c r="N187" s="183" t="s">
        <v>42</v>
      </c>
      <c r="P187" s="148">
        <f>O187*H187</f>
        <v>0</v>
      </c>
      <c r="Q187" s="148">
        <v>2.1000000000000001E-2</v>
      </c>
      <c r="R187" s="148">
        <f>Q187*H187</f>
        <v>0.515571</v>
      </c>
      <c r="S187" s="148">
        <v>0</v>
      </c>
      <c r="T187" s="149">
        <f>S187*H187</f>
        <v>0</v>
      </c>
      <c r="AR187" s="150" t="s">
        <v>297</v>
      </c>
      <c r="AT187" s="150" t="s">
        <v>203</v>
      </c>
      <c r="AU187" s="150" t="s">
        <v>142</v>
      </c>
      <c r="AY187" s="16" t="s">
        <v>135</v>
      </c>
      <c r="BE187" s="151">
        <f>IF(N187="základná",J187,0)</f>
        <v>0</v>
      </c>
      <c r="BF187" s="151">
        <f>IF(N187="znížená",J187,0)</f>
        <v>0</v>
      </c>
      <c r="BG187" s="151">
        <f>IF(N187="zákl. prenesená",J187,0)</f>
        <v>0</v>
      </c>
      <c r="BH187" s="151">
        <f>IF(N187="zníž. prenesená",J187,0)</f>
        <v>0</v>
      </c>
      <c r="BI187" s="151">
        <f>IF(N187="nulová",J187,0)</f>
        <v>0</v>
      </c>
      <c r="BJ187" s="16" t="s">
        <v>142</v>
      </c>
      <c r="BK187" s="151">
        <f>ROUND(I187*H187,2)</f>
        <v>0</v>
      </c>
      <c r="BL187" s="16" t="s">
        <v>222</v>
      </c>
      <c r="BM187" s="150" t="s">
        <v>366</v>
      </c>
    </row>
    <row r="188" spans="2:65" s="1" customFormat="1" ht="22.15" customHeight="1">
      <c r="B188" s="31"/>
      <c r="C188" s="138" t="s">
        <v>307</v>
      </c>
      <c r="D188" s="138" t="s">
        <v>137</v>
      </c>
      <c r="E188" s="139" t="s">
        <v>368</v>
      </c>
      <c r="F188" s="140" t="s">
        <v>369</v>
      </c>
      <c r="G188" s="141" t="s">
        <v>370</v>
      </c>
      <c r="H188" s="184"/>
      <c r="I188" s="143"/>
      <c r="J188" s="144">
        <f>ROUND(I188*H188,2)</f>
        <v>0</v>
      </c>
      <c r="K188" s="145"/>
      <c r="L188" s="31"/>
      <c r="M188" s="146" t="s">
        <v>1</v>
      </c>
      <c r="N188" s="147" t="s">
        <v>42</v>
      </c>
      <c r="P188" s="148">
        <f>O188*H188</f>
        <v>0</v>
      </c>
      <c r="Q188" s="148">
        <v>0</v>
      </c>
      <c r="R188" s="148">
        <f>Q188*H188</f>
        <v>0</v>
      </c>
      <c r="S188" s="148">
        <v>0</v>
      </c>
      <c r="T188" s="149">
        <f>S188*H188</f>
        <v>0</v>
      </c>
      <c r="AR188" s="150" t="s">
        <v>222</v>
      </c>
      <c r="AT188" s="150" t="s">
        <v>137</v>
      </c>
      <c r="AU188" s="150" t="s">
        <v>142</v>
      </c>
      <c r="AY188" s="16" t="s">
        <v>135</v>
      </c>
      <c r="BE188" s="151">
        <f>IF(N188="základná",J188,0)</f>
        <v>0</v>
      </c>
      <c r="BF188" s="151">
        <f>IF(N188="znížená",J188,0)</f>
        <v>0</v>
      </c>
      <c r="BG188" s="151">
        <f>IF(N188="zákl. prenesená",J188,0)</f>
        <v>0</v>
      </c>
      <c r="BH188" s="151">
        <f>IF(N188="zníž. prenesená",J188,0)</f>
        <v>0</v>
      </c>
      <c r="BI188" s="151">
        <f>IF(N188="nulová",J188,0)</f>
        <v>0</v>
      </c>
      <c r="BJ188" s="16" t="s">
        <v>142</v>
      </c>
      <c r="BK188" s="151">
        <f>ROUND(I188*H188,2)</f>
        <v>0</v>
      </c>
      <c r="BL188" s="16" t="s">
        <v>222</v>
      </c>
      <c r="BM188" s="150" t="s">
        <v>371</v>
      </c>
    </row>
    <row r="189" spans="2:65" s="11" customFormat="1" ht="22.9" customHeight="1">
      <c r="B189" s="126"/>
      <c r="D189" s="127" t="s">
        <v>75</v>
      </c>
      <c r="E189" s="136" t="s">
        <v>372</v>
      </c>
      <c r="F189" s="136" t="s">
        <v>373</v>
      </c>
      <c r="I189" s="129"/>
      <c r="J189" s="137">
        <f>BK189</f>
        <v>0</v>
      </c>
      <c r="L189" s="126"/>
      <c r="M189" s="131"/>
      <c r="P189" s="132">
        <f>SUM(P190:P194)</f>
        <v>0</v>
      </c>
      <c r="R189" s="132">
        <f>SUM(R190:R194)</f>
        <v>0.14259168</v>
      </c>
      <c r="T189" s="133">
        <f>SUM(T190:T194)</f>
        <v>0</v>
      </c>
      <c r="AR189" s="127" t="s">
        <v>142</v>
      </c>
      <c r="AT189" s="134" t="s">
        <v>75</v>
      </c>
      <c r="AU189" s="134" t="s">
        <v>84</v>
      </c>
      <c r="AY189" s="127" t="s">
        <v>135</v>
      </c>
      <c r="BK189" s="135">
        <f>SUM(BK190:BK194)</f>
        <v>0</v>
      </c>
    </row>
    <row r="190" spans="2:65" s="1" customFormat="1" ht="22.15" customHeight="1">
      <c r="B190" s="31"/>
      <c r="C190" s="138" t="s">
        <v>311</v>
      </c>
      <c r="D190" s="138" t="s">
        <v>137</v>
      </c>
      <c r="E190" s="139" t="s">
        <v>375</v>
      </c>
      <c r="F190" s="140" t="s">
        <v>376</v>
      </c>
      <c r="G190" s="141" t="s">
        <v>140</v>
      </c>
      <c r="H190" s="142">
        <v>24.550999999999998</v>
      </c>
      <c r="I190" s="143"/>
      <c r="J190" s="144">
        <f>ROUND(I190*H190,2)</f>
        <v>0</v>
      </c>
      <c r="K190" s="145"/>
      <c r="L190" s="31"/>
      <c r="M190" s="146" t="s">
        <v>1</v>
      </c>
      <c r="N190" s="147" t="s">
        <v>42</v>
      </c>
      <c r="P190" s="148">
        <f>O190*H190</f>
        <v>0</v>
      </c>
      <c r="Q190" s="148">
        <v>0</v>
      </c>
      <c r="R190" s="148">
        <f>Q190*H190</f>
        <v>0</v>
      </c>
      <c r="S190" s="148">
        <v>0</v>
      </c>
      <c r="T190" s="149">
        <f>S190*H190</f>
        <v>0</v>
      </c>
      <c r="AR190" s="150" t="s">
        <v>222</v>
      </c>
      <c r="AT190" s="150" t="s">
        <v>137</v>
      </c>
      <c r="AU190" s="150" t="s">
        <v>142</v>
      </c>
      <c r="AY190" s="16" t="s">
        <v>135</v>
      </c>
      <c r="BE190" s="151">
        <f>IF(N190="základná",J190,0)</f>
        <v>0</v>
      </c>
      <c r="BF190" s="151">
        <f>IF(N190="znížená",J190,0)</f>
        <v>0</v>
      </c>
      <c r="BG190" s="151">
        <f>IF(N190="zákl. prenesená",J190,0)</f>
        <v>0</v>
      </c>
      <c r="BH190" s="151">
        <f>IF(N190="zníž. prenesená",J190,0)</f>
        <v>0</v>
      </c>
      <c r="BI190" s="151">
        <f>IF(N190="nulová",J190,0)</f>
        <v>0</v>
      </c>
      <c r="BJ190" s="16" t="s">
        <v>142</v>
      </c>
      <c r="BK190" s="151">
        <f>ROUND(I190*H190,2)</f>
        <v>0</v>
      </c>
      <c r="BL190" s="16" t="s">
        <v>222</v>
      </c>
      <c r="BM190" s="150" t="s">
        <v>377</v>
      </c>
    </row>
    <row r="191" spans="2:65" s="12" customFormat="1">
      <c r="B191" s="152"/>
      <c r="D191" s="153" t="s">
        <v>144</v>
      </c>
      <c r="E191" s="154" t="s">
        <v>1</v>
      </c>
      <c r="F191" s="155" t="s">
        <v>378</v>
      </c>
      <c r="H191" s="154" t="s">
        <v>1</v>
      </c>
      <c r="I191" s="156"/>
      <c r="L191" s="152"/>
      <c r="M191" s="157"/>
      <c r="T191" s="158"/>
      <c r="AT191" s="154" t="s">
        <v>144</v>
      </c>
      <c r="AU191" s="154" t="s">
        <v>142</v>
      </c>
      <c r="AV191" s="12" t="s">
        <v>84</v>
      </c>
      <c r="AW191" s="12" t="s">
        <v>32</v>
      </c>
      <c r="AX191" s="12" t="s">
        <v>76</v>
      </c>
      <c r="AY191" s="154" t="s">
        <v>135</v>
      </c>
    </row>
    <row r="192" spans="2:65" s="13" customFormat="1">
      <c r="B192" s="159"/>
      <c r="D192" s="153" t="s">
        <v>144</v>
      </c>
      <c r="E192" s="160" t="s">
        <v>1</v>
      </c>
      <c r="F192" s="161" t="s">
        <v>877</v>
      </c>
      <c r="H192" s="162">
        <v>24.550999999999998</v>
      </c>
      <c r="I192" s="163"/>
      <c r="L192" s="159"/>
      <c r="M192" s="164"/>
      <c r="T192" s="165"/>
      <c r="AT192" s="160" t="s">
        <v>144</v>
      </c>
      <c r="AU192" s="160" t="s">
        <v>142</v>
      </c>
      <c r="AV192" s="13" t="s">
        <v>142</v>
      </c>
      <c r="AW192" s="13" t="s">
        <v>32</v>
      </c>
      <c r="AX192" s="13" t="s">
        <v>84</v>
      </c>
      <c r="AY192" s="160" t="s">
        <v>135</v>
      </c>
    </row>
    <row r="193" spans="2:65" s="1" customFormat="1" ht="14.45" customHeight="1">
      <c r="B193" s="31"/>
      <c r="C193" s="173" t="s">
        <v>315</v>
      </c>
      <c r="D193" s="173" t="s">
        <v>203</v>
      </c>
      <c r="E193" s="174" t="s">
        <v>381</v>
      </c>
      <c r="F193" s="175" t="s">
        <v>382</v>
      </c>
      <c r="G193" s="176" t="s">
        <v>140</v>
      </c>
      <c r="H193" s="177">
        <v>27.006</v>
      </c>
      <c r="I193" s="178"/>
      <c r="J193" s="179">
        <f>ROUND(I193*H193,2)</f>
        <v>0</v>
      </c>
      <c r="K193" s="180"/>
      <c r="L193" s="181"/>
      <c r="M193" s="182" t="s">
        <v>1</v>
      </c>
      <c r="N193" s="183" t="s">
        <v>42</v>
      </c>
      <c r="P193" s="148">
        <f>O193*H193</f>
        <v>0</v>
      </c>
      <c r="Q193" s="148">
        <v>5.28E-3</v>
      </c>
      <c r="R193" s="148">
        <f>Q193*H193</f>
        <v>0.14259168</v>
      </c>
      <c r="S193" s="148">
        <v>0</v>
      </c>
      <c r="T193" s="149">
        <f>S193*H193</f>
        <v>0</v>
      </c>
      <c r="AR193" s="150" t="s">
        <v>297</v>
      </c>
      <c r="AT193" s="150" t="s">
        <v>203</v>
      </c>
      <c r="AU193" s="150" t="s">
        <v>142</v>
      </c>
      <c r="AY193" s="16" t="s">
        <v>135</v>
      </c>
      <c r="BE193" s="151">
        <f>IF(N193="základná",J193,0)</f>
        <v>0</v>
      </c>
      <c r="BF193" s="151">
        <f>IF(N193="znížená",J193,0)</f>
        <v>0</v>
      </c>
      <c r="BG193" s="151">
        <f>IF(N193="zákl. prenesená",J193,0)</f>
        <v>0</v>
      </c>
      <c r="BH193" s="151">
        <f>IF(N193="zníž. prenesená",J193,0)</f>
        <v>0</v>
      </c>
      <c r="BI193" s="151">
        <f>IF(N193="nulová",J193,0)</f>
        <v>0</v>
      </c>
      <c r="BJ193" s="16" t="s">
        <v>142</v>
      </c>
      <c r="BK193" s="151">
        <f>ROUND(I193*H193,2)</f>
        <v>0</v>
      </c>
      <c r="BL193" s="16" t="s">
        <v>222</v>
      </c>
      <c r="BM193" s="150" t="s">
        <v>383</v>
      </c>
    </row>
    <row r="194" spans="2:65" s="1" customFormat="1" ht="22.15" customHeight="1">
      <c r="B194" s="31"/>
      <c r="C194" s="138" t="s">
        <v>319</v>
      </c>
      <c r="D194" s="138" t="s">
        <v>137</v>
      </c>
      <c r="E194" s="139" t="s">
        <v>385</v>
      </c>
      <c r="F194" s="140" t="s">
        <v>386</v>
      </c>
      <c r="G194" s="141" t="s">
        <v>370</v>
      </c>
      <c r="H194" s="184"/>
      <c r="I194" s="143"/>
      <c r="J194" s="144">
        <f>ROUND(I194*H194,2)</f>
        <v>0</v>
      </c>
      <c r="K194" s="145"/>
      <c r="L194" s="31"/>
      <c r="M194" s="146" t="s">
        <v>1</v>
      </c>
      <c r="N194" s="147" t="s">
        <v>42</v>
      </c>
      <c r="P194" s="148">
        <f>O194*H194</f>
        <v>0</v>
      </c>
      <c r="Q194" s="148">
        <v>0</v>
      </c>
      <c r="R194" s="148">
        <f>Q194*H194</f>
        <v>0</v>
      </c>
      <c r="S194" s="148">
        <v>0</v>
      </c>
      <c r="T194" s="149">
        <f>S194*H194</f>
        <v>0</v>
      </c>
      <c r="AR194" s="150" t="s">
        <v>222</v>
      </c>
      <c r="AT194" s="150" t="s">
        <v>137</v>
      </c>
      <c r="AU194" s="150" t="s">
        <v>142</v>
      </c>
      <c r="AY194" s="16" t="s">
        <v>135</v>
      </c>
      <c r="BE194" s="151">
        <f>IF(N194="základná",J194,0)</f>
        <v>0</v>
      </c>
      <c r="BF194" s="151">
        <f>IF(N194="znížená",J194,0)</f>
        <v>0</v>
      </c>
      <c r="BG194" s="151">
        <f>IF(N194="zákl. prenesená",J194,0)</f>
        <v>0</v>
      </c>
      <c r="BH194" s="151">
        <f>IF(N194="zníž. prenesená",J194,0)</f>
        <v>0</v>
      </c>
      <c r="BI194" s="151">
        <f>IF(N194="nulová",J194,0)</f>
        <v>0</v>
      </c>
      <c r="BJ194" s="16" t="s">
        <v>142</v>
      </c>
      <c r="BK194" s="151">
        <f>ROUND(I194*H194,2)</f>
        <v>0</v>
      </c>
      <c r="BL194" s="16" t="s">
        <v>222</v>
      </c>
      <c r="BM194" s="150" t="s">
        <v>810</v>
      </c>
    </row>
    <row r="195" spans="2:65" s="11" customFormat="1" ht="22.9" customHeight="1">
      <c r="B195" s="126"/>
      <c r="D195" s="127" t="s">
        <v>75</v>
      </c>
      <c r="E195" s="136" t="s">
        <v>388</v>
      </c>
      <c r="F195" s="136" t="s">
        <v>389</v>
      </c>
      <c r="I195" s="129"/>
      <c r="J195" s="137">
        <f>BK195</f>
        <v>0</v>
      </c>
      <c r="L195" s="126"/>
      <c r="M195" s="131"/>
      <c r="P195" s="132">
        <f>SUM(P196:P201)</f>
        <v>0</v>
      </c>
      <c r="R195" s="132">
        <f>SUM(R196:R201)</f>
        <v>0.44890911999999999</v>
      </c>
      <c r="T195" s="133">
        <f>SUM(T196:T201)</f>
        <v>0</v>
      </c>
      <c r="AR195" s="127" t="s">
        <v>142</v>
      </c>
      <c r="AT195" s="134" t="s">
        <v>75</v>
      </c>
      <c r="AU195" s="134" t="s">
        <v>84</v>
      </c>
      <c r="AY195" s="127" t="s">
        <v>135</v>
      </c>
      <c r="BK195" s="135">
        <f>SUM(BK196:BK201)</f>
        <v>0</v>
      </c>
    </row>
    <row r="196" spans="2:65" s="1" customFormat="1" ht="22.15" customHeight="1">
      <c r="B196" s="31"/>
      <c r="C196" s="138" t="s">
        <v>324</v>
      </c>
      <c r="D196" s="138" t="s">
        <v>137</v>
      </c>
      <c r="E196" s="139" t="s">
        <v>391</v>
      </c>
      <c r="F196" s="140" t="s">
        <v>392</v>
      </c>
      <c r="G196" s="141" t="s">
        <v>140</v>
      </c>
      <c r="H196" s="142">
        <v>24.550999999999998</v>
      </c>
      <c r="I196" s="143"/>
      <c r="J196" s="144">
        <f>ROUND(I196*H196,2)</f>
        <v>0</v>
      </c>
      <c r="K196" s="145"/>
      <c r="L196" s="31"/>
      <c r="M196" s="146" t="s">
        <v>1</v>
      </c>
      <c r="N196" s="147" t="s">
        <v>42</v>
      </c>
      <c r="P196" s="148">
        <f>O196*H196</f>
        <v>0</v>
      </c>
      <c r="Q196" s="148">
        <v>1.6420000000000001E-2</v>
      </c>
      <c r="R196" s="148">
        <f>Q196*H196</f>
        <v>0.40312742000000001</v>
      </c>
      <c r="S196" s="148">
        <v>0</v>
      </c>
      <c r="T196" s="149">
        <f>S196*H196</f>
        <v>0</v>
      </c>
      <c r="AR196" s="150" t="s">
        <v>222</v>
      </c>
      <c r="AT196" s="150" t="s">
        <v>137</v>
      </c>
      <c r="AU196" s="150" t="s">
        <v>142</v>
      </c>
      <c r="AY196" s="16" t="s">
        <v>135</v>
      </c>
      <c r="BE196" s="151">
        <f>IF(N196="základná",J196,0)</f>
        <v>0</v>
      </c>
      <c r="BF196" s="151">
        <f>IF(N196="znížená",J196,0)</f>
        <v>0</v>
      </c>
      <c r="BG196" s="151">
        <f>IF(N196="zákl. prenesená",J196,0)</f>
        <v>0</v>
      </c>
      <c r="BH196" s="151">
        <f>IF(N196="zníž. prenesená",J196,0)</f>
        <v>0</v>
      </c>
      <c r="BI196" s="151">
        <f>IF(N196="nulová",J196,0)</f>
        <v>0</v>
      </c>
      <c r="BJ196" s="16" t="s">
        <v>142</v>
      </c>
      <c r="BK196" s="151">
        <f>ROUND(I196*H196,2)</f>
        <v>0</v>
      </c>
      <c r="BL196" s="16" t="s">
        <v>222</v>
      </c>
      <c r="BM196" s="150" t="s">
        <v>393</v>
      </c>
    </row>
    <row r="197" spans="2:65" s="13" customFormat="1">
      <c r="B197" s="159"/>
      <c r="D197" s="153" t="s">
        <v>144</v>
      </c>
      <c r="E197" s="160" t="s">
        <v>1</v>
      </c>
      <c r="F197" s="161" t="s">
        <v>878</v>
      </c>
      <c r="H197" s="162">
        <v>24.550999999999998</v>
      </c>
      <c r="I197" s="163"/>
      <c r="L197" s="159"/>
      <c r="M197" s="164"/>
      <c r="T197" s="165"/>
      <c r="AT197" s="160" t="s">
        <v>144</v>
      </c>
      <c r="AU197" s="160" t="s">
        <v>142</v>
      </c>
      <c r="AV197" s="13" t="s">
        <v>142</v>
      </c>
      <c r="AW197" s="13" t="s">
        <v>32</v>
      </c>
      <c r="AX197" s="13" t="s">
        <v>84</v>
      </c>
      <c r="AY197" s="160" t="s">
        <v>135</v>
      </c>
    </row>
    <row r="198" spans="2:65" s="1" customFormat="1" ht="22.15" customHeight="1">
      <c r="B198" s="31"/>
      <c r="C198" s="138" t="s">
        <v>330</v>
      </c>
      <c r="D198" s="138" t="s">
        <v>137</v>
      </c>
      <c r="E198" s="139" t="s">
        <v>395</v>
      </c>
      <c r="F198" s="140" t="s">
        <v>396</v>
      </c>
      <c r="G198" s="141" t="s">
        <v>225</v>
      </c>
      <c r="H198" s="142">
        <v>4.93</v>
      </c>
      <c r="I198" s="143"/>
      <c r="J198" s="144">
        <f>ROUND(I198*H198,2)</f>
        <v>0</v>
      </c>
      <c r="K198" s="145"/>
      <c r="L198" s="31"/>
      <c r="M198" s="146" t="s">
        <v>1</v>
      </c>
      <c r="N198" s="147" t="s">
        <v>42</v>
      </c>
      <c r="P198" s="148">
        <f>O198*H198</f>
        <v>0</v>
      </c>
      <c r="Q198" s="148">
        <v>5.8900000000000003E-3</v>
      </c>
      <c r="R198" s="148">
        <f>Q198*H198</f>
        <v>2.90377E-2</v>
      </c>
      <c r="S198" s="148">
        <v>0</v>
      </c>
      <c r="T198" s="149">
        <f>S198*H198</f>
        <v>0</v>
      </c>
      <c r="AR198" s="150" t="s">
        <v>222</v>
      </c>
      <c r="AT198" s="150" t="s">
        <v>137</v>
      </c>
      <c r="AU198" s="150" t="s">
        <v>142</v>
      </c>
      <c r="AY198" s="16" t="s">
        <v>135</v>
      </c>
      <c r="BE198" s="151">
        <f>IF(N198="základná",J198,0)</f>
        <v>0</v>
      </c>
      <c r="BF198" s="151">
        <f>IF(N198="znížená",J198,0)</f>
        <v>0</v>
      </c>
      <c r="BG198" s="151">
        <f>IF(N198="zákl. prenesená",J198,0)</f>
        <v>0</v>
      </c>
      <c r="BH198" s="151">
        <f>IF(N198="zníž. prenesená",J198,0)</f>
        <v>0</v>
      </c>
      <c r="BI198" s="151">
        <f>IF(N198="nulová",J198,0)</f>
        <v>0</v>
      </c>
      <c r="BJ198" s="16" t="s">
        <v>142</v>
      </c>
      <c r="BK198" s="151">
        <f>ROUND(I198*H198,2)</f>
        <v>0</v>
      </c>
      <c r="BL198" s="16" t="s">
        <v>222</v>
      </c>
      <c r="BM198" s="150" t="s">
        <v>397</v>
      </c>
    </row>
    <row r="199" spans="2:65" s="1" customFormat="1" ht="22.15" customHeight="1">
      <c r="B199" s="31"/>
      <c r="C199" s="138" t="s">
        <v>338</v>
      </c>
      <c r="D199" s="138" t="s">
        <v>137</v>
      </c>
      <c r="E199" s="139" t="s">
        <v>399</v>
      </c>
      <c r="F199" s="140" t="s">
        <v>400</v>
      </c>
      <c r="G199" s="141" t="s">
        <v>225</v>
      </c>
      <c r="H199" s="142">
        <v>5.98</v>
      </c>
      <c r="I199" s="143"/>
      <c r="J199" s="144">
        <f>ROUND(I199*H199,2)</f>
        <v>0</v>
      </c>
      <c r="K199" s="145"/>
      <c r="L199" s="31"/>
      <c r="M199" s="146" t="s">
        <v>1</v>
      </c>
      <c r="N199" s="147" t="s">
        <v>42</v>
      </c>
      <c r="P199" s="148">
        <f>O199*H199</f>
        <v>0</v>
      </c>
      <c r="Q199" s="148">
        <v>2.8E-3</v>
      </c>
      <c r="R199" s="148">
        <f>Q199*H199</f>
        <v>1.6744000000000002E-2</v>
      </c>
      <c r="S199" s="148">
        <v>0</v>
      </c>
      <c r="T199" s="149">
        <f>S199*H199</f>
        <v>0</v>
      </c>
      <c r="AR199" s="150" t="s">
        <v>222</v>
      </c>
      <c r="AT199" s="150" t="s">
        <v>137</v>
      </c>
      <c r="AU199" s="150" t="s">
        <v>142</v>
      </c>
      <c r="AY199" s="16" t="s">
        <v>135</v>
      </c>
      <c r="BE199" s="151">
        <f>IF(N199="základná",J199,0)</f>
        <v>0</v>
      </c>
      <c r="BF199" s="151">
        <f>IF(N199="znížená",J199,0)</f>
        <v>0</v>
      </c>
      <c r="BG199" s="151">
        <f>IF(N199="zákl. prenesená",J199,0)</f>
        <v>0</v>
      </c>
      <c r="BH199" s="151">
        <f>IF(N199="zníž. prenesená",J199,0)</f>
        <v>0</v>
      </c>
      <c r="BI199" s="151">
        <f>IF(N199="nulová",J199,0)</f>
        <v>0</v>
      </c>
      <c r="BJ199" s="16" t="s">
        <v>142</v>
      </c>
      <c r="BK199" s="151">
        <f>ROUND(I199*H199,2)</f>
        <v>0</v>
      </c>
      <c r="BL199" s="16" t="s">
        <v>222</v>
      </c>
      <c r="BM199" s="150" t="s">
        <v>401</v>
      </c>
    </row>
    <row r="200" spans="2:65" s="13" customFormat="1">
      <c r="B200" s="159"/>
      <c r="D200" s="153" t="s">
        <v>144</v>
      </c>
      <c r="E200" s="160" t="s">
        <v>1</v>
      </c>
      <c r="F200" s="161" t="s">
        <v>402</v>
      </c>
      <c r="H200" s="162">
        <v>5.98</v>
      </c>
      <c r="I200" s="163"/>
      <c r="L200" s="159"/>
      <c r="M200" s="164"/>
      <c r="T200" s="165"/>
      <c r="AT200" s="160" t="s">
        <v>144</v>
      </c>
      <c r="AU200" s="160" t="s">
        <v>142</v>
      </c>
      <c r="AV200" s="13" t="s">
        <v>142</v>
      </c>
      <c r="AW200" s="13" t="s">
        <v>32</v>
      </c>
      <c r="AX200" s="13" t="s">
        <v>84</v>
      </c>
      <c r="AY200" s="160" t="s">
        <v>135</v>
      </c>
    </row>
    <row r="201" spans="2:65" s="1" customFormat="1" ht="22.15" customHeight="1">
      <c r="B201" s="31"/>
      <c r="C201" s="138" t="s">
        <v>342</v>
      </c>
      <c r="D201" s="138" t="s">
        <v>137</v>
      </c>
      <c r="E201" s="139" t="s">
        <v>404</v>
      </c>
      <c r="F201" s="140" t="s">
        <v>405</v>
      </c>
      <c r="G201" s="141" t="s">
        <v>370</v>
      </c>
      <c r="H201" s="184"/>
      <c r="I201" s="143"/>
      <c r="J201" s="144">
        <f>ROUND(I201*H201,2)</f>
        <v>0</v>
      </c>
      <c r="K201" s="145"/>
      <c r="L201" s="31"/>
      <c r="M201" s="146" t="s">
        <v>1</v>
      </c>
      <c r="N201" s="147" t="s">
        <v>42</v>
      </c>
      <c r="P201" s="148">
        <f>O201*H201</f>
        <v>0</v>
      </c>
      <c r="Q201" s="148">
        <v>0</v>
      </c>
      <c r="R201" s="148">
        <f>Q201*H201</f>
        <v>0</v>
      </c>
      <c r="S201" s="148">
        <v>0</v>
      </c>
      <c r="T201" s="149">
        <f>S201*H201</f>
        <v>0</v>
      </c>
      <c r="AR201" s="150" t="s">
        <v>222</v>
      </c>
      <c r="AT201" s="150" t="s">
        <v>137</v>
      </c>
      <c r="AU201" s="150" t="s">
        <v>142</v>
      </c>
      <c r="AY201" s="16" t="s">
        <v>135</v>
      </c>
      <c r="BE201" s="151">
        <f>IF(N201="základná",J201,0)</f>
        <v>0</v>
      </c>
      <c r="BF201" s="151">
        <f>IF(N201="znížená",J201,0)</f>
        <v>0</v>
      </c>
      <c r="BG201" s="151">
        <f>IF(N201="zákl. prenesená",J201,0)</f>
        <v>0</v>
      </c>
      <c r="BH201" s="151">
        <f>IF(N201="zníž. prenesená",J201,0)</f>
        <v>0</v>
      </c>
      <c r="BI201" s="151">
        <f>IF(N201="nulová",J201,0)</f>
        <v>0</v>
      </c>
      <c r="BJ201" s="16" t="s">
        <v>142</v>
      </c>
      <c r="BK201" s="151">
        <f>ROUND(I201*H201,2)</f>
        <v>0</v>
      </c>
      <c r="BL201" s="16" t="s">
        <v>222</v>
      </c>
      <c r="BM201" s="150" t="s">
        <v>406</v>
      </c>
    </row>
    <row r="202" spans="2:65" s="11" customFormat="1" ht="22.9" customHeight="1">
      <c r="B202" s="126"/>
      <c r="D202" s="127" t="s">
        <v>75</v>
      </c>
      <c r="E202" s="136" t="s">
        <v>407</v>
      </c>
      <c r="F202" s="136" t="s">
        <v>408</v>
      </c>
      <c r="I202" s="129"/>
      <c r="J202" s="137">
        <f>BK202</f>
        <v>0</v>
      </c>
      <c r="L202" s="126"/>
      <c r="M202" s="131"/>
      <c r="P202" s="132">
        <f>SUM(P203:P210)</f>
        <v>0</v>
      </c>
      <c r="R202" s="132">
        <f>SUM(R203:R210)</f>
        <v>1.7863073</v>
      </c>
      <c r="T202" s="133">
        <f>SUM(T203:T210)</f>
        <v>0</v>
      </c>
      <c r="AR202" s="127" t="s">
        <v>142</v>
      </c>
      <c r="AT202" s="134" t="s">
        <v>75</v>
      </c>
      <c r="AU202" s="134" t="s">
        <v>84</v>
      </c>
      <c r="AY202" s="127" t="s">
        <v>135</v>
      </c>
      <c r="BK202" s="135">
        <f>SUM(BK203:BK210)</f>
        <v>0</v>
      </c>
    </row>
    <row r="203" spans="2:65" s="1" customFormat="1" ht="22.15" customHeight="1">
      <c r="B203" s="31"/>
      <c r="C203" s="138" t="s">
        <v>346</v>
      </c>
      <c r="D203" s="138" t="s">
        <v>137</v>
      </c>
      <c r="E203" s="139" t="s">
        <v>410</v>
      </c>
      <c r="F203" s="140" t="s">
        <v>411</v>
      </c>
      <c r="G203" s="141" t="s">
        <v>140</v>
      </c>
      <c r="H203" s="142">
        <v>46.26</v>
      </c>
      <c r="I203" s="143"/>
      <c r="J203" s="144">
        <f>ROUND(I203*H203,2)</f>
        <v>0</v>
      </c>
      <c r="K203" s="145"/>
      <c r="L203" s="31"/>
      <c r="M203" s="146" t="s">
        <v>1</v>
      </c>
      <c r="N203" s="147" t="s">
        <v>42</v>
      </c>
      <c r="P203" s="148">
        <f>O203*H203</f>
        <v>0</v>
      </c>
      <c r="Q203" s="148">
        <v>1.2999999999999999E-4</v>
      </c>
      <c r="R203" s="148">
        <f>Q203*H203</f>
        <v>6.0137999999999988E-3</v>
      </c>
      <c r="S203" s="148">
        <v>0</v>
      </c>
      <c r="T203" s="149">
        <f>S203*H203</f>
        <v>0</v>
      </c>
      <c r="AR203" s="150" t="s">
        <v>222</v>
      </c>
      <c r="AT203" s="150" t="s">
        <v>137</v>
      </c>
      <c r="AU203" s="150" t="s">
        <v>142</v>
      </c>
      <c r="AY203" s="16" t="s">
        <v>135</v>
      </c>
      <c r="BE203" s="151">
        <f>IF(N203="základná",J203,0)</f>
        <v>0</v>
      </c>
      <c r="BF203" s="151">
        <f>IF(N203="znížená",J203,0)</f>
        <v>0</v>
      </c>
      <c r="BG203" s="151">
        <f>IF(N203="zákl. prenesená",J203,0)</f>
        <v>0</v>
      </c>
      <c r="BH203" s="151">
        <f>IF(N203="zníž. prenesená",J203,0)</f>
        <v>0</v>
      </c>
      <c r="BI203" s="151">
        <f>IF(N203="nulová",J203,0)</f>
        <v>0</v>
      </c>
      <c r="BJ203" s="16" t="s">
        <v>142</v>
      </c>
      <c r="BK203" s="151">
        <f>ROUND(I203*H203,2)</f>
        <v>0</v>
      </c>
      <c r="BL203" s="16" t="s">
        <v>222</v>
      </c>
      <c r="BM203" s="150" t="s">
        <v>412</v>
      </c>
    </row>
    <row r="204" spans="2:65" s="13" customFormat="1">
      <c r="B204" s="159"/>
      <c r="D204" s="153" t="s">
        <v>144</v>
      </c>
      <c r="E204" s="160" t="s">
        <v>1</v>
      </c>
      <c r="F204" s="161" t="s">
        <v>879</v>
      </c>
      <c r="H204" s="162">
        <v>46.26</v>
      </c>
      <c r="I204" s="163"/>
      <c r="L204" s="159"/>
      <c r="M204" s="164"/>
      <c r="T204" s="165"/>
      <c r="AT204" s="160" t="s">
        <v>144</v>
      </c>
      <c r="AU204" s="160" t="s">
        <v>142</v>
      </c>
      <c r="AV204" s="13" t="s">
        <v>142</v>
      </c>
      <c r="AW204" s="13" t="s">
        <v>32</v>
      </c>
      <c r="AX204" s="13" t="s">
        <v>84</v>
      </c>
      <c r="AY204" s="160" t="s">
        <v>135</v>
      </c>
    </row>
    <row r="205" spans="2:65" s="1" customFormat="1" ht="14.45" customHeight="1">
      <c r="B205" s="31"/>
      <c r="C205" s="173" t="s">
        <v>351</v>
      </c>
      <c r="D205" s="173" t="s">
        <v>203</v>
      </c>
      <c r="E205" s="174" t="s">
        <v>415</v>
      </c>
      <c r="F205" s="175" t="s">
        <v>416</v>
      </c>
      <c r="G205" s="176" t="s">
        <v>140</v>
      </c>
      <c r="H205" s="177">
        <v>47.185000000000002</v>
      </c>
      <c r="I205" s="178"/>
      <c r="J205" s="179">
        <f>ROUND(I205*H205,2)</f>
        <v>0</v>
      </c>
      <c r="K205" s="180"/>
      <c r="L205" s="181"/>
      <c r="M205" s="182" t="s">
        <v>1</v>
      </c>
      <c r="N205" s="183" t="s">
        <v>42</v>
      </c>
      <c r="P205" s="148">
        <f>O205*H205</f>
        <v>0</v>
      </c>
      <c r="Q205" s="148">
        <v>3.8999999999999998E-3</v>
      </c>
      <c r="R205" s="148">
        <f>Q205*H205</f>
        <v>0.1840215</v>
      </c>
      <c r="S205" s="148">
        <v>0</v>
      </c>
      <c r="T205" s="149">
        <f>S205*H205</f>
        <v>0</v>
      </c>
      <c r="AR205" s="150" t="s">
        <v>297</v>
      </c>
      <c r="AT205" s="150" t="s">
        <v>203</v>
      </c>
      <c r="AU205" s="150" t="s">
        <v>142</v>
      </c>
      <c r="AY205" s="16" t="s">
        <v>135</v>
      </c>
      <c r="BE205" s="151">
        <f>IF(N205="základná",J205,0)</f>
        <v>0</v>
      </c>
      <c r="BF205" s="151">
        <f>IF(N205="znížená",J205,0)</f>
        <v>0</v>
      </c>
      <c r="BG205" s="151">
        <f>IF(N205="zákl. prenesená",J205,0)</f>
        <v>0</v>
      </c>
      <c r="BH205" s="151">
        <f>IF(N205="zníž. prenesená",J205,0)</f>
        <v>0</v>
      </c>
      <c r="BI205" s="151">
        <f>IF(N205="nulová",J205,0)</f>
        <v>0</v>
      </c>
      <c r="BJ205" s="16" t="s">
        <v>142</v>
      </c>
      <c r="BK205" s="151">
        <f>ROUND(I205*H205,2)</f>
        <v>0</v>
      </c>
      <c r="BL205" s="16" t="s">
        <v>222</v>
      </c>
      <c r="BM205" s="150" t="s">
        <v>417</v>
      </c>
    </row>
    <row r="206" spans="2:65" s="13" customFormat="1">
      <c r="B206" s="159"/>
      <c r="D206" s="153" t="s">
        <v>144</v>
      </c>
      <c r="F206" s="161" t="s">
        <v>880</v>
      </c>
      <c r="H206" s="162">
        <v>47.185000000000002</v>
      </c>
      <c r="I206" s="163"/>
      <c r="L206" s="159"/>
      <c r="M206" s="164"/>
      <c r="T206" s="165"/>
      <c r="AT206" s="160" t="s">
        <v>144</v>
      </c>
      <c r="AU206" s="160" t="s">
        <v>142</v>
      </c>
      <c r="AV206" s="13" t="s">
        <v>142</v>
      </c>
      <c r="AW206" s="13" t="s">
        <v>4</v>
      </c>
      <c r="AX206" s="13" t="s">
        <v>84</v>
      </c>
      <c r="AY206" s="160" t="s">
        <v>135</v>
      </c>
    </row>
    <row r="207" spans="2:65" s="1" customFormat="1" ht="22.15" customHeight="1">
      <c r="B207" s="31"/>
      <c r="C207" s="138" t="s">
        <v>355</v>
      </c>
      <c r="D207" s="138" t="s">
        <v>137</v>
      </c>
      <c r="E207" s="139" t="s">
        <v>420</v>
      </c>
      <c r="F207" s="140" t="s">
        <v>421</v>
      </c>
      <c r="G207" s="141" t="s">
        <v>349</v>
      </c>
      <c r="H207" s="142">
        <v>1478.4</v>
      </c>
      <c r="I207" s="143"/>
      <c r="J207" s="144">
        <f>ROUND(I207*H207,2)</f>
        <v>0</v>
      </c>
      <c r="K207" s="145"/>
      <c r="L207" s="31"/>
      <c r="M207" s="146" t="s">
        <v>1</v>
      </c>
      <c r="N207" s="147" t="s">
        <v>42</v>
      </c>
      <c r="P207" s="148">
        <f>O207*H207</f>
        <v>0</v>
      </c>
      <c r="Q207" s="148">
        <v>8.0000000000000007E-5</v>
      </c>
      <c r="R207" s="148">
        <f>Q207*H207</f>
        <v>0.11827200000000002</v>
      </c>
      <c r="S207" s="148">
        <v>0</v>
      </c>
      <c r="T207" s="149">
        <f>S207*H207</f>
        <v>0</v>
      </c>
      <c r="AR207" s="150" t="s">
        <v>222</v>
      </c>
      <c r="AT207" s="150" t="s">
        <v>137</v>
      </c>
      <c r="AU207" s="150" t="s">
        <v>142</v>
      </c>
      <c r="AY207" s="16" t="s">
        <v>135</v>
      </c>
      <c r="BE207" s="151">
        <f>IF(N207="základná",J207,0)</f>
        <v>0</v>
      </c>
      <c r="BF207" s="151">
        <f>IF(N207="znížená",J207,0)</f>
        <v>0</v>
      </c>
      <c r="BG207" s="151">
        <f>IF(N207="zákl. prenesená",J207,0)</f>
        <v>0</v>
      </c>
      <c r="BH207" s="151">
        <f>IF(N207="zníž. prenesená",J207,0)</f>
        <v>0</v>
      </c>
      <c r="BI207" s="151">
        <f>IF(N207="nulová",J207,0)</f>
        <v>0</v>
      </c>
      <c r="BJ207" s="16" t="s">
        <v>142</v>
      </c>
      <c r="BK207" s="151">
        <f>ROUND(I207*H207,2)</f>
        <v>0</v>
      </c>
      <c r="BL207" s="16" t="s">
        <v>222</v>
      </c>
      <c r="BM207" s="150" t="s">
        <v>422</v>
      </c>
    </row>
    <row r="208" spans="2:65" s="13" customFormat="1">
      <c r="B208" s="159"/>
      <c r="D208" s="153" t="s">
        <v>144</v>
      </c>
      <c r="E208" s="160" t="s">
        <v>1</v>
      </c>
      <c r="F208" s="161" t="s">
        <v>881</v>
      </c>
      <c r="H208" s="162">
        <v>1478.4</v>
      </c>
      <c r="I208" s="163"/>
      <c r="L208" s="159"/>
      <c r="M208" s="164"/>
      <c r="T208" s="165"/>
      <c r="AT208" s="160" t="s">
        <v>144</v>
      </c>
      <c r="AU208" s="160" t="s">
        <v>142</v>
      </c>
      <c r="AV208" s="13" t="s">
        <v>142</v>
      </c>
      <c r="AW208" s="13" t="s">
        <v>32</v>
      </c>
      <c r="AX208" s="13" t="s">
        <v>84</v>
      </c>
      <c r="AY208" s="160" t="s">
        <v>135</v>
      </c>
    </row>
    <row r="209" spans="2:65" s="1" customFormat="1" ht="14.45" customHeight="1">
      <c r="B209" s="31"/>
      <c r="C209" s="173" t="s">
        <v>359</v>
      </c>
      <c r="D209" s="173" t="s">
        <v>203</v>
      </c>
      <c r="E209" s="174" t="s">
        <v>425</v>
      </c>
      <c r="F209" s="175" t="s">
        <v>426</v>
      </c>
      <c r="G209" s="176" t="s">
        <v>195</v>
      </c>
      <c r="H209" s="177">
        <v>1.478</v>
      </c>
      <c r="I209" s="178"/>
      <c r="J209" s="179">
        <f>ROUND(I209*H209,2)</f>
        <v>0</v>
      </c>
      <c r="K209" s="180"/>
      <c r="L209" s="181"/>
      <c r="M209" s="182" t="s">
        <v>1</v>
      </c>
      <c r="N209" s="183" t="s">
        <v>42</v>
      </c>
      <c r="P209" s="148">
        <f>O209*H209</f>
        <v>0</v>
      </c>
      <c r="Q209" s="148">
        <v>1</v>
      </c>
      <c r="R209" s="148">
        <f>Q209*H209</f>
        <v>1.478</v>
      </c>
      <c r="S209" s="148">
        <v>0</v>
      </c>
      <c r="T209" s="149">
        <f>S209*H209</f>
        <v>0</v>
      </c>
      <c r="AR209" s="150" t="s">
        <v>297</v>
      </c>
      <c r="AT209" s="150" t="s">
        <v>203</v>
      </c>
      <c r="AU209" s="150" t="s">
        <v>142</v>
      </c>
      <c r="AY209" s="16" t="s">
        <v>135</v>
      </c>
      <c r="BE209" s="151">
        <f>IF(N209="základná",J209,0)</f>
        <v>0</v>
      </c>
      <c r="BF209" s="151">
        <f>IF(N209="znížená",J209,0)</f>
        <v>0</v>
      </c>
      <c r="BG209" s="151">
        <f>IF(N209="zákl. prenesená",J209,0)</f>
        <v>0</v>
      </c>
      <c r="BH209" s="151">
        <f>IF(N209="zníž. prenesená",J209,0)</f>
        <v>0</v>
      </c>
      <c r="BI209" s="151">
        <f>IF(N209="nulová",J209,0)</f>
        <v>0</v>
      </c>
      <c r="BJ209" s="16" t="s">
        <v>142</v>
      </c>
      <c r="BK209" s="151">
        <f>ROUND(I209*H209,2)</f>
        <v>0</v>
      </c>
      <c r="BL209" s="16" t="s">
        <v>222</v>
      </c>
      <c r="BM209" s="150" t="s">
        <v>427</v>
      </c>
    </row>
    <row r="210" spans="2:65" s="1" customFormat="1" ht="22.15" customHeight="1">
      <c r="B210" s="31"/>
      <c r="C210" s="138" t="s">
        <v>363</v>
      </c>
      <c r="D210" s="138" t="s">
        <v>137</v>
      </c>
      <c r="E210" s="139" t="s">
        <v>429</v>
      </c>
      <c r="F210" s="140" t="s">
        <v>430</v>
      </c>
      <c r="G210" s="141" t="s">
        <v>370</v>
      </c>
      <c r="H210" s="184"/>
      <c r="I210" s="143"/>
      <c r="J210" s="144">
        <f>ROUND(I210*H210,2)</f>
        <v>0</v>
      </c>
      <c r="K210" s="145"/>
      <c r="L210" s="31"/>
      <c r="M210" s="146" t="s">
        <v>1</v>
      </c>
      <c r="N210" s="147" t="s">
        <v>42</v>
      </c>
      <c r="P210" s="148">
        <f>O210*H210</f>
        <v>0</v>
      </c>
      <c r="Q210" s="148">
        <v>0</v>
      </c>
      <c r="R210" s="148">
        <f>Q210*H210</f>
        <v>0</v>
      </c>
      <c r="S210" s="148">
        <v>0</v>
      </c>
      <c r="T210" s="149">
        <f>S210*H210</f>
        <v>0</v>
      </c>
      <c r="AR210" s="150" t="s">
        <v>222</v>
      </c>
      <c r="AT210" s="150" t="s">
        <v>137</v>
      </c>
      <c r="AU210" s="150" t="s">
        <v>142</v>
      </c>
      <c r="AY210" s="16" t="s">
        <v>135</v>
      </c>
      <c r="BE210" s="151">
        <f>IF(N210="základná",J210,0)</f>
        <v>0</v>
      </c>
      <c r="BF210" s="151">
        <f>IF(N210="znížená",J210,0)</f>
        <v>0</v>
      </c>
      <c r="BG210" s="151">
        <f>IF(N210="zákl. prenesená",J210,0)</f>
        <v>0</v>
      </c>
      <c r="BH210" s="151">
        <f>IF(N210="zníž. prenesená",J210,0)</f>
        <v>0</v>
      </c>
      <c r="BI210" s="151">
        <f>IF(N210="nulová",J210,0)</f>
        <v>0</v>
      </c>
      <c r="BJ210" s="16" t="s">
        <v>142</v>
      </c>
      <c r="BK210" s="151">
        <f>ROUND(I210*H210,2)</f>
        <v>0</v>
      </c>
      <c r="BL210" s="16" t="s">
        <v>222</v>
      </c>
      <c r="BM210" s="150" t="s">
        <v>431</v>
      </c>
    </row>
    <row r="211" spans="2:65" s="11" customFormat="1" ht="22.9" customHeight="1">
      <c r="B211" s="126"/>
      <c r="D211" s="127" t="s">
        <v>75</v>
      </c>
      <c r="E211" s="136" t="s">
        <v>432</v>
      </c>
      <c r="F211" s="136" t="s">
        <v>433</v>
      </c>
      <c r="I211" s="129"/>
      <c r="J211" s="137">
        <f>BK211</f>
        <v>0</v>
      </c>
      <c r="L211" s="126"/>
      <c r="M211" s="131"/>
      <c r="P211" s="132">
        <f>P212</f>
        <v>0</v>
      </c>
      <c r="R211" s="132">
        <f>R212</f>
        <v>0</v>
      </c>
      <c r="T211" s="133">
        <f>T212</f>
        <v>0</v>
      </c>
      <c r="AR211" s="127" t="s">
        <v>142</v>
      </c>
      <c r="AT211" s="134" t="s">
        <v>75</v>
      </c>
      <c r="AU211" s="134" t="s">
        <v>84</v>
      </c>
      <c r="AY211" s="127" t="s">
        <v>135</v>
      </c>
      <c r="BK211" s="135">
        <f>BK212</f>
        <v>0</v>
      </c>
    </row>
    <row r="212" spans="2:65" s="1" customFormat="1" ht="19.899999999999999" customHeight="1">
      <c r="B212" s="31"/>
      <c r="C212" s="138" t="s">
        <v>367</v>
      </c>
      <c r="D212" s="138" t="s">
        <v>137</v>
      </c>
      <c r="E212" s="139" t="s">
        <v>435</v>
      </c>
      <c r="F212" s="140" t="s">
        <v>436</v>
      </c>
      <c r="G212" s="141" t="s">
        <v>349</v>
      </c>
      <c r="H212" s="142">
        <v>1478.4</v>
      </c>
      <c r="I212" s="143"/>
      <c r="J212" s="144">
        <f>ROUND(I212*H212,2)</f>
        <v>0</v>
      </c>
      <c r="K212" s="145"/>
      <c r="L212" s="31"/>
      <c r="M212" s="146" t="s">
        <v>1</v>
      </c>
      <c r="N212" s="147" t="s">
        <v>42</v>
      </c>
      <c r="P212" s="148">
        <f>O212*H212</f>
        <v>0</v>
      </c>
      <c r="Q212" s="148">
        <v>0</v>
      </c>
      <c r="R212" s="148">
        <f>Q212*H212</f>
        <v>0</v>
      </c>
      <c r="S212" s="148">
        <v>0</v>
      </c>
      <c r="T212" s="149">
        <f>S212*H212</f>
        <v>0</v>
      </c>
      <c r="AR212" s="150" t="s">
        <v>222</v>
      </c>
      <c r="AT212" s="150" t="s">
        <v>137</v>
      </c>
      <c r="AU212" s="150" t="s">
        <v>142</v>
      </c>
      <c r="AY212" s="16" t="s">
        <v>135</v>
      </c>
      <c r="BE212" s="151">
        <f>IF(N212="základná",J212,0)</f>
        <v>0</v>
      </c>
      <c r="BF212" s="151">
        <f>IF(N212="znížená",J212,0)</f>
        <v>0</v>
      </c>
      <c r="BG212" s="151">
        <f>IF(N212="zákl. prenesená",J212,0)</f>
        <v>0</v>
      </c>
      <c r="BH212" s="151">
        <f>IF(N212="zníž. prenesená",J212,0)</f>
        <v>0</v>
      </c>
      <c r="BI212" s="151">
        <f>IF(N212="nulová",J212,0)</f>
        <v>0</v>
      </c>
      <c r="BJ212" s="16" t="s">
        <v>142</v>
      </c>
      <c r="BK212" s="151">
        <f>ROUND(I212*H212,2)</f>
        <v>0</v>
      </c>
      <c r="BL212" s="16" t="s">
        <v>222</v>
      </c>
      <c r="BM212" s="150" t="s">
        <v>437</v>
      </c>
    </row>
    <row r="213" spans="2:65" s="11" customFormat="1" ht="25.9" customHeight="1">
      <c r="B213" s="126"/>
      <c r="D213" s="127" t="s">
        <v>75</v>
      </c>
      <c r="E213" s="128" t="s">
        <v>203</v>
      </c>
      <c r="F213" s="128" t="s">
        <v>438</v>
      </c>
      <c r="I213" s="129"/>
      <c r="J213" s="130">
        <f>BK213</f>
        <v>0</v>
      </c>
      <c r="L213" s="126"/>
      <c r="M213" s="131"/>
      <c r="P213" s="132">
        <f>P214+P255</f>
        <v>0</v>
      </c>
      <c r="R213" s="132">
        <f>R214+R255</f>
        <v>0.151</v>
      </c>
      <c r="T213" s="133">
        <f>T214+T255</f>
        <v>0</v>
      </c>
      <c r="AR213" s="127" t="s">
        <v>152</v>
      </c>
      <c r="AT213" s="134" t="s">
        <v>75</v>
      </c>
      <c r="AU213" s="134" t="s">
        <v>76</v>
      </c>
      <c r="AY213" s="127" t="s">
        <v>135</v>
      </c>
      <c r="BK213" s="135">
        <f>BK214+BK255</f>
        <v>0</v>
      </c>
    </row>
    <row r="214" spans="2:65" s="11" customFormat="1" ht="22.9" customHeight="1">
      <c r="B214" s="126"/>
      <c r="D214" s="127" t="s">
        <v>75</v>
      </c>
      <c r="E214" s="136" t="s">
        <v>439</v>
      </c>
      <c r="F214" s="136" t="s">
        <v>440</v>
      </c>
      <c r="I214" s="129"/>
      <c r="J214" s="137">
        <f>BK214</f>
        <v>0</v>
      </c>
      <c r="L214" s="126"/>
      <c r="M214" s="131"/>
      <c r="P214" s="132">
        <f>SUM(P215:P254)</f>
        <v>0</v>
      </c>
      <c r="R214" s="132">
        <f>SUM(R215:R254)</f>
        <v>0</v>
      </c>
      <c r="T214" s="133">
        <f>SUM(T215:T254)</f>
        <v>0</v>
      </c>
      <c r="AR214" s="127" t="s">
        <v>152</v>
      </c>
      <c r="AT214" s="134" t="s">
        <v>75</v>
      </c>
      <c r="AU214" s="134" t="s">
        <v>84</v>
      </c>
      <c r="AY214" s="127" t="s">
        <v>135</v>
      </c>
      <c r="BK214" s="135">
        <f>SUM(BK215:BK254)</f>
        <v>0</v>
      </c>
    </row>
    <row r="215" spans="2:65" s="1" customFormat="1" ht="14.45" customHeight="1">
      <c r="B215" s="31"/>
      <c r="C215" s="173" t="s">
        <v>374</v>
      </c>
      <c r="D215" s="173" t="s">
        <v>203</v>
      </c>
      <c r="E215" s="174" t="s">
        <v>442</v>
      </c>
      <c r="F215" s="175" t="s">
        <v>443</v>
      </c>
      <c r="G215" s="176" t="s">
        <v>225</v>
      </c>
      <c r="H215" s="177">
        <v>25</v>
      </c>
      <c r="I215" s="178"/>
      <c r="J215" s="179">
        <f>ROUND(I215*H215,2)</f>
        <v>0</v>
      </c>
      <c r="K215" s="180"/>
      <c r="L215" s="181"/>
      <c r="M215" s="182" t="s">
        <v>1</v>
      </c>
      <c r="N215" s="183" t="s">
        <v>42</v>
      </c>
      <c r="P215" s="148">
        <f>O215*H215</f>
        <v>0</v>
      </c>
      <c r="Q215" s="148">
        <v>0</v>
      </c>
      <c r="R215" s="148">
        <f>Q215*H215</f>
        <v>0</v>
      </c>
      <c r="S215" s="148">
        <v>0</v>
      </c>
      <c r="T215" s="149">
        <f>S215*H215</f>
        <v>0</v>
      </c>
      <c r="AR215" s="150" t="s">
        <v>179</v>
      </c>
      <c r="AT215" s="150" t="s">
        <v>203</v>
      </c>
      <c r="AU215" s="150" t="s">
        <v>142</v>
      </c>
      <c r="AY215" s="16" t="s">
        <v>135</v>
      </c>
      <c r="BE215" s="151">
        <f>IF(N215="základná",J215,0)</f>
        <v>0</v>
      </c>
      <c r="BF215" s="151">
        <f>IF(N215="znížená",J215,0)</f>
        <v>0</v>
      </c>
      <c r="BG215" s="151">
        <f>IF(N215="zákl. prenesená",J215,0)</f>
        <v>0</v>
      </c>
      <c r="BH215" s="151">
        <f>IF(N215="zníž. prenesená",J215,0)</f>
        <v>0</v>
      </c>
      <c r="BI215" s="151">
        <f>IF(N215="nulová",J215,0)</f>
        <v>0</v>
      </c>
      <c r="BJ215" s="16" t="s">
        <v>142</v>
      </c>
      <c r="BK215" s="151">
        <f>ROUND(I215*H215,2)</f>
        <v>0</v>
      </c>
      <c r="BL215" s="16" t="s">
        <v>141</v>
      </c>
      <c r="BM215" s="150" t="s">
        <v>882</v>
      </c>
    </row>
    <row r="216" spans="2:65" s="1" customFormat="1" ht="30" customHeight="1">
      <c r="B216" s="31"/>
      <c r="C216" s="173" t="s">
        <v>380</v>
      </c>
      <c r="D216" s="173" t="s">
        <v>203</v>
      </c>
      <c r="E216" s="174" t="s">
        <v>446</v>
      </c>
      <c r="F216" s="175" t="s">
        <v>447</v>
      </c>
      <c r="G216" s="176" t="s">
        <v>300</v>
      </c>
      <c r="H216" s="177">
        <v>6</v>
      </c>
      <c r="I216" s="178"/>
      <c r="J216" s="179">
        <f>ROUND(I216*H216,2)</f>
        <v>0</v>
      </c>
      <c r="K216" s="180"/>
      <c r="L216" s="181"/>
      <c r="M216" s="182" t="s">
        <v>1</v>
      </c>
      <c r="N216" s="183" t="s">
        <v>42</v>
      </c>
      <c r="P216" s="148">
        <f>O216*H216</f>
        <v>0</v>
      </c>
      <c r="Q216" s="148">
        <v>0</v>
      </c>
      <c r="R216" s="148">
        <f>Q216*H216</f>
        <v>0</v>
      </c>
      <c r="S216" s="148">
        <v>0</v>
      </c>
      <c r="T216" s="149">
        <f>S216*H216</f>
        <v>0</v>
      </c>
      <c r="AR216" s="150" t="s">
        <v>179</v>
      </c>
      <c r="AT216" s="150" t="s">
        <v>203</v>
      </c>
      <c r="AU216" s="150" t="s">
        <v>142</v>
      </c>
      <c r="AY216" s="16" t="s">
        <v>135</v>
      </c>
      <c r="BE216" s="151">
        <f>IF(N216="základná",J216,0)</f>
        <v>0</v>
      </c>
      <c r="BF216" s="151">
        <f>IF(N216="znížená",J216,0)</f>
        <v>0</v>
      </c>
      <c r="BG216" s="151">
        <f>IF(N216="zákl. prenesená",J216,0)</f>
        <v>0</v>
      </c>
      <c r="BH216" s="151">
        <f>IF(N216="zníž. prenesená",J216,0)</f>
        <v>0</v>
      </c>
      <c r="BI216" s="151">
        <f>IF(N216="nulová",J216,0)</f>
        <v>0</v>
      </c>
      <c r="BJ216" s="16" t="s">
        <v>142</v>
      </c>
      <c r="BK216" s="151">
        <f>ROUND(I216*H216,2)</f>
        <v>0</v>
      </c>
      <c r="BL216" s="16" t="s">
        <v>141</v>
      </c>
      <c r="BM216" s="150" t="s">
        <v>883</v>
      </c>
    </row>
    <row r="217" spans="2:65" s="1" customFormat="1" ht="30" customHeight="1">
      <c r="B217" s="31"/>
      <c r="C217" s="138" t="s">
        <v>384</v>
      </c>
      <c r="D217" s="138" t="s">
        <v>137</v>
      </c>
      <c r="E217" s="139" t="s">
        <v>450</v>
      </c>
      <c r="F217" s="140" t="s">
        <v>451</v>
      </c>
      <c r="G217" s="141" t="s">
        <v>225</v>
      </c>
      <c r="H217" s="142">
        <v>25</v>
      </c>
      <c r="I217" s="143"/>
      <c r="J217" s="144">
        <f>ROUND(I217*H217,2)</f>
        <v>0</v>
      </c>
      <c r="K217" s="145"/>
      <c r="L217" s="31"/>
      <c r="M217" s="146" t="s">
        <v>1</v>
      </c>
      <c r="N217" s="147" t="s">
        <v>42</v>
      </c>
      <c r="P217" s="148">
        <f>O217*H217</f>
        <v>0</v>
      </c>
      <c r="Q217" s="148">
        <v>0</v>
      </c>
      <c r="R217" s="148">
        <f>Q217*H217</f>
        <v>0</v>
      </c>
      <c r="S217" s="148">
        <v>0</v>
      </c>
      <c r="T217" s="149">
        <f>S217*H217</f>
        <v>0</v>
      </c>
      <c r="AR217" s="150" t="s">
        <v>141</v>
      </c>
      <c r="AT217" s="150" t="s">
        <v>137</v>
      </c>
      <c r="AU217" s="150" t="s">
        <v>142</v>
      </c>
      <c r="AY217" s="16" t="s">
        <v>135</v>
      </c>
      <c r="BE217" s="151">
        <f>IF(N217="základná",J217,0)</f>
        <v>0</v>
      </c>
      <c r="BF217" s="151">
        <f>IF(N217="znížená",J217,0)</f>
        <v>0</v>
      </c>
      <c r="BG217" s="151">
        <f>IF(N217="zákl. prenesená",J217,0)</f>
        <v>0</v>
      </c>
      <c r="BH217" s="151">
        <f>IF(N217="zníž. prenesená",J217,0)</f>
        <v>0</v>
      </c>
      <c r="BI217" s="151">
        <f>IF(N217="nulová",J217,0)</f>
        <v>0</v>
      </c>
      <c r="BJ217" s="16" t="s">
        <v>142</v>
      </c>
      <c r="BK217" s="151">
        <f>ROUND(I217*H217,2)</f>
        <v>0</v>
      </c>
      <c r="BL217" s="16" t="s">
        <v>141</v>
      </c>
      <c r="BM217" s="150" t="s">
        <v>884</v>
      </c>
    </row>
    <row r="218" spans="2:65" s="1" customFormat="1" ht="14.45" customHeight="1">
      <c r="B218" s="31"/>
      <c r="C218" s="173" t="s">
        <v>390</v>
      </c>
      <c r="D218" s="173" t="s">
        <v>203</v>
      </c>
      <c r="E218" s="174" t="s">
        <v>454</v>
      </c>
      <c r="F218" s="175" t="s">
        <v>455</v>
      </c>
      <c r="G218" s="176" t="s">
        <v>300</v>
      </c>
      <c r="H218" s="177">
        <v>2</v>
      </c>
      <c r="I218" s="178"/>
      <c r="J218" s="179">
        <f>ROUND(I218*H218,2)</f>
        <v>0</v>
      </c>
      <c r="K218" s="180"/>
      <c r="L218" s="181"/>
      <c r="M218" s="182" t="s">
        <v>1</v>
      </c>
      <c r="N218" s="183" t="s">
        <v>42</v>
      </c>
      <c r="P218" s="148">
        <f>O218*H218</f>
        <v>0</v>
      </c>
      <c r="Q218" s="148">
        <v>0</v>
      </c>
      <c r="R218" s="148">
        <f>Q218*H218</f>
        <v>0</v>
      </c>
      <c r="S218" s="148">
        <v>0</v>
      </c>
      <c r="T218" s="149">
        <f>S218*H218</f>
        <v>0</v>
      </c>
      <c r="AR218" s="150" t="s">
        <v>179</v>
      </c>
      <c r="AT218" s="150" t="s">
        <v>203</v>
      </c>
      <c r="AU218" s="150" t="s">
        <v>142</v>
      </c>
      <c r="AY218" s="16" t="s">
        <v>135</v>
      </c>
      <c r="BE218" s="151">
        <f>IF(N218="základná",J218,0)</f>
        <v>0</v>
      </c>
      <c r="BF218" s="151">
        <f>IF(N218="znížená",J218,0)</f>
        <v>0</v>
      </c>
      <c r="BG218" s="151">
        <f>IF(N218="zákl. prenesená",J218,0)</f>
        <v>0</v>
      </c>
      <c r="BH218" s="151">
        <f>IF(N218="zníž. prenesená",J218,0)</f>
        <v>0</v>
      </c>
      <c r="BI218" s="151">
        <f>IF(N218="nulová",J218,0)</f>
        <v>0</v>
      </c>
      <c r="BJ218" s="16" t="s">
        <v>142</v>
      </c>
      <c r="BK218" s="151">
        <f>ROUND(I218*H218,2)</f>
        <v>0</v>
      </c>
      <c r="BL218" s="16" t="s">
        <v>141</v>
      </c>
      <c r="BM218" s="150" t="s">
        <v>885</v>
      </c>
    </row>
    <row r="219" spans="2:65" s="1" customFormat="1" ht="34.9" customHeight="1">
      <c r="B219" s="31"/>
      <c r="C219" s="173" t="s">
        <v>394</v>
      </c>
      <c r="D219" s="173" t="s">
        <v>203</v>
      </c>
      <c r="E219" s="174" t="s">
        <v>458</v>
      </c>
      <c r="F219" s="175" t="s">
        <v>459</v>
      </c>
      <c r="G219" s="176" t="s">
        <v>300</v>
      </c>
      <c r="H219" s="177">
        <v>2</v>
      </c>
      <c r="I219" s="178"/>
      <c r="J219" s="179">
        <f>ROUND(I219*H219,2)</f>
        <v>0</v>
      </c>
      <c r="K219" s="180"/>
      <c r="L219" s="181"/>
      <c r="M219" s="182" t="s">
        <v>1</v>
      </c>
      <c r="N219" s="183" t="s">
        <v>42</v>
      </c>
      <c r="P219" s="148">
        <f>O219*H219</f>
        <v>0</v>
      </c>
      <c r="Q219" s="148">
        <v>0</v>
      </c>
      <c r="R219" s="148">
        <f>Q219*H219</f>
        <v>0</v>
      </c>
      <c r="S219" s="148">
        <v>0</v>
      </c>
      <c r="T219" s="149">
        <f>S219*H219</f>
        <v>0</v>
      </c>
      <c r="AR219" s="150" t="s">
        <v>179</v>
      </c>
      <c r="AT219" s="150" t="s">
        <v>203</v>
      </c>
      <c r="AU219" s="150" t="s">
        <v>142</v>
      </c>
      <c r="AY219" s="16" t="s">
        <v>135</v>
      </c>
      <c r="BE219" s="151">
        <f>IF(N219="základná",J219,0)</f>
        <v>0</v>
      </c>
      <c r="BF219" s="151">
        <f>IF(N219="znížená",J219,0)</f>
        <v>0</v>
      </c>
      <c r="BG219" s="151">
        <f>IF(N219="zákl. prenesená",J219,0)</f>
        <v>0</v>
      </c>
      <c r="BH219" s="151">
        <f>IF(N219="zníž. prenesená",J219,0)</f>
        <v>0</v>
      </c>
      <c r="BI219" s="151">
        <f>IF(N219="nulová",J219,0)</f>
        <v>0</v>
      </c>
      <c r="BJ219" s="16" t="s">
        <v>142</v>
      </c>
      <c r="BK219" s="151">
        <f>ROUND(I219*H219,2)</f>
        <v>0</v>
      </c>
      <c r="BL219" s="16" t="s">
        <v>141</v>
      </c>
      <c r="BM219" s="150" t="s">
        <v>886</v>
      </c>
    </row>
    <row r="220" spans="2:65" s="1" customFormat="1" ht="22.15" customHeight="1">
      <c r="B220" s="31"/>
      <c r="C220" s="138" t="s">
        <v>398</v>
      </c>
      <c r="D220" s="138" t="s">
        <v>137</v>
      </c>
      <c r="E220" s="139" t="s">
        <v>462</v>
      </c>
      <c r="F220" s="140" t="s">
        <v>463</v>
      </c>
      <c r="G220" s="141" t="s">
        <v>300</v>
      </c>
      <c r="H220" s="142">
        <v>2</v>
      </c>
      <c r="I220" s="143"/>
      <c r="J220" s="144">
        <f>ROUND(I220*H220,2)</f>
        <v>0</v>
      </c>
      <c r="K220" s="145"/>
      <c r="L220" s="31"/>
      <c r="M220" s="146" t="s">
        <v>1</v>
      </c>
      <c r="N220" s="147" t="s">
        <v>42</v>
      </c>
      <c r="P220" s="148">
        <f>O220*H220</f>
        <v>0</v>
      </c>
      <c r="Q220" s="148">
        <v>0</v>
      </c>
      <c r="R220" s="148">
        <f>Q220*H220</f>
        <v>0</v>
      </c>
      <c r="S220" s="148">
        <v>0</v>
      </c>
      <c r="T220" s="149">
        <f>S220*H220</f>
        <v>0</v>
      </c>
      <c r="AR220" s="150" t="s">
        <v>141</v>
      </c>
      <c r="AT220" s="150" t="s">
        <v>137</v>
      </c>
      <c r="AU220" s="150" t="s">
        <v>142</v>
      </c>
      <c r="AY220" s="16" t="s">
        <v>135</v>
      </c>
      <c r="BE220" s="151">
        <f>IF(N220="základná",J220,0)</f>
        <v>0</v>
      </c>
      <c r="BF220" s="151">
        <f>IF(N220="znížená",J220,0)</f>
        <v>0</v>
      </c>
      <c r="BG220" s="151">
        <f>IF(N220="zákl. prenesená",J220,0)</f>
        <v>0</v>
      </c>
      <c r="BH220" s="151">
        <f>IF(N220="zníž. prenesená",J220,0)</f>
        <v>0</v>
      </c>
      <c r="BI220" s="151">
        <f>IF(N220="nulová",J220,0)</f>
        <v>0</v>
      </c>
      <c r="BJ220" s="16" t="s">
        <v>142</v>
      </c>
      <c r="BK220" s="151">
        <f>ROUND(I220*H220,2)</f>
        <v>0</v>
      </c>
      <c r="BL220" s="16" t="s">
        <v>141</v>
      </c>
      <c r="BM220" s="150" t="s">
        <v>887</v>
      </c>
    </row>
    <row r="221" spans="2:65" s="1" customFormat="1" ht="14.45" customHeight="1">
      <c r="B221" s="31"/>
      <c r="C221" s="173" t="s">
        <v>403</v>
      </c>
      <c r="D221" s="173" t="s">
        <v>203</v>
      </c>
      <c r="E221" s="174" t="s">
        <v>466</v>
      </c>
      <c r="F221" s="175" t="s">
        <v>467</v>
      </c>
      <c r="G221" s="176" t="s">
        <v>300</v>
      </c>
      <c r="H221" s="177">
        <v>2</v>
      </c>
      <c r="I221" s="178"/>
      <c r="J221" s="179">
        <f>ROUND(I221*H221,2)</f>
        <v>0</v>
      </c>
      <c r="K221" s="180"/>
      <c r="L221" s="181"/>
      <c r="M221" s="182" t="s">
        <v>1</v>
      </c>
      <c r="N221" s="183" t="s">
        <v>42</v>
      </c>
      <c r="P221" s="148">
        <f>O221*H221</f>
        <v>0</v>
      </c>
      <c r="Q221" s="148">
        <v>0</v>
      </c>
      <c r="R221" s="148">
        <f>Q221*H221</f>
        <v>0</v>
      </c>
      <c r="S221" s="148">
        <v>0</v>
      </c>
      <c r="T221" s="149">
        <f>S221*H221</f>
        <v>0</v>
      </c>
      <c r="AR221" s="150" t="s">
        <v>179</v>
      </c>
      <c r="AT221" s="150" t="s">
        <v>203</v>
      </c>
      <c r="AU221" s="150" t="s">
        <v>142</v>
      </c>
      <c r="AY221" s="16" t="s">
        <v>135</v>
      </c>
      <c r="BE221" s="151">
        <f>IF(N221="základná",J221,0)</f>
        <v>0</v>
      </c>
      <c r="BF221" s="151">
        <f>IF(N221="znížená",J221,0)</f>
        <v>0</v>
      </c>
      <c r="BG221" s="151">
        <f>IF(N221="zákl. prenesená",J221,0)</f>
        <v>0</v>
      </c>
      <c r="BH221" s="151">
        <f>IF(N221="zníž. prenesená",J221,0)</f>
        <v>0</v>
      </c>
      <c r="BI221" s="151">
        <f>IF(N221="nulová",J221,0)</f>
        <v>0</v>
      </c>
      <c r="BJ221" s="16" t="s">
        <v>142</v>
      </c>
      <c r="BK221" s="151">
        <f>ROUND(I221*H221,2)</f>
        <v>0</v>
      </c>
      <c r="BL221" s="16" t="s">
        <v>141</v>
      </c>
      <c r="BM221" s="150" t="s">
        <v>888</v>
      </c>
    </row>
    <row r="222" spans="2:65" s="1" customFormat="1" ht="14.45" customHeight="1">
      <c r="B222" s="31"/>
      <c r="C222" s="138" t="s">
        <v>409</v>
      </c>
      <c r="D222" s="138" t="s">
        <v>137</v>
      </c>
      <c r="E222" s="139" t="s">
        <v>470</v>
      </c>
      <c r="F222" s="140" t="s">
        <v>471</v>
      </c>
      <c r="G222" s="141" t="s">
        <v>300</v>
      </c>
      <c r="H222" s="142">
        <v>2</v>
      </c>
      <c r="I222" s="143"/>
      <c r="J222" s="144">
        <f>ROUND(I222*H222,2)</f>
        <v>0</v>
      </c>
      <c r="K222" s="145"/>
      <c r="L222" s="31"/>
      <c r="M222" s="146" t="s">
        <v>1</v>
      </c>
      <c r="N222" s="147" t="s">
        <v>42</v>
      </c>
      <c r="P222" s="148">
        <f>O222*H222</f>
        <v>0</v>
      </c>
      <c r="Q222" s="148">
        <v>0</v>
      </c>
      <c r="R222" s="148">
        <f>Q222*H222</f>
        <v>0</v>
      </c>
      <c r="S222" s="148">
        <v>0</v>
      </c>
      <c r="T222" s="149">
        <f>S222*H222</f>
        <v>0</v>
      </c>
      <c r="AR222" s="150" t="s">
        <v>141</v>
      </c>
      <c r="AT222" s="150" t="s">
        <v>137</v>
      </c>
      <c r="AU222" s="150" t="s">
        <v>142</v>
      </c>
      <c r="AY222" s="16" t="s">
        <v>135</v>
      </c>
      <c r="BE222" s="151">
        <f>IF(N222="základná",J222,0)</f>
        <v>0</v>
      </c>
      <c r="BF222" s="151">
        <f>IF(N222="znížená",J222,0)</f>
        <v>0</v>
      </c>
      <c r="BG222" s="151">
        <f>IF(N222="zákl. prenesená",J222,0)</f>
        <v>0</v>
      </c>
      <c r="BH222" s="151">
        <f>IF(N222="zníž. prenesená",J222,0)</f>
        <v>0</v>
      </c>
      <c r="BI222" s="151">
        <f>IF(N222="nulová",J222,0)</f>
        <v>0</v>
      </c>
      <c r="BJ222" s="16" t="s">
        <v>142</v>
      </c>
      <c r="BK222" s="151">
        <f>ROUND(I222*H222,2)</f>
        <v>0</v>
      </c>
      <c r="BL222" s="16" t="s">
        <v>141</v>
      </c>
      <c r="BM222" s="150" t="s">
        <v>889</v>
      </c>
    </row>
    <row r="223" spans="2:65" s="1" customFormat="1" ht="22.15" customHeight="1">
      <c r="B223" s="31"/>
      <c r="C223" s="173" t="s">
        <v>414</v>
      </c>
      <c r="D223" s="173" t="s">
        <v>203</v>
      </c>
      <c r="E223" s="174" t="s">
        <v>474</v>
      </c>
      <c r="F223" s="175" t="s">
        <v>475</v>
      </c>
      <c r="G223" s="176" t="s">
        <v>300</v>
      </c>
      <c r="H223" s="177">
        <v>2</v>
      </c>
      <c r="I223" s="178"/>
      <c r="J223" s="179">
        <f>ROUND(I223*H223,2)</f>
        <v>0</v>
      </c>
      <c r="K223" s="180"/>
      <c r="L223" s="181"/>
      <c r="M223" s="182" t="s">
        <v>1</v>
      </c>
      <c r="N223" s="183" t="s">
        <v>42</v>
      </c>
      <c r="P223" s="148">
        <f>O223*H223</f>
        <v>0</v>
      </c>
      <c r="Q223" s="148">
        <v>0</v>
      </c>
      <c r="R223" s="148">
        <f>Q223*H223</f>
        <v>0</v>
      </c>
      <c r="S223" s="148">
        <v>0</v>
      </c>
      <c r="T223" s="149">
        <f>S223*H223</f>
        <v>0</v>
      </c>
      <c r="AR223" s="150" t="s">
        <v>179</v>
      </c>
      <c r="AT223" s="150" t="s">
        <v>203</v>
      </c>
      <c r="AU223" s="150" t="s">
        <v>142</v>
      </c>
      <c r="AY223" s="16" t="s">
        <v>135</v>
      </c>
      <c r="BE223" s="151">
        <f>IF(N223="základná",J223,0)</f>
        <v>0</v>
      </c>
      <c r="BF223" s="151">
        <f>IF(N223="znížená",J223,0)</f>
        <v>0</v>
      </c>
      <c r="BG223" s="151">
        <f>IF(N223="zákl. prenesená",J223,0)</f>
        <v>0</v>
      </c>
      <c r="BH223" s="151">
        <f>IF(N223="zníž. prenesená",J223,0)</f>
        <v>0</v>
      </c>
      <c r="BI223" s="151">
        <f>IF(N223="nulová",J223,0)</f>
        <v>0</v>
      </c>
      <c r="BJ223" s="16" t="s">
        <v>142</v>
      </c>
      <c r="BK223" s="151">
        <f>ROUND(I223*H223,2)</f>
        <v>0</v>
      </c>
      <c r="BL223" s="16" t="s">
        <v>141</v>
      </c>
      <c r="BM223" s="150" t="s">
        <v>890</v>
      </c>
    </row>
    <row r="224" spans="2:65" s="1" customFormat="1" ht="14.45" customHeight="1">
      <c r="B224" s="31"/>
      <c r="C224" s="138" t="s">
        <v>419</v>
      </c>
      <c r="D224" s="138" t="s">
        <v>137</v>
      </c>
      <c r="E224" s="139" t="s">
        <v>478</v>
      </c>
      <c r="F224" s="140" t="s">
        <v>479</v>
      </c>
      <c r="G224" s="141" t="s">
        <v>300</v>
      </c>
      <c r="H224" s="142">
        <v>2</v>
      </c>
      <c r="I224" s="143"/>
      <c r="J224" s="144">
        <f>ROUND(I224*H224,2)</f>
        <v>0</v>
      </c>
      <c r="K224" s="145"/>
      <c r="L224" s="31"/>
      <c r="M224" s="146" t="s">
        <v>1</v>
      </c>
      <c r="N224" s="147" t="s">
        <v>42</v>
      </c>
      <c r="P224" s="148">
        <f>O224*H224</f>
        <v>0</v>
      </c>
      <c r="Q224" s="148">
        <v>0</v>
      </c>
      <c r="R224" s="148">
        <f>Q224*H224</f>
        <v>0</v>
      </c>
      <c r="S224" s="148">
        <v>0</v>
      </c>
      <c r="T224" s="149">
        <f>S224*H224</f>
        <v>0</v>
      </c>
      <c r="AR224" s="150" t="s">
        <v>141</v>
      </c>
      <c r="AT224" s="150" t="s">
        <v>137</v>
      </c>
      <c r="AU224" s="150" t="s">
        <v>142</v>
      </c>
      <c r="AY224" s="16" t="s">
        <v>135</v>
      </c>
      <c r="BE224" s="151">
        <f>IF(N224="základná",J224,0)</f>
        <v>0</v>
      </c>
      <c r="BF224" s="151">
        <f>IF(N224="znížená",J224,0)</f>
        <v>0</v>
      </c>
      <c r="BG224" s="151">
        <f>IF(N224="zákl. prenesená",J224,0)</f>
        <v>0</v>
      </c>
      <c r="BH224" s="151">
        <f>IF(N224="zníž. prenesená",J224,0)</f>
        <v>0</v>
      </c>
      <c r="BI224" s="151">
        <f>IF(N224="nulová",J224,0)</f>
        <v>0</v>
      </c>
      <c r="BJ224" s="16" t="s">
        <v>142</v>
      </c>
      <c r="BK224" s="151">
        <f>ROUND(I224*H224,2)</f>
        <v>0</v>
      </c>
      <c r="BL224" s="16" t="s">
        <v>141</v>
      </c>
      <c r="BM224" s="150" t="s">
        <v>891</v>
      </c>
    </row>
    <row r="225" spans="2:65" s="1" customFormat="1" ht="34.9" customHeight="1">
      <c r="B225" s="31"/>
      <c r="C225" s="173" t="s">
        <v>424</v>
      </c>
      <c r="D225" s="173" t="s">
        <v>203</v>
      </c>
      <c r="E225" s="174" t="s">
        <v>482</v>
      </c>
      <c r="F225" s="175" t="s">
        <v>483</v>
      </c>
      <c r="G225" s="176" t="s">
        <v>300</v>
      </c>
      <c r="H225" s="177">
        <v>2</v>
      </c>
      <c r="I225" s="178"/>
      <c r="J225" s="179">
        <f>ROUND(I225*H225,2)</f>
        <v>0</v>
      </c>
      <c r="K225" s="180"/>
      <c r="L225" s="181"/>
      <c r="M225" s="182" t="s">
        <v>1</v>
      </c>
      <c r="N225" s="183" t="s">
        <v>42</v>
      </c>
      <c r="P225" s="148">
        <f>O225*H225</f>
        <v>0</v>
      </c>
      <c r="Q225" s="148">
        <v>0</v>
      </c>
      <c r="R225" s="148">
        <f>Q225*H225</f>
        <v>0</v>
      </c>
      <c r="S225" s="148">
        <v>0</v>
      </c>
      <c r="T225" s="149">
        <f>S225*H225</f>
        <v>0</v>
      </c>
      <c r="AR225" s="150" t="s">
        <v>179</v>
      </c>
      <c r="AT225" s="150" t="s">
        <v>203</v>
      </c>
      <c r="AU225" s="150" t="s">
        <v>142</v>
      </c>
      <c r="AY225" s="16" t="s">
        <v>135</v>
      </c>
      <c r="BE225" s="151">
        <f>IF(N225="základná",J225,0)</f>
        <v>0</v>
      </c>
      <c r="BF225" s="151">
        <f>IF(N225="znížená",J225,0)</f>
        <v>0</v>
      </c>
      <c r="BG225" s="151">
        <f>IF(N225="zákl. prenesená",J225,0)</f>
        <v>0</v>
      </c>
      <c r="BH225" s="151">
        <f>IF(N225="zníž. prenesená",J225,0)</f>
        <v>0</v>
      </c>
      <c r="BI225" s="151">
        <f>IF(N225="nulová",J225,0)</f>
        <v>0</v>
      </c>
      <c r="BJ225" s="16" t="s">
        <v>142</v>
      </c>
      <c r="BK225" s="151">
        <f>ROUND(I225*H225,2)</f>
        <v>0</v>
      </c>
      <c r="BL225" s="16" t="s">
        <v>141</v>
      </c>
      <c r="BM225" s="150" t="s">
        <v>892</v>
      </c>
    </row>
    <row r="226" spans="2:65" s="1" customFormat="1" ht="22.15" customHeight="1">
      <c r="B226" s="31"/>
      <c r="C226" s="138" t="s">
        <v>428</v>
      </c>
      <c r="D226" s="138" t="s">
        <v>137</v>
      </c>
      <c r="E226" s="139" t="s">
        <v>486</v>
      </c>
      <c r="F226" s="140" t="s">
        <v>487</v>
      </c>
      <c r="G226" s="141" t="s">
        <v>300</v>
      </c>
      <c r="H226" s="142">
        <v>2</v>
      </c>
      <c r="I226" s="143"/>
      <c r="J226" s="144">
        <f>ROUND(I226*H226,2)</f>
        <v>0</v>
      </c>
      <c r="K226" s="145"/>
      <c r="L226" s="31"/>
      <c r="M226" s="146" t="s">
        <v>1</v>
      </c>
      <c r="N226" s="147" t="s">
        <v>42</v>
      </c>
      <c r="P226" s="148">
        <f>O226*H226</f>
        <v>0</v>
      </c>
      <c r="Q226" s="148">
        <v>0</v>
      </c>
      <c r="R226" s="148">
        <f>Q226*H226</f>
        <v>0</v>
      </c>
      <c r="S226" s="148">
        <v>0</v>
      </c>
      <c r="T226" s="149">
        <f>S226*H226</f>
        <v>0</v>
      </c>
      <c r="AR226" s="150" t="s">
        <v>141</v>
      </c>
      <c r="AT226" s="150" t="s">
        <v>137</v>
      </c>
      <c r="AU226" s="150" t="s">
        <v>142</v>
      </c>
      <c r="AY226" s="16" t="s">
        <v>135</v>
      </c>
      <c r="BE226" s="151">
        <f>IF(N226="základná",J226,0)</f>
        <v>0</v>
      </c>
      <c r="BF226" s="151">
        <f>IF(N226="znížená",J226,0)</f>
        <v>0</v>
      </c>
      <c r="BG226" s="151">
        <f>IF(N226="zákl. prenesená",J226,0)</f>
        <v>0</v>
      </c>
      <c r="BH226" s="151">
        <f>IF(N226="zníž. prenesená",J226,0)</f>
        <v>0</v>
      </c>
      <c r="BI226" s="151">
        <f>IF(N226="nulová",J226,0)</f>
        <v>0</v>
      </c>
      <c r="BJ226" s="16" t="s">
        <v>142</v>
      </c>
      <c r="BK226" s="151">
        <f>ROUND(I226*H226,2)</f>
        <v>0</v>
      </c>
      <c r="BL226" s="16" t="s">
        <v>141</v>
      </c>
      <c r="BM226" s="150" t="s">
        <v>893</v>
      </c>
    </row>
    <row r="227" spans="2:65" s="1" customFormat="1" ht="22.15" customHeight="1">
      <c r="B227" s="31"/>
      <c r="C227" s="173" t="s">
        <v>434</v>
      </c>
      <c r="D227" s="173" t="s">
        <v>203</v>
      </c>
      <c r="E227" s="174" t="s">
        <v>490</v>
      </c>
      <c r="F227" s="175" t="s">
        <v>491</v>
      </c>
      <c r="G227" s="176" t="s">
        <v>225</v>
      </c>
      <c r="H227" s="177">
        <v>5</v>
      </c>
      <c r="I227" s="178"/>
      <c r="J227" s="179">
        <f>ROUND(I227*H227,2)</f>
        <v>0</v>
      </c>
      <c r="K227" s="180"/>
      <c r="L227" s="181"/>
      <c r="M227" s="182" t="s">
        <v>1</v>
      </c>
      <c r="N227" s="183" t="s">
        <v>42</v>
      </c>
      <c r="P227" s="148">
        <f>O227*H227</f>
        <v>0</v>
      </c>
      <c r="Q227" s="148">
        <v>0</v>
      </c>
      <c r="R227" s="148">
        <f>Q227*H227</f>
        <v>0</v>
      </c>
      <c r="S227" s="148">
        <v>0</v>
      </c>
      <c r="T227" s="149">
        <f>S227*H227</f>
        <v>0</v>
      </c>
      <c r="AR227" s="150" t="s">
        <v>179</v>
      </c>
      <c r="AT227" s="150" t="s">
        <v>203</v>
      </c>
      <c r="AU227" s="150" t="s">
        <v>142</v>
      </c>
      <c r="AY227" s="16" t="s">
        <v>135</v>
      </c>
      <c r="BE227" s="151">
        <f>IF(N227="základná",J227,0)</f>
        <v>0</v>
      </c>
      <c r="BF227" s="151">
        <f>IF(N227="znížená",J227,0)</f>
        <v>0</v>
      </c>
      <c r="BG227" s="151">
        <f>IF(N227="zákl. prenesená",J227,0)</f>
        <v>0</v>
      </c>
      <c r="BH227" s="151">
        <f>IF(N227="zníž. prenesená",J227,0)</f>
        <v>0</v>
      </c>
      <c r="BI227" s="151">
        <f>IF(N227="nulová",J227,0)</f>
        <v>0</v>
      </c>
      <c r="BJ227" s="16" t="s">
        <v>142</v>
      </c>
      <c r="BK227" s="151">
        <f>ROUND(I227*H227,2)</f>
        <v>0</v>
      </c>
      <c r="BL227" s="16" t="s">
        <v>141</v>
      </c>
      <c r="BM227" s="150" t="s">
        <v>894</v>
      </c>
    </row>
    <row r="228" spans="2:65" s="1" customFormat="1" ht="14.45" customHeight="1">
      <c r="B228" s="31"/>
      <c r="C228" s="173" t="s">
        <v>441</v>
      </c>
      <c r="D228" s="173" t="s">
        <v>203</v>
      </c>
      <c r="E228" s="174" t="s">
        <v>494</v>
      </c>
      <c r="F228" s="175" t="s">
        <v>495</v>
      </c>
      <c r="G228" s="176" t="s">
        <v>225</v>
      </c>
      <c r="H228" s="177">
        <v>10</v>
      </c>
      <c r="I228" s="178"/>
      <c r="J228" s="179">
        <f>ROUND(I228*H228,2)</f>
        <v>0</v>
      </c>
      <c r="K228" s="180"/>
      <c r="L228" s="181"/>
      <c r="M228" s="182" t="s">
        <v>1</v>
      </c>
      <c r="N228" s="183" t="s">
        <v>42</v>
      </c>
      <c r="P228" s="148">
        <f>O228*H228</f>
        <v>0</v>
      </c>
      <c r="Q228" s="148">
        <v>0</v>
      </c>
      <c r="R228" s="148">
        <f>Q228*H228</f>
        <v>0</v>
      </c>
      <c r="S228" s="148">
        <v>0</v>
      </c>
      <c r="T228" s="149">
        <f>S228*H228</f>
        <v>0</v>
      </c>
      <c r="AR228" s="150" t="s">
        <v>179</v>
      </c>
      <c r="AT228" s="150" t="s">
        <v>203</v>
      </c>
      <c r="AU228" s="150" t="s">
        <v>142</v>
      </c>
      <c r="AY228" s="16" t="s">
        <v>135</v>
      </c>
      <c r="BE228" s="151">
        <f>IF(N228="základná",J228,0)</f>
        <v>0</v>
      </c>
      <c r="BF228" s="151">
        <f>IF(N228="znížená",J228,0)</f>
        <v>0</v>
      </c>
      <c r="BG228" s="151">
        <f>IF(N228="zákl. prenesená",J228,0)</f>
        <v>0</v>
      </c>
      <c r="BH228" s="151">
        <f>IF(N228="zníž. prenesená",J228,0)</f>
        <v>0</v>
      </c>
      <c r="BI228" s="151">
        <f>IF(N228="nulová",J228,0)</f>
        <v>0</v>
      </c>
      <c r="BJ228" s="16" t="s">
        <v>142</v>
      </c>
      <c r="BK228" s="151">
        <f>ROUND(I228*H228,2)</f>
        <v>0</v>
      </c>
      <c r="BL228" s="16" t="s">
        <v>141</v>
      </c>
      <c r="BM228" s="150" t="s">
        <v>895</v>
      </c>
    </row>
    <row r="229" spans="2:65" s="1" customFormat="1" ht="34.9" customHeight="1">
      <c r="B229" s="31"/>
      <c r="C229" s="173" t="s">
        <v>445</v>
      </c>
      <c r="D229" s="173" t="s">
        <v>203</v>
      </c>
      <c r="E229" s="174" t="s">
        <v>498</v>
      </c>
      <c r="F229" s="175" t="s">
        <v>499</v>
      </c>
      <c r="G229" s="176" t="s">
        <v>225</v>
      </c>
      <c r="H229" s="177">
        <v>15</v>
      </c>
      <c r="I229" s="178"/>
      <c r="J229" s="179">
        <f>ROUND(I229*H229,2)</f>
        <v>0</v>
      </c>
      <c r="K229" s="180"/>
      <c r="L229" s="181"/>
      <c r="M229" s="182" t="s">
        <v>1</v>
      </c>
      <c r="N229" s="183" t="s">
        <v>42</v>
      </c>
      <c r="P229" s="148">
        <f>O229*H229</f>
        <v>0</v>
      </c>
      <c r="Q229" s="148">
        <v>0</v>
      </c>
      <c r="R229" s="148">
        <f>Q229*H229</f>
        <v>0</v>
      </c>
      <c r="S229" s="148">
        <v>0</v>
      </c>
      <c r="T229" s="149">
        <f>S229*H229</f>
        <v>0</v>
      </c>
      <c r="AR229" s="150" t="s">
        <v>179</v>
      </c>
      <c r="AT229" s="150" t="s">
        <v>203</v>
      </c>
      <c r="AU229" s="150" t="s">
        <v>142</v>
      </c>
      <c r="AY229" s="16" t="s">
        <v>135</v>
      </c>
      <c r="BE229" s="151">
        <f>IF(N229="základná",J229,0)</f>
        <v>0</v>
      </c>
      <c r="BF229" s="151">
        <f>IF(N229="znížená",J229,0)</f>
        <v>0</v>
      </c>
      <c r="BG229" s="151">
        <f>IF(N229="zákl. prenesená",J229,0)</f>
        <v>0</v>
      </c>
      <c r="BH229" s="151">
        <f>IF(N229="zníž. prenesená",J229,0)</f>
        <v>0</v>
      </c>
      <c r="BI229" s="151">
        <f>IF(N229="nulová",J229,0)</f>
        <v>0</v>
      </c>
      <c r="BJ229" s="16" t="s">
        <v>142</v>
      </c>
      <c r="BK229" s="151">
        <f>ROUND(I229*H229,2)</f>
        <v>0</v>
      </c>
      <c r="BL229" s="16" t="s">
        <v>141</v>
      </c>
      <c r="BM229" s="150" t="s">
        <v>896</v>
      </c>
    </row>
    <row r="230" spans="2:65" s="1" customFormat="1" ht="34.9" customHeight="1">
      <c r="B230" s="31"/>
      <c r="C230" s="138" t="s">
        <v>449</v>
      </c>
      <c r="D230" s="138" t="s">
        <v>137</v>
      </c>
      <c r="E230" s="139" t="s">
        <v>502</v>
      </c>
      <c r="F230" s="140" t="s">
        <v>503</v>
      </c>
      <c r="G230" s="141" t="s">
        <v>225</v>
      </c>
      <c r="H230" s="142">
        <v>5</v>
      </c>
      <c r="I230" s="143"/>
      <c r="J230" s="144">
        <f>ROUND(I230*H230,2)</f>
        <v>0</v>
      </c>
      <c r="K230" s="145"/>
      <c r="L230" s="31"/>
      <c r="M230" s="146" t="s">
        <v>1</v>
      </c>
      <c r="N230" s="147" t="s">
        <v>42</v>
      </c>
      <c r="P230" s="148">
        <f>O230*H230</f>
        <v>0</v>
      </c>
      <c r="Q230" s="148">
        <v>0</v>
      </c>
      <c r="R230" s="148">
        <f>Q230*H230</f>
        <v>0</v>
      </c>
      <c r="S230" s="148">
        <v>0</v>
      </c>
      <c r="T230" s="149">
        <f>S230*H230</f>
        <v>0</v>
      </c>
      <c r="AR230" s="150" t="s">
        <v>141</v>
      </c>
      <c r="AT230" s="150" t="s">
        <v>137</v>
      </c>
      <c r="AU230" s="150" t="s">
        <v>142</v>
      </c>
      <c r="AY230" s="16" t="s">
        <v>135</v>
      </c>
      <c r="BE230" s="151">
        <f>IF(N230="základná",J230,0)</f>
        <v>0</v>
      </c>
      <c r="BF230" s="151">
        <f>IF(N230="znížená",J230,0)</f>
        <v>0</v>
      </c>
      <c r="BG230" s="151">
        <f>IF(N230="zákl. prenesená",J230,0)</f>
        <v>0</v>
      </c>
      <c r="BH230" s="151">
        <f>IF(N230="zníž. prenesená",J230,0)</f>
        <v>0</v>
      </c>
      <c r="BI230" s="151">
        <f>IF(N230="nulová",J230,0)</f>
        <v>0</v>
      </c>
      <c r="BJ230" s="16" t="s">
        <v>142</v>
      </c>
      <c r="BK230" s="151">
        <f>ROUND(I230*H230,2)</f>
        <v>0</v>
      </c>
      <c r="BL230" s="16" t="s">
        <v>141</v>
      </c>
      <c r="BM230" s="150" t="s">
        <v>897</v>
      </c>
    </row>
    <row r="231" spans="2:65" s="1" customFormat="1" ht="34.9" customHeight="1">
      <c r="B231" s="31"/>
      <c r="C231" s="138" t="s">
        <v>453</v>
      </c>
      <c r="D231" s="138" t="s">
        <v>137</v>
      </c>
      <c r="E231" s="139" t="s">
        <v>506</v>
      </c>
      <c r="F231" s="140" t="s">
        <v>507</v>
      </c>
      <c r="G231" s="141" t="s">
        <v>225</v>
      </c>
      <c r="H231" s="142">
        <v>10</v>
      </c>
      <c r="I231" s="143"/>
      <c r="J231" s="144">
        <f>ROUND(I231*H231,2)</f>
        <v>0</v>
      </c>
      <c r="K231" s="145"/>
      <c r="L231" s="31"/>
      <c r="M231" s="146" t="s">
        <v>1</v>
      </c>
      <c r="N231" s="147" t="s">
        <v>42</v>
      </c>
      <c r="P231" s="148">
        <f>O231*H231</f>
        <v>0</v>
      </c>
      <c r="Q231" s="148">
        <v>0</v>
      </c>
      <c r="R231" s="148">
        <f>Q231*H231</f>
        <v>0</v>
      </c>
      <c r="S231" s="148">
        <v>0</v>
      </c>
      <c r="T231" s="149">
        <f>S231*H231</f>
        <v>0</v>
      </c>
      <c r="AR231" s="150" t="s">
        <v>141</v>
      </c>
      <c r="AT231" s="150" t="s">
        <v>137</v>
      </c>
      <c r="AU231" s="150" t="s">
        <v>142</v>
      </c>
      <c r="AY231" s="16" t="s">
        <v>135</v>
      </c>
      <c r="BE231" s="151">
        <f>IF(N231="základná",J231,0)</f>
        <v>0</v>
      </c>
      <c r="BF231" s="151">
        <f>IF(N231="znížená",J231,0)</f>
        <v>0</v>
      </c>
      <c r="BG231" s="151">
        <f>IF(N231="zákl. prenesená",J231,0)</f>
        <v>0</v>
      </c>
      <c r="BH231" s="151">
        <f>IF(N231="zníž. prenesená",J231,0)</f>
        <v>0</v>
      </c>
      <c r="BI231" s="151">
        <f>IF(N231="nulová",J231,0)</f>
        <v>0</v>
      </c>
      <c r="BJ231" s="16" t="s">
        <v>142</v>
      </c>
      <c r="BK231" s="151">
        <f>ROUND(I231*H231,2)</f>
        <v>0</v>
      </c>
      <c r="BL231" s="16" t="s">
        <v>141</v>
      </c>
      <c r="BM231" s="150" t="s">
        <v>898</v>
      </c>
    </row>
    <row r="232" spans="2:65" s="1" customFormat="1" ht="34.9" customHeight="1">
      <c r="B232" s="31"/>
      <c r="C232" s="173" t="s">
        <v>457</v>
      </c>
      <c r="D232" s="173" t="s">
        <v>203</v>
      </c>
      <c r="E232" s="174" t="s">
        <v>899</v>
      </c>
      <c r="F232" s="175" t="s">
        <v>900</v>
      </c>
      <c r="G232" s="176" t="s">
        <v>300</v>
      </c>
      <c r="H232" s="177">
        <v>2</v>
      </c>
      <c r="I232" s="178"/>
      <c r="J232" s="179">
        <f>ROUND(I232*H232,2)</f>
        <v>0</v>
      </c>
      <c r="K232" s="180"/>
      <c r="L232" s="181"/>
      <c r="M232" s="182" t="s">
        <v>1</v>
      </c>
      <c r="N232" s="183" t="s">
        <v>42</v>
      </c>
      <c r="P232" s="148">
        <f>O232*H232</f>
        <v>0</v>
      </c>
      <c r="Q232" s="148">
        <v>0</v>
      </c>
      <c r="R232" s="148">
        <f>Q232*H232</f>
        <v>0</v>
      </c>
      <c r="S232" s="148">
        <v>0</v>
      </c>
      <c r="T232" s="149">
        <f>S232*H232</f>
        <v>0</v>
      </c>
      <c r="AR232" s="150" t="s">
        <v>179</v>
      </c>
      <c r="AT232" s="150" t="s">
        <v>203</v>
      </c>
      <c r="AU232" s="150" t="s">
        <v>142</v>
      </c>
      <c r="AY232" s="16" t="s">
        <v>135</v>
      </c>
      <c r="BE232" s="151">
        <f>IF(N232="základná",J232,0)</f>
        <v>0</v>
      </c>
      <c r="BF232" s="151">
        <f>IF(N232="znížená",J232,0)</f>
        <v>0</v>
      </c>
      <c r="BG232" s="151">
        <f>IF(N232="zákl. prenesená",J232,0)</f>
        <v>0</v>
      </c>
      <c r="BH232" s="151">
        <f>IF(N232="zníž. prenesená",J232,0)</f>
        <v>0</v>
      </c>
      <c r="BI232" s="151">
        <f>IF(N232="nulová",J232,0)</f>
        <v>0</v>
      </c>
      <c r="BJ232" s="16" t="s">
        <v>142</v>
      </c>
      <c r="BK232" s="151">
        <f>ROUND(I232*H232,2)</f>
        <v>0</v>
      </c>
      <c r="BL232" s="16" t="s">
        <v>141</v>
      </c>
      <c r="BM232" s="150" t="s">
        <v>901</v>
      </c>
    </row>
    <row r="233" spans="2:65" s="1" customFormat="1" ht="22.15" customHeight="1">
      <c r="B233" s="31"/>
      <c r="C233" s="138" t="s">
        <v>461</v>
      </c>
      <c r="D233" s="138" t="s">
        <v>137</v>
      </c>
      <c r="E233" s="139" t="s">
        <v>514</v>
      </c>
      <c r="F233" s="140" t="s">
        <v>515</v>
      </c>
      <c r="G233" s="141" t="s">
        <v>300</v>
      </c>
      <c r="H233" s="142">
        <v>2</v>
      </c>
      <c r="I233" s="143"/>
      <c r="J233" s="144">
        <f>ROUND(I233*H233,2)</f>
        <v>0</v>
      </c>
      <c r="K233" s="145"/>
      <c r="L233" s="31"/>
      <c r="M233" s="146" t="s">
        <v>1</v>
      </c>
      <c r="N233" s="147" t="s">
        <v>42</v>
      </c>
      <c r="P233" s="148">
        <f>O233*H233</f>
        <v>0</v>
      </c>
      <c r="Q233" s="148">
        <v>0</v>
      </c>
      <c r="R233" s="148">
        <f>Q233*H233</f>
        <v>0</v>
      </c>
      <c r="S233" s="148">
        <v>0</v>
      </c>
      <c r="T233" s="149">
        <f>S233*H233</f>
        <v>0</v>
      </c>
      <c r="AR233" s="150" t="s">
        <v>141</v>
      </c>
      <c r="AT233" s="150" t="s">
        <v>137</v>
      </c>
      <c r="AU233" s="150" t="s">
        <v>142</v>
      </c>
      <c r="AY233" s="16" t="s">
        <v>135</v>
      </c>
      <c r="BE233" s="151">
        <f>IF(N233="základná",J233,0)</f>
        <v>0</v>
      </c>
      <c r="BF233" s="151">
        <f>IF(N233="znížená",J233,0)</f>
        <v>0</v>
      </c>
      <c r="BG233" s="151">
        <f>IF(N233="zákl. prenesená",J233,0)</f>
        <v>0</v>
      </c>
      <c r="BH233" s="151">
        <f>IF(N233="zníž. prenesená",J233,0)</f>
        <v>0</v>
      </c>
      <c r="BI233" s="151">
        <f>IF(N233="nulová",J233,0)</f>
        <v>0</v>
      </c>
      <c r="BJ233" s="16" t="s">
        <v>142</v>
      </c>
      <c r="BK233" s="151">
        <f>ROUND(I233*H233,2)</f>
        <v>0</v>
      </c>
      <c r="BL233" s="16" t="s">
        <v>141</v>
      </c>
      <c r="BM233" s="150" t="s">
        <v>902</v>
      </c>
    </row>
    <row r="234" spans="2:65" s="1" customFormat="1" ht="34.9" customHeight="1">
      <c r="B234" s="31"/>
      <c r="C234" s="173" t="s">
        <v>465</v>
      </c>
      <c r="D234" s="173" t="s">
        <v>203</v>
      </c>
      <c r="E234" s="174" t="s">
        <v>518</v>
      </c>
      <c r="F234" s="175" t="s">
        <v>519</v>
      </c>
      <c r="G234" s="176" t="s">
        <v>300</v>
      </c>
      <c r="H234" s="177">
        <v>1</v>
      </c>
      <c r="I234" s="178"/>
      <c r="J234" s="179">
        <f>ROUND(I234*H234,2)</f>
        <v>0</v>
      </c>
      <c r="K234" s="180"/>
      <c r="L234" s="181"/>
      <c r="M234" s="182" t="s">
        <v>1</v>
      </c>
      <c r="N234" s="183" t="s">
        <v>42</v>
      </c>
      <c r="P234" s="148">
        <f>O234*H234</f>
        <v>0</v>
      </c>
      <c r="Q234" s="148">
        <v>0</v>
      </c>
      <c r="R234" s="148">
        <f>Q234*H234</f>
        <v>0</v>
      </c>
      <c r="S234" s="148">
        <v>0</v>
      </c>
      <c r="T234" s="149">
        <f>S234*H234</f>
        <v>0</v>
      </c>
      <c r="AR234" s="150" t="s">
        <v>179</v>
      </c>
      <c r="AT234" s="150" t="s">
        <v>203</v>
      </c>
      <c r="AU234" s="150" t="s">
        <v>142</v>
      </c>
      <c r="AY234" s="16" t="s">
        <v>135</v>
      </c>
      <c r="BE234" s="151">
        <f>IF(N234="základná",J234,0)</f>
        <v>0</v>
      </c>
      <c r="BF234" s="151">
        <f>IF(N234="znížená",J234,0)</f>
        <v>0</v>
      </c>
      <c r="BG234" s="151">
        <f>IF(N234="zákl. prenesená",J234,0)</f>
        <v>0</v>
      </c>
      <c r="BH234" s="151">
        <f>IF(N234="zníž. prenesená",J234,0)</f>
        <v>0</v>
      </c>
      <c r="BI234" s="151">
        <f>IF(N234="nulová",J234,0)</f>
        <v>0</v>
      </c>
      <c r="BJ234" s="16" t="s">
        <v>142</v>
      </c>
      <c r="BK234" s="151">
        <f>ROUND(I234*H234,2)</f>
        <v>0</v>
      </c>
      <c r="BL234" s="16" t="s">
        <v>141</v>
      </c>
      <c r="BM234" s="150" t="s">
        <v>903</v>
      </c>
    </row>
    <row r="235" spans="2:65" s="1" customFormat="1" ht="22.15" customHeight="1">
      <c r="B235" s="31"/>
      <c r="C235" s="138" t="s">
        <v>469</v>
      </c>
      <c r="D235" s="138" t="s">
        <v>137</v>
      </c>
      <c r="E235" s="139" t="s">
        <v>522</v>
      </c>
      <c r="F235" s="140" t="s">
        <v>523</v>
      </c>
      <c r="G235" s="141" t="s">
        <v>300</v>
      </c>
      <c r="H235" s="142">
        <v>1</v>
      </c>
      <c r="I235" s="143"/>
      <c r="J235" s="144">
        <f>ROUND(I235*H235,2)</f>
        <v>0</v>
      </c>
      <c r="K235" s="145"/>
      <c r="L235" s="31"/>
      <c r="M235" s="146" t="s">
        <v>1</v>
      </c>
      <c r="N235" s="147" t="s">
        <v>42</v>
      </c>
      <c r="P235" s="148">
        <f>O235*H235</f>
        <v>0</v>
      </c>
      <c r="Q235" s="148">
        <v>0</v>
      </c>
      <c r="R235" s="148">
        <f>Q235*H235</f>
        <v>0</v>
      </c>
      <c r="S235" s="148">
        <v>0</v>
      </c>
      <c r="T235" s="149">
        <f>S235*H235</f>
        <v>0</v>
      </c>
      <c r="AR235" s="150" t="s">
        <v>141</v>
      </c>
      <c r="AT235" s="150" t="s">
        <v>137</v>
      </c>
      <c r="AU235" s="150" t="s">
        <v>142</v>
      </c>
      <c r="AY235" s="16" t="s">
        <v>135</v>
      </c>
      <c r="BE235" s="151">
        <f>IF(N235="základná",J235,0)</f>
        <v>0</v>
      </c>
      <c r="BF235" s="151">
        <f>IF(N235="znížená",J235,0)</f>
        <v>0</v>
      </c>
      <c r="BG235" s="151">
        <f>IF(N235="zákl. prenesená",J235,0)</f>
        <v>0</v>
      </c>
      <c r="BH235" s="151">
        <f>IF(N235="zníž. prenesená",J235,0)</f>
        <v>0</v>
      </c>
      <c r="BI235" s="151">
        <f>IF(N235="nulová",J235,0)</f>
        <v>0</v>
      </c>
      <c r="BJ235" s="16" t="s">
        <v>142</v>
      </c>
      <c r="BK235" s="151">
        <f>ROUND(I235*H235,2)</f>
        <v>0</v>
      </c>
      <c r="BL235" s="16" t="s">
        <v>141</v>
      </c>
      <c r="BM235" s="150" t="s">
        <v>904</v>
      </c>
    </row>
    <row r="236" spans="2:65" s="1" customFormat="1" ht="34.9" customHeight="1">
      <c r="B236" s="31"/>
      <c r="C236" s="173" t="s">
        <v>473</v>
      </c>
      <c r="D236" s="173" t="s">
        <v>203</v>
      </c>
      <c r="E236" s="174" t="s">
        <v>526</v>
      </c>
      <c r="F236" s="175" t="s">
        <v>527</v>
      </c>
      <c r="G236" s="176" t="s">
        <v>300</v>
      </c>
      <c r="H236" s="177">
        <v>1</v>
      </c>
      <c r="I236" s="178"/>
      <c r="J236" s="179">
        <f>ROUND(I236*H236,2)</f>
        <v>0</v>
      </c>
      <c r="K236" s="180"/>
      <c r="L236" s="181"/>
      <c r="M236" s="182" t="s">
        <v>1</v>
      </c>
      <c r="N236" s="183" t="s">
        <v>42</v>
      </c>
      <c r="P236" s="148">
        <f>O236*H236</f>
        <v>0</v>
      </c>
      <c r="Q236" s="148">
        <v>0</v>
      </c>
      <c r="R236" s="148">
        <f>Q236*H236</f>
        <v>0</v>
      </c>
      <c r="S236" s="148">
        <v>0</v>
      </c>
      <c r="T236" s="149">
        <f>S236*H236</f>
        <v>0</v>
      </c>
      <c r="AR236" s="150" t="s">
        <v>179</v>
      </c>
      <c r="AT236" s="150" t="s">
        <v>203</v>
      </c>
      <c r="AU236" s="150" t="s">
        <v>142</v>
      </c>
      <c r="AY236" s="16" t="s">
        <v>135</v>
      </c>
      <c r="BE236" s="151">
        <f>IF(N236="základná",J236,0)</f>
        <v>0</v>
      </c>
      <c r="BF236" s="151">
        <f>IF(N236="znížená",J236,0)</f>
        <v>0</v>
      </c>
      <c r="BG236" s="151">
        <f>IF(N236="zákl. prenesená",J236,0)</f>
        <v>0</v>
      </c>
      <c r="BH236" s="151">
        <f>IF(N236="zníž. prenesená",J236,0)</f>
        <v>0</v>
      </c>
      <c r="BI236" s="151">
        <f>IF(N236="nulová",J236,0)</f>
        <v>0</v>
      </c>
      <c r="BJ236" s="16" t="s">
        <v>142</v>
      </c>
      <c r="BK236" s="151">
        <f>ROUND(I236*H236,2)</f>
        <v>0</v>
      </c>
      <c r="BL236" s="16" t="s">
        <v>141</v>
      </c>
      <c r="BM236" s="150" t="s">
        <v>905</v>
      </c>
    </row>
    <row r="237" spans="2:65" s="1" customFormat="1" ht="22.15" customHeight="1">
      <c r="B237" s="31"/>
      <c r="C237" s="173" t="s">
        <v>477</v>
      </c>
      <c r="D237" s="173" t="s">
        <v>203</v>
      </c>
      <c r="E237" s="174" t="s">
        <v>530</v>
      </c>
      <c r="F237" s="175" t="s">
        <v>531</v>
      </c>
      <c r="G237" s="176" t="s">
        <v>300</v>
      </c>
      <c r="H237" s="177">
        <v>1</v>
      </c>
      <c r="I237" s="178"/>
      <c r="J237" s="179">
        <f>ROUND(I237*H237,2)</f>
        <v>0</v>
      </c>
      <c r="K237" s="180"/>
      <c r="L237" s="181"/>
      <c r="M237" s="182" t="s">
        <v>1</v>
      </c>
      <c r="N237" s="183" t="s">
        <v>42</v>
      </c>
      <c r="P237" s="148">
        <f>O237*H237</f>
        <v>0</v>
      </c>
      <c r="Q237" s="148">
        <v>0</v>
      </c>
      <c r="R237" s="148">
        <f>Q237*H237</f>
        <v>0</v>
      </c>
      <c r="S237" s="148">
        <v>0</v>
      </c>
      <c r="T237" s="149">
        <f>S237*H237</f>
        <v>0</v>
      </c>
      <c r="AR237" s="150" t="s">
        <v>179</v>
      </c>
      <c r="AT237" s="150" t="s">
        <v>203</v>
      </c>
      <c r="AU237" s="150" t="s">
        <v>142</v>
      </c>
      <c r="AY237" s="16" t="s">
        <v>135</v>
      </c>
      <c r="BE237" s="151">
        <f>IF(N237="základná",J237,0)</f>
        <v>0</v>
      </c>
      <c r="BF237" s="151">
        <f>IF(N237="znížená",J237,0)</f>
        <v>0</v>
      </c>
      <c r="BG237" s="151">
        <f>IF(N237="zákl. prenesená",J237,0)</f>
        <v>0</v>
      </c>
      <c r="BH237" s="151">
        <f>IF(N237="zníž. prenesená",J237,0)</f>
        <v>0</v>
      </c>
      <c r="BI237" s="151">
        <f>IF(N237="nulová",J237,0)</f>
        <v>0</v>
      </c>
      <c r="BJ237" s="16" t="s">
        <v>142</v>
      </c>
      <c r="BK237" s="151">
        <f>ROUND(I237*H237,2)</f>
        <v>0</v>
      </c>
      <c r="BL237" s="16" t="s">
        <v>141</v>
      </c>
      <c r="BM237" s="150" t="s">
        <v>906</v>
      </c>
    </row>
    <row r="238" spans="2:65" s="1" customFormat="1" ht="22.15" customHeight="1">
      <c r="B238" s="31"/>
      <c r="C238" s="138" t="s">
        <v>481</v>
      </c>
      <c r="D238" s="138" t="s">
        <v>137</v>
      </c>
      <c r="E238" s="139" t="s">
        <v>534</v>
      </c>
      <c r="F238" s="140" t="s">
        <v>535</v>
      </c>
      <c r="G238" s="141" t="s">
        <v>300</v>
      </c>
      <c r="H238" s="142">
        <v>1</v>
      </c>
      <c r="I238" s="143"/>
      <c r="J238" s="144">
        <f>ROUND(I238*H238,2)</f>
        <v>0</v>
      </c>
      <c r="K238" s="145"/>
      <c r="L238" s="31"/>
      <c r="M238" s="146" t="s">
        <v>1</v>
      </c>
      <c r="N238" s="147" t="s">
        <v>42</v>
      </c>
      <c r="P238" s="148">
        <f>O238*H238</f>
        <v>0</v>
      </c>
      <c r="Q238" s="148">
        <v>0</v>
      </c>
      <c r="R238" s="148">
        <f>Q238*H238</f>
        <v>0</v>
      </c>
      <c r="S238" s="148">
        <v>0</v>
      </c>
      <c r="T238" s="149">
        <f>S238*H238</f>
        <v>0</v>
      </c>
      <c r="AR238" s="150" t="s">
        <v>141</v>
      </c>
      <c r="AT238" s="150" t="s">
        <v>137</v>
      </c>
      <c r="AU238" s="150" t="s">
        <v>142</v>
      </c>
      <c r="AY238" s="16" t="s">
        <v>135</v>
      </c>
      <c r="BE238" s="151">
        <f>IF(N238="základná",J238,0)</f>
        <v>0</v>
      </c>
      <c r="BF238" s="151">
        <f>IF(N238="znížená",J238,0)</f>
        <v>0</v>
      </c>
      <c r="BG238" s="151">
        <f>IF(N238="zákl. prenesená",J238,0)</f>
        <v>0</v>
      </c>
      <c r="BH238" s="151">
        <f>IF(N238="zníž. prenesená",J238,0)</f>
        <v>0</v>
      </c>
      <c r="BI238" s="151">
        <f>IF(N238="nulová",J238,0)</f>
        <v>0</v>
      </c>
      <c r="BJ238" s="16" t="s">
        <v>142</v>
      </c>
      <c r="BK238" s="151">
        <f>ROUND(I238*H238,2)</f>
        <v>0</v>
      </c>
      <c r="BL238" s="16" t="s">
        <v>141</v>
      </c>
      <c r="BM238" s="150" t="s">
        <v>907</v>
      </c>
    </row>
    <row r="239" spans="2:65" s="1" customFormat="1" ht="14.45" customHeight="1">
      <c r="B239" s="31"/>
      <c r="C239" s="173" t="s">
        <v>485</v>
      </c>
      <c r="D239" s="173" t="s">
        <v>203</v>
      </c>
      <c r="E239" s="174" t="s">
        <v>538</v>
      </c>
      <c r="F239" s="175" t="s">
        <v>539</v>
      </c>
      <c r="G239" s="176" t="s">
        <v>300</v>
      </c>
      <c r="H239" s="177">
        <v>60</v>
      </c>
      <c r="I239" s="178"/>
      <c r="J239" s="179">
        <f>ROUND(I239*H239,2)</f>
        <v>0</v>
      </c>
      <c r="K239" s="180"/>
      <c r="L239" s="181"/>
      <c r="M239" s="182" t="s">
        <v>1</v>
      </c>
      <c r="N239" s="183" t="s">
        <v>42</v>
      </c>
      <c r="P239" s="148">
        <f>O239*H239</f>
        <v>0</v>
      </c>
      <c r="Q239" s="148">
        <v>0</v>
      </c>
      <c r="R239" s="148">
        <f>Q239*H239</f>
        <v>0</v>
      </c>
      <c r="S239" s="148">
        <v>0</v>
      </c>
      <c r="T239" s="149">
        <f>S239*H239</f>
        <v>0</v>
      </c>
      <c r="AR239" s="150" t="s">
        <v>179</v>
      </c>
      <c r="AT239" s="150" t="s">
        <v>203</v>
      </c>
      <c r="AU239" s="150" t="s">
        <v>142</v>
      </c>
      <c r="AY239" s="16" t="s">
        <v>135</v>
      </c>
      <c r="BE239" s="151">
        <f>IF(N239="základná",J239,0)</f>
        <v>0</v>
      </c>
      <c r="BF239" s="151">
        <f>IF(N239="znížená",J239,0)</f>
        <v>0</v>
      </c>
      <c r="BG239" s="151">
        <f>IF(N239="zákl. prenesená",J239,0)</f>
        <v>0</v>
      </c>
      <c r="BH239" s="151">
        <f>IF(N239="zníž. prenesená",J239,0)</f>
        <v>0</v>
      </c>
      <c r="BI239" s="151">
        <f>IF(N239="nulová",J239,0)</f>
        <v>0</v>
      </c>
      <c r="BJ239" s="16" t="s">
        <v>142</v>
      </c>
      <c r="BK239" s="151">
        <f>ROUND(I239*H239,2)</f>
        <v>0</v>
      </c>
      <c r="BL239" s="16" t="s">
        <v>141</v>
      </c>
      <c r="BM239" s="150" t="s">
        <v>908</v>
      </c>
    </row>
    <row r="240" spans="2:65" s="1" customFormat="1" ht="22.15" customHeight="1">
      <c r="B240" s="31"/>
      <c r="C240" s="138" t="s">
        <v>489</v>
      </c>
      <c r="D240" s="138" t="s">
        <v>137</v>
      </c>
      <c r="E240" s="139" t="s">
        <v>542</v>
      </c>
      <c r="F240" s="140" t="s">
        <v>543</v>
      </c>
      <c r="G240" s="141" t="s">
        <v>300</v>
      </c>
      <c r="H240" s="142">
        <v>2</v>
      </c>
      <c r="I240" s="143"/>
      <c r="J240" s="144">
        <f>ROUND(I240*H240,2)</f>
        <v>0</v>
      </c>
      <c r="K240" s="145"/>
      <c r="L240" s="31"/>
      <c r="M240" s="146" t="s">
        <v>1</v>
      </c>
      <c r="N240" s="147" t="s">
        <v>42</v>
      </c>
      <c r="P240" s="148">
        <f>O240*H240</f>
        <v>0</v>
      </c>
      <c r="Q240" s="148">
        <v>0</v>
      </c>
      <c r="R240" s="148">
        <f>Q240*H240</f>
        <v>0</v>
      </c>
      <c r="S240" s="148">
        <v>0</v>
      </c>
      <c r="T240" s="149">
        <f>S240*H240</f>
        <v>0</v>
      </c>
      <c r="AR240" s="150" t="s">
        <v>141</v>
      </c>
      <c r="AT240" s="150" t="s">
        <v>137</v>
      </c>
      <c r="AU240" s="150" t="s">
        <v>142</v>
      </c>
      <c r="AY240" s="16" t="s">
        <v>135</v>
      </c>
      <c r="BE240" s="151">
        <f>IF(N240="základná",J240,0)</f>
        <v>0</v>
      </c>
      <c r="BF240" s="151">
        <f>IF(N240="znížená",J240,0)</f>
        <v>0</v>
      </c>
      <c r="BG240" s="151">
        <f>IF(N240="zákl. prenesená",J240,0)</f>
        <v>0</v>
      </c>
      <c r="BH240" s="151">
        <f>IF(N240="zníž. prenesená",J240,0)</f>
        <v>0</v>
      </c>
      <c r="BI240" s="151">
        <f>IF(N240="nulová",J240,0)</f>
        <v>0</v>
      </c>
      <c r="BJ240" s="16" t="s">
        <v>142</v>
      </c>
      <c r="BK240" s="151">
        <f>ROUND(I240*H240,2)</f>
        <v>0</v>
      </c>
      <c r="BL240" s="16" t="s">
        <v>141</v>
      </c>
      <c r="BM240" s="150" t="s">
        <v>909</v>
      </c>
    </row>
    <row r="241" spans="2:65" s="1" customFormat="1" ht="34.9" customHeight="1">
      <c r="B241" s="31"/>
      <c r="C241" s="173" t="s">
        <v>493</v>
      </c>
      <c r="D241" s="173" t="s">
        <v>203</v>
      </c>
      <c r="E241" s="174" t="s">
        <v>546</v>
      </c>
      <c r="F241" s="175" t="s">
        <v>547</v>
      </c>
      <c r="G241" s="176" t="s">
        <v>300</v>
      </c>
      <c r="H241" s="177">
        <v>1</v>
      </c>
      <c r="I241" s="178"/>
      <c r="J241" s="179">
        <f>ROUND(I241*H241,2)</f>
        <v>0</v>
      </c>
      <c r="K241" s="180"/>
      <c r="L241" s="181"/>
      <c r="M241" s="182" t="s">
        <v>1</v>
      </c>
      <c r="N241" s="183" t="s">
        <v>42</v>
      </c>
      <c r="P241" s="148">
        <f>O241*H241</f>
        <v>0</v>
      </c>
      <c r="Q241" s="148">
        <v>0</v>
      </c>
      <c r="R241" s="148">
        <f>Q241*H241</f>
        <v>0</v>
      </c>
      <c r="S241" s="148">
        <v>0</v>
      </c>
      <c r="T241" s="149">
        <f>S241*H241</f>
        <v>0</v>
      </c>
      <c r="AR241" s="150" t="s">
        <v>179</v>
      </c>
      <c r="AT241" s="150" t="s">
        <v>203</v>
      </c>
      <c r="AU241" s="150" t="s">
        <v>142</v>
      </c>
      <c r="AY241" s="16" t="s">
        <v>135</v>
      </c>
      <c r="BE241" s="151">
        <f>IF(N241="základná",J241,0)</f>
        <v>0</v>
      </c>
      <c r="BF241" s="151">
        <f>IF(N241="znížená",J241,0)</f>
        <v>0</v>
      </c>
      <c r="BG241" s="151">
        <f>IF(N241="zákl. prenesená",J241,0)</f>
        <v>0</v>
      </c>
      <c r="BH241" s="151">
        <f>IF(N241="zníž. prenesená",J241,0)</f>
        <v>0</v>
      </c>
      <c r="BI241" s="151">
        <f>IF(N241="nulová",J241,0)</f>
        <v>0</v>
      </c>
      <c r="BJ241" s="16" t="s">
        <v>142</v>
      </c>
      <c r="BK241" s="151">
        <f>ROUND(I241*H241,2)</f>
        <v>0</v>
      </c>
      <c r="BL241" s="16" t="s">
        <v>141</v>
      </c>
      <c r="BM241" s="150" t="s">
        <v>910</v>
      </c>
    </row>
    <row r="242" spans="2:65" s="1" customFormat="1" ht="22.15" customHeight="1">
      <c r="B242" s="31"/>
      <c r="C242" s="138" t="s">
        <v>497</v>
      </c>
      <c r="D242" s="138" t="s">
        <v>137</v>
      </c>
      <c r="E242" s="139" t="s">
        <v>550</v>
      </c>
      <c r="F242" s="140" t="s">
        <v>551</v>
      </c>
      <c r="G242" s="141" t="s">
        <v>300</v>
      </c>
      <c r="H242" s="142">
        <v>1</v>
      </c>
      <c r="I242" s="143"/>
      <c r="J242" s="144">
        <f>ROUND(I242*H242,2)</f>
        <v>0</v>
      </c>
      <c r="K242" s="145"/>
      <c r="L242" s="31"/>
      <c r="M242" s="146" t="s">
        <v>1</v>
      </c>
      <c r="N242" s="147" t="s">
        <v>42</v>
      </c>
      <c r="P242" s="148">
        <f>O242*H242</f>
        <v>0</v>
      </c>
      <c r="Q242" s="148">
        <v>0</v>
      </c>
      <c r="R242" s="148">
        <f>Q242*H242</f>
        <v>0</v>
      </c>
      <c r="S242" s="148">
        <v>0</v>
      </c>
      <c r="T242" s="149">
        <f>S242*H242</f>
        <v>0</v>
      </c>
      <c r="AR242" s="150" t="s">
        <v>141</v>
      </c>
      <c r="AT242" s="150" t="s">
        <v>137</v>
      </c>
      <c r="AU242" s="150" t="s">
        <v>142</v>
      </c>
      <c r="AY242" s="16" t="s">
        <v>135</v>
      </c>
      <c r="BE242" s="151">
        <f>IF(N242="základná",J242,0)</f>
        <v>0</v>
      </c>
      <c r="BF242" s="151">
        <f>IF(N242="znížená",J242,0)</f>
        <v>0</v>
      </c>
      <c r="BG242" s="151">
        <f>IF(N242="zákl. prenesená",J242,0)</f>
        <v>0</v>
      </c>
      <c r="BH242" s="151">
        <f>IF(N242="zníž. prenesená",J242,0)</f>
        <v>0</v>
      </c>
      <c r="BI242" s="151">
        <f>IF(N242="nulová",J242,0)</f>
        <v>0</v>
      </c>
      <c r="BJ242" s="16" t="s">
        <v>142</v>
      </c>
      <c r="BK242" s="151">
        <f>ROUND(I242*H242,2)</f>
        <v>0</v>
      </c>
      <c r="BL242" s="16" t="s">
        <v>141</v>
      </c>
      <c r="BM242" s="150" t="s">
        <v>911</v>
      </c>
    </row>
    <row r="243" spans="2:65" s="1" customFormat="1" ht="22.15" customHeight="1">
      <c r="B243" s="31"/>
      <c r="C243" s="173" t="s">
        <v>501</v>
      </c>
      <c r="D243" s="173" t="s">
        <v>203</v>
      </c>
      <c r="E243" s="174" t="s">
        <v>912</v>
      </c>
      <c r="F243" s="175" t="s">
        <v>913</v>
      </c>
      <c r="G243" s="176" t="s">
        <v>300</v>
      </c>
      <c r="H243" s="177">
        <v>1</v>
      </c>
      <c r="I243" s="178"/>
      <c r="J243" s="179">
        <f>ROUND(I243*H243,2)</f>
        <v>0</v>
      </c>
      <c r="K243" s="180"/>
      <c r="L243" s="181"/>
      <c r="M243" s="182" t="s">
        <v>1</v>
      </c>
      <c r="N243" s="183" t="s">
        <v>42</v>
      </c>
      <c r="P243" s="148">
        <f>O243*H243</f>
        <v>0</v>
      </c>
      <c r="Q243" s="148">
        <v>0</v>
      </c>
      <c r="R243" s="148">
        <f>Q243*H243</f>
        <v>0</v>
      </c>
      <c r="S243" s="148">
        <v>0</v>
      </c>
      <c r="T243" s="149">
        <f>S243*H243</f>
        <v>0</v>
      </c>
      <c r="AR243" s="150" t="s">
        <v>179</v>
      </c>
      <c r="AT243" s="150" t="s">
        <v>203</v>
      </c>
      <c r="AU243" s="150" t="s">
        <v>142</v>
      </c>
      <c r="AY243" s="16" t="s">
        <v>135</v>
      </c>
      <c r="BE243" s="151">
        <f>IF(N243="základná",J243,0)</f>
        <v>0</v>
      </c>
      <c r="BF243" s="151">
        <f>IF(N243="znížená",J243,0)</f>
        <v>0</v>
      </c>
      <c r="BG243" s="151">
        <f>IF(N243="zákl. prenesená",J243,0)</f>
        <v>0</v>
      </c>
      <c r="BH243" s="151">
        <f>IF(N243="zníž. prenesená",J243,0)</f>
        <v>0</v>
      </c>
      <c r="BI243" s="151">
        <f>IF(N243="nulová",J243,0)</f>
        <v>0</v>
      </c>
      <c r="BJ243" s="16" t="s">
        <v>142</v>
      </c>
      <c r="BK243" s="151">
        <f>ROUND(I243*H243,2)</f>
        <v>0</v>
      </c>
      <c r="BL243" s="16" t="s">
        <v>141</v>
      </c>
      <c r="BM243" s="150" t="s">
        <v>914</v>
      </c>
    </row>
    <row r="244" spans="2:65" s="1" customFormat="1" ht="22.15" customHeight="1">
      <c r="B244" s="31"/>
      <c r="C244" s="138" t="s">
        <v>505</v>
      </c>
      <c r="D244" s="138" t="s">
        <v>137</v>
      </c>
      <c r="E244" s="139" t="s">
        <v>566</v>
      </c>
      <c r="F244" s="140" t="s">
        <v>567</v>
      </c>
      <c r="G244" s="141" t="s">
        <v>300</v>
      </c>
      <c r="H244" s="142">
        <v>1</v>
      </c>
      <c r="I244" s="143"/>
      <c r="J244" s="144">
        <f>ROUND(I244*H244,2)</f>
        <v>0</v>
      </c>
      <c r="K244" s="145"/>
      <c r="L244" s="31"/>
      <c r="M244" s="146" t="s">
        <v>1</v>
      </c>
      <c r="N244" s="147" t="s">
        <v>42</v>
      </c>
      <c r="P244" s="148">
        <f>O244*H244</f>
        <v>0</v>
      </c>
      <c r="Q244" s="148">
        <v>0</v>
      </c>
      <c r="R244" s="148">
        <f>Q244*H244</f>
        <v>0</v>
      </c>
      <c r="S244" s="148">
        <v>0</v>
      </c>
      <c r="T244" s="149">
        <f>S244*H244</f>
        <v>0</v>
      </c>
      <c r="AR244" s="150" t="s">
        <v>141</v>
      </c>
      <c r="AT244" s="150" t="s">
        <v>137</v>
      </c>
      <c r="AU244" s="150" t="s">
        <v>142</v>
      </c>
      <c r="AY244" s="16" t="s">
        <v>135</v>
      </c>
      <c r="BE244" s="151">
        <f>IF(N244="základná",J244,0)</f>
        <v>0</v>
      </c>
      <c r="BF244" s="151">
        <f>IF(N244="znížená",J244,0)</f>
        <v>0</v>
      </c>
      <c r="BG244" s="151">
        <f>IF(N244="zákl. prenesená",J244,0)</f>
        <v>0</v>
      </c>
      <c r="BH244" s="151">
        <f>IF(N244="zníž. prenesená",J244,0)</f>
        <v>0</v>
      </c>
      <c r="BI244" s="151">
        <f>IF(N244="nulová",J244,0)</f>
        <v>0</v>
      </c>
      <c r="BJ244" s="16" t="s">
        <v>142</v>
      </c>
      <c r="BK244" s="151">
        <f>ROUND(I244*H244,2)</f>
        <v>0</v>
      </c>
      <c r="BL244" s="16" t="s">
        <v>141</v>
      </c>
      <c r="BM244" s="150" t="s">
        <v>915</v>
      </c>
    </row>
    <row r="245" spans="2:65" s="1" customFormat="1" ht="22.15" customHeight="1">
      <c r="B245" s="31"/>
      <c r="C245" s="173" t="s">
        <v>509</v>
      </c>
      <c r="D245" s="173" t="s">
        <v>203</v>
      </c>
      <c r="E245" s="174" t="s">
        <v>916</v>
      </c>
      <c r="F245" s="175" t="s">
        <v>917</v>
      </c>
      <c r="G245" s="176" t="s">
        <v>300</v>
      </c>
      <c r="H245" s="177">
        <v>1</v>
      </c>
      <c r="I245" s="178"/>
      <c r="J245" s="179">
        <f>ROUND(I245*H245,2)</f>
        <v>0</v>
      </c>
      <c r="K245" s="180"/>
      <c r="L245" s="181"/>
      <c r="M245" s="182" t="s">
        <v>1</v>
      </c>
      <c r="N245" s="183" t="s">
        <v>42</v>
      </c>
      <c r="P245" s="148">
        <f>O245*H245</f>
        <v>0</v>
      </c>
      <c r="Q245" s="148">
        <v>0</v>
      </c>
      <c r="R245" s="148">
        <f>Q245*H245</f>
        <v>0</v>
      </c>
      <c r="S245" s="148">
        <v>0</v>
      </c>
      <c r="T245" s="149">
        <f>S245*H245</f>
        <v>0</v>
      </c>
      <c r="AR245" s="150" t="s">
        <v>179</v>
      </c>
      <c r="AT245" s="150" t="s">
        <v>203</v>
      </c>
      <c r="AU245" s="150" t="s">
        <v>142</v>
      </c>
      <c r="AY245" s="16" t="s">
        <v>135</v>
      </c>
      <c r="BE245" s="151">
        <f>IF(N245="základná",J245,0)</f>
        <v>0</v>
      </c>
      <c r="BF245" s="151">
        <f>IF(N245="znížená",J245,0)</f>
        <v>0</v>
      </c>
      <c r="BG245" s="151">
        <f>IF(N245="zákl. prenesená",J245,0)</f>
        <v>0</v>
      </c>
      <c r="BH245" s="151">
        <f>IF(N245="zníž. prenesená",J245,0)</f>
        <v>0</v>
      </c>
      <c r="BI245" s="151">
        <f>IF(N245="nulová",J245,0)</f>
        <v>0</v>
      </c>
      <c r="BJ245" s="16" t="s">
        <v>142</v>
      </c>
      <c r="BK245" s="151">
        <f>ROUND(I245*H245,2)</f>
        <v>0</v>
      </c>
      <c r="BL245" s="16" t="s">
        <v>141</v>
      </c>
      <c r="BM245" s="150" t="s">
        <v>918</v>
      </c>
    </row>
    <row r="246" spans="2:65" s="1" customFormat="1" ht="22.15" customHeight="1">
      <c r="B246" s="31"/>
      <c r="C246" s="138" t="s">
        <v>513</v>
      </c>
      <c r="D246" s="138" t="s">
        <v>137</v>
      </c>
      <c r="E246" s="139" t="s">
        <v>574</v>
      </c>
      <c r="F246" s="140" t="s">
        <v>575</v>
      </c>
      <c r="G246" s="141" t="s">
        <v>300</v>
      </c>
      <c r="H246" s="142">
        <v>1</v>
      </c>
      <c r="I246" s="143"/>
      <c r="J246" s="144">
        <f>ROUND(I246*H246,2)</f>
        <v>0</v>
      </c>
      <c r="K246" s="145"/>
      <c r="L246" s="31"/>
      <c r="M246" s="146" t="s">
        <v>1</v>
      </c>
      <c r="N246" s="147" t="s">
        <v>42</v>
      </c>
      <c r="P246" s="148">
        <f>O246*H246</f>
        <v>0</v>
      </c>
      <c r="Q246" s="148">
        <v>0</v>
      </c>
      <c r="R246" s="148">
        <f>Q246*H246</f>
        <v>0</v>
      </c>
      <c r="S246" s="148">
        <v>0</v>
      </c>
      <c r="T246" s="149">
        <f>S246*H246</f>
        <v>0</v>
      </c>
      <c r="AR246" s="150" t="s">
        <v>141</v>
      </c>
      <c r="AT246" s="150" t="s">
        <v>137</v>
      </c>
      <c r="AU246" s="150" t="s">
        <v>142</v>
      </c>
      <c r="AY246" s="16" t="s">
        <v>135</v>
      </c>
      <c r="BE246" s="151">
        <f>IF(N246="základná",J246,0)</f>
        <v>0</v>
      </c>
      <c r="BF246" s="151">
        <f>IF(N246="znížená",J246,0)</f>
        <v>0</v>
      </c>
      <c r="BG246" s="151">
        <f>IF(N246="zákl. prenesená",J246,0)</f>
        <v>0</v>
      </c>
      <c r="BH246" s="151">
        <f>IF(N246="zníž. prenesená",J246,0)</f>
        <v>0</v>
      </c>
      <c r="BI246" s="151">
        <f>IF(N246="nulová",J246,0)</f>
        <v>0</v>
      </c>
      <c r="BJ246" s="16" t="s">
        <v>142</v>
      </c>
      <c r="BK246" s="151">
        <f>ROUND(I246*H246,2)</f>
        <v>0</v>
      </c>
      <c r="BL246" s="16" t="s">
        <v>141</v>
      </c>
      <c r="BM246" s="150" t="s">
        <v>919</v>
      </c>
    </row>
    <row r="247" spans="2:65" s="1" customFormat="1" ht="14.45" customHeight="1">
      <c r="B247" s="31"/>
      <c r="C247" s="138" t="s">
        <v>517</v>
      </c>
      <c r="D247" s="138" t="s">
        <v>137</v>
      </c>
      <c r="E247" s="139" t="s">
        <v>578</v>
      </c>
      <c r="F247" s="140" t="s">
        <v>579</v>
      </c>
      <c r="G247" s="141" t="s">
        <v>300</v>
      </c>
      <c r="H247" s="142">
        <v>1</v>
      </c>
      <c r="I247" s="143"/>
      <c r="J247" s="144">
        <f>ROUND(I247*H247,2)</f>
        <v>0</v>
      </c>
      <c r="K247" s="145"/>
      <c r="L247" s="31"/>
      <c r="M247" s="146" t="s">
        <v>1</v>
      </c>
      <c r="N247" s="147" t="s">
        <v>42</v>
      </c>
      <c r="P247" s="148">
        <f>O247*H247</f>
        <v>0</v>
      </c>
      <c r="Q247" s="148">
        <v>0</v>
      </c>
      <c r="R247" s="148">
        <f>Q247*H247</f>
        <v>0</v>
      </c>
      <c r="S247" s="148">
        <v>0</v>
      </c>
      <c r="T247" s="149">
        <f>S247*H247</f>
        <v>0</v>
      </c>
      <c r="AR247" s="150" t="s">
        <v>141</v>
      </c>
      <c r="AT247" s="150" t="s">
        <v>137</v>
      </c>
      <c r="AU247" s="150" t="s">
        <v>142</v>
      </c>
      <c r="AY247" s="16" t="s">
        <v>135</v>
      </c>
      <c r="BE247" s="151">
        <f>IF(N247="základná",J247,0)</f>
        <v>0</v>
      </c>
      <c r="BF247" s="151">
        <f>IF(N247="znížená",J247,0)</f>
        <v>0</v>
      </c>
      <c r="BG247" s="151">
        <f>IF(N247="zákl. prenesená",J247,0)</f>
        <v>0</v>
      </c>
      <c r="BH247" s="151">
        <f>IF(N247="zníž. prenesená",J247,0)</f>
        <v>0</v>
      </c>
      <c r="BI247" s="151">
        <f>IF(N247="nulová",J247,0)</f>
        <v>0</v>
      </c>
      <c r="BJ247" s="16" t="s">
        <v>142</v>
      </c>
      <c r="BK247" s="151">
        <f>ROUND(I247*H247,2)</f>
        <v>0</v>
      </c>
      <c r="BL247" s="16" t="s">
        <v>141</v>
      </c>
      <c r="BM247" s="150" t="s">
        <v>920</v>
      </c>
    </row>
    <row r="248" spans="2:65" s="1" customFormat="1" ht="14.45" customHeight="1">
      <c r="B248" s="31"/>
      <c r="C248" s="138" t="s">
        <v>521</v>
      </c>
      <c r="D248" s="138" t="s">
        <v>137</v>
      </c>
      <c r="E248" s="139" t="s">
        <v>582</v>
      </c>
      <c r="F248" s="140" t="s">
        <v>583</v>
      </c>
      <c r="G248" s="141" t="s">
        <v>300</v>
      </c>
      <c r="H248" s="142">
        <v>1</v>
      </c>
      <c r="I248" s="143"/>
      <c r="J248" s="144">
        <f>ROUND(I248*H248,2)</f>
        <v>0</v>
      </c>
      <c r="K248" s="145"/>
      <c r="L248" s="31"/>
      <c r="M248" s="146" t="s">
        <v>1</v>
      </c>
      <c r="N248" s="147" t="s">
        <v>42</v>
      </c>
      <c r="P248" s="148">
        <f>O248*H248</f>
        <v>0</v>
      </c>
      <c r="Q248" s="148">
        <v>0</v>
      </c>
      <c r="R248" s="148">
        <f>Q248*H248</f>
        <v>0</v>
      </c>
      <c r="S248" s="148">
        <v>0</v>
      </c>
      <c r="T248" s="149">
        <f>S248*H248</f>
        <v>0</v>
      </c>
      <c r="AR248" s="150" t="s">
        <v>141</v>
      </c>
      <c r="AT248" s="150" t="s">
        <v>137</v>
      </c>
      <c r="AU248" s="150" t="s">
        <v>142</v>
      </c>
      <c r="AY248" s="16" t="s">
        <v>135</v>
      </c>
      <c r="BE248" s="151">
        <f>IF(N248="základná",J248,0)</f>
        <v>0</v>
      </c>
      <c r="BF248" s="151">
        <f>IF(N248="znížená",J248,0)</f>
        <v>0</v>
      </c>
      <c r="BG248" s="151">
        <f>IF(N248="zákl. prenesená",J248,0)</f>
        <v>0</v>
      </c>
      <c r="BH248" s="151">
        <f>IF(N248="zníž. prenesená",J248,0)</f>
        <v>0</v>
      </c>
      <c r="BI248" s="151">
        <f>IF(N248="nulová",J248,0)</f>
        <v>0</v>
      </c>
      <c r="BJ248" s="16" t="s">
        <v>142</v>
      </c>
      <c r="BK248" s="151">
        <f>ROUND(I248*H248,2)</f>
        <v>0</v>
      </c>
      <c r="BL248" s="16" t="s">
        <v>141</v>
      </c>
      <c r="BM248" s="150" t="s">
        <v>921</v>
      </c>
    </row>
    <row r="249" spans="2:65" s="1" customFormat="1" ht="22.15" customHeight="1">
      <c r="B249" s="31"/>
      <c r="C249" s="138" t="s">
        <v>525</v>
      </c>
      <c r="D249" s="138" t="s">
        <v>137</v>
      </c>
      <c r="E249" s="139" t="s">
        <v>586</v>
      </c>
      <c r="F249" s="140" t="s">
        <v>587</v>
      </c>
      <c r="G249" s="141" t="s">
        <v>300</v>
      </c>
      <c r="H249" s="142">
        <v>1</v>
      </c>
      <c r="I249" s="143"/>
      <c r="J249" s="144">
        <f>ROUND(I249*H249,2)</f>
        <v>0</v>
      </c>
      <c r="K249" s="145"/>
      <c r="L249" s="31"/>
      <c r="M249" s="146" t="s">
        <v>1</v>
      </c>
      <c r="N249" s="147" t="s">
        <v>42</v>
      </c>
      <c r="P249" s="148">
        <f>O249*H249</f>
        <v>0</v>
      </c>
      <c r="Q249" s="148">
        <v>0</v>
      </c>
      <c r="R249" s="148">
        <f>Q249*H249</f>
        <v>0</v>
      </c>
      <c r="S249" s="148">
        <v>0</v>
      </c>
      <c r="T249" s="149">
        <f>S249*H249</f>
        <v>0</v>
      </c>
      <c r="AR249" s="150" t="s">
        <v>141</v>
      </c>
      <c r="AT249" s="150" t="s">
        <v>137</v>
      </c>
      <c r="AU249" s="150" t="s">
        <v>142</v>
      </c>
      <c r="AY249" s="16" t="s">
        <v>135</v>
      </c>
      <c r="BE249" s="151">
        <f>IF(N249="základná",J249,0)</f>
        <v>0</v>
      </c>
      <c r="BF249" s="151">
        <f>IF(N249="znížená",J249,0)</f>
        <v>0</v>
      </c>
      <c r="BG249" s="151">
        <f>IF(N249="zákl. prenesená",J249,0)</f>
        <v>0</v>
      </c>
      <c r="BH249" s="151">
        <f>IF(N249="zníž. prenesená",J249,0)</f>
        <v>0</v>
      </c>
      <c r="BI249" s="151">
        <f>IF(N249="nulová",J249,0)</f>
        <v>0</v>
      </c>
      <c r="BJ249" s="16" t="s">
        <v>142</v>
      </c>
      <c r="BK249" s="151">
        <f>ROUND(I249*H249,2)</f>
        <v>0</v>
      </c>
      <c r="BL249" s="16" t="s">
        <v>141</v>
      </c>
      <c r="BM249" s="150" t="s">
        <v>922</v>
      </c>
    </row>
    <row r="250" spans="2:65" s="1" customFormat="1" ht="14.45" customHeight="1">
      <c r="B250" s="31"/>
      <c r="C250" s="138" t="s">
        <v>529</v>
      </c>
      <c r="D250" s="138" t="s">
        <v>137</v>
      </c>
      <c r="E250" s="139" t="s">
        <v>590</v>
      </c>
      <c r="F250" s="140" t="s">
        <v>591</v>
      </c>
      <c r="G250" s="141" t="s">
        <v>300</v>
      </c>
      <c r="H250" s="142">
        <v>1</v>
      </c>
      <c r="I250" s="143"/>
      <c r="J250" s="144">
        <f>ROUND(I250*H250,2)</f>
        <v>0</v>
      </c>
      <c r="K250" s="145"/>
      <c r="L250" s="31"/>
      <c r="M250" s="146" t="s">
        <v>1</v>
      </c>
      <c r="N250" s="147" t="s">
        <v>42</v>
      </c>
      <c r="P250" s="148">
        <f>O250*H250</f>
        <v>0</v>
      </c>
      <c r="Q250" s="148">
        <v>0</v>
      </c>
      <c r="R250" s="148">
        <f>Q250*H250</f>
        <v>0</v>
      </c>
      <c r="S250" s="148">
        <v>0</v>
      </c>
      <c r="T250" s="149">
        <f>S250*H250</f>
        <v>0</v>
      </c>
      <c r="AR250" s="150" t="s">
        <v>141</v>
      </c>
      <c r="AT250" s="150" t="s">
        <v>137</v>
      </c>
      <c r="AU250" s="150" t="s">
        <v>142</v>
      </c>
      <c r="AY250" s="16" t="s">
        <v>135</v>
      </c>
      <c r="BE250" s="151">
        <f>IF(N250="základná",J250,0)</f>
        <v>0</v>
      </c>
      <c r="BF250" s="151">
        <f>IF(N250="znížená",J250,0)</f>
        <v>0</v>
      </c>
      <c r="BG250" s="151">
        <f>IF(N250="zákl. prenesená",J250,0)</f>
        <v>0</v>
      </c>
      <c r="BH250" s="151">
        <f>IF(N250="zníž. prenesená",J250,0)</f>
        <v>0</v>
      </c>
      <c r="BI250" s="151">
        <f>IF(N250="nulová",J250,0)</f>
        <v>0</v>
      </c>
      <c r="BJ250" s="16" t="s">
        <v>142</v>
      </c>
      <c r="BK250" s="151">
        <f>ROUND(I250*H250,2)</f>
        <v>0</v>
      </c>
      <c r="BL250" s="16" t="s">
        <v>141</v>
      </c>
      <c r="BM250" s="150" t="s">
        <v>923</v>
      </c>
    </row>
    <row r="251" spans="2:65" s="1" customFormat="1" ht="14.45" customHeight="1">
      <c r="B251" s="31"/>
      <c r="C251" s="138" t="s">
        <v>533</v>
      </c>
      <c r="D251" s="138" t="s">
        <v>137</v>
      </c>
      <c r="E251" s="139" t="s">
        <v>593</v>
      </c>
      <c r="F251" s="140" t="s">
        <v>594</v>
      </c>
      <c r="G251" s="141" t="s">
        <v>300</v>
      </c>
      <c r="H251" s="142">
        <v>1</v>
      </c>
      <c r="I251" s="143"/>
      <c r="J251" s="144">
        <f>ROUND(I251*H251,2)</f>
        <v>0</v>
      </c>
      <c r="K251" s="145"/>
      <c r="L251" s="31"/>
      <c r="M251" s="146" t="s">
        <v>1</v>
      </c>
      <c r="N251" s="147" t="s">
        <v>42</v>
      </c>
      <c r="P251" s="148">
        <f>O251*H251</f>
        <v>0</v>
      </c>
      <c r="Q251" s="148">
        <v>0</v>
      </c>
      <c r="R251" s="148">
        <f>Q251*H251</f>
        <v>0</v>
      </c>
      <c r="S251" s="148">
        <v>0</v>
      </c>
      <c r="T251" s="149">
        <f>S251*H251</f>
        <v>0</v>
      </c>
      <c r="AR251" s="150" t="s">
        <v>141</v>
      </c>
      <c r="AT251" s="150" t="s">
        <v>137</v>
      </c>
      <c r="AU251" s="150" t="s">
        <v>142</v>
      </c>
      <c r="AY251" s="16" t="s">
        <v>135</v>
      </c>
      <c r="BE251" s="151">
        <f>IF(N251="základná",J251,0)</f>
        <v>0</v>
      </c>
      <c r="BF251" s="151">
        <f>IF(N251="znížená",J251,0)</f>
        <v>0</v>
      </c>
      <c r="BG251" s="151">
        <f>IF(N251="zákl. prenesená",J251,0)</f>
        <v>0</v>
      </c>
      <c r="BH251" s="151">
        <f>IF(N251="zníž. prenesená",J251,0)</f>
        <v>0</v>
      </c>
      <c r="BI251" s="151">
        <f>IF(N251="nulová",J251,0)</f>
        <v>0</v>
      </c>
      <c r="BJ251" s="16" t="s">
        <v>142</v>
      </c>
      <c r="BK251" s="151">
        <f>ROUND(I251*H251,2)</f>
        <v>0</v>
      </c>
      <c r="BL251" s="16" t="s">
        <v>141</v>
      </c>
      <c r="BM251" s="150" t="s">
        <v>924</v>
      </c>
    </row>
    <row r="252" spans="2:65" s="1" customFormat="1" ht="14.45" customHeight="1">
      <c r="B252" s="31"/>
      <c r="C252" s="173" t="s">
        <v>537</v>
      </c>
      <c r="D252" s="173" t="s">
        <v>203</v>
      </c>
      <c r="E252" s="174" t="s">
        <v>597</v>
      </c>
      <c r="F252" s="175" t="s">
        <v>598</v>
      </c>
      <c r="G252" s="176" t="s">
        <v>300</v>
      </c>
      <c r="H252" s="177">
        <v>1</v>
      </c>
      <c r="I252" s="178"/>
      <c r="J252" s="179">
        <f>ROUND(I252*H252,2)</f>
        <v>0</v>
      </c>
      <c r="K252" s="180"/>
      <c r="L252" s="181"/>
      <c r="M252" s="182" t="s">
        <v>1</v>
      </c>
      <c r="N252" s="183" t="s">
        <v>42</v>
      </c>
      <c r="P252" s="148">
        <f>O252*H252</f>
        <v>0</v>
      </c>
      <c r="Q252" s="148">
        <v>0</v>
      </c>
      <c r="R252" s="148">
        <f>Q252*H252</f>
        <v>0</v>
      </c>
      <c r="S252" s="148">
        <v>0</v>
      </c>
      <c r="T252" s="149">
        <f>S252*H252</f>
        <v>0</v>
      </c>
      <c r="AR252" s="150" t="s">
        <v>179</v>
      </c>
      <c r="AT252" s="150" t="s">
        <v>203</v>
      </c>
      <c r="AU252" s="150" t="s">
        <v>142</v>
      </c>
      <c r="AY252" s="16" t="s">
        <v>135</v>
      </c>
      <c r="BE252" s="151">
        <f>IF(N252="základná",J252,0)</f>
        <v>0</v>
      </c>
      <c r="BF252" s="151">
        <f>IF(N252="znížená",J252,0)</f>
        <v>0</v>
      </c>
      <c r="BG252" s="151">
        <f>IF(N252="zákl. prenesená",J252,0)</f>
        <v>0</v>
      </c>
      <c r="BH252" s="151">
        <f>IF(N252="zníž. prenesená",J252,0)</f>
        <v>0</v>
      </c>
      <c r="BI252" s="151">
        <f>IF(N252="nulová",J252,0)</f>
        <v>0</v>
      </c>
      <c r="BJ252" s="16" t="s">
        <v>142</v>
      </c>
      <c r="BK252" s="151">
        <f>ROUND(I252*H252,2)</f>
        <v>0</v>
      </c>
      <c r="BL252" s="16" t="s">
        <v>141</v>
      </c>
      <c r="BM252" s="150" t="s">
        <v>925</v>
      </c>
    </row>
    <row r="253" spans="2:65" s="1" customFormat="1" ht="19.899999999999999" customHeight="1">
      <c r="B253" s="31"/>
      <c r="C253" s="138" t="s">
        <v>541</v>
      </c>
      <c r="D253" s="138" t="s">
        <v>137</v>
      </c>
      <c r="E253" s="139" t="s">
        <v>926</v>
      </c>
      <c r="F253" s="140" t="s">
        <v>927</v>
      </c>
      <c r="G253" s="141" t="s">
        <v>300</v>
      </c>
      <c r="H253" s="142">
        <v>1</v>
      </c>
      <c r="I253" s="143"/>
      <c r="J253" s="144">
        <f>ROUND(I253*H253,2)</f>
        <v>0</v>
      </c>
      <c r="K253" s="145"/>
      <c r="L253" s="31"/>
      <c r="M253" s="146" t="s">
        <v>1</v>
      </c>
      <c r="N253" s="147" t="s">
        <v>42</v>
      </c>
      <c r="P253" s="148">
        <f>O253*H253</f>
        <v>0</v>
      </c>
      <c r="Q253" s="148">
        <v>0</v>
      </c>
      <c r="R253" s="148">
        <f>Q253*H253</f>
        <v>0</v>
      </c>
      <c r="S253" s="148">
        <v>0</v>
      </c>
      <c r="T253" s="149">
        <f>S253*H253</f>
        <v>0</v>
      </c>
      <c r="AR253" s="150" t="s">
        <v>141</v>
      </c>
      <c r="AT253" s="150" t="s">
        <v>137</v>
      </c>
      <c r="AU253" s="150" t="s">
        <v>142</v>
      </c>
      <c r="AY253" s="16" t="s">
        <v>135</v>
      </c>
      <c r="BE253" s="151">
        <f>IF(N253="základná",J253,0)</f>
        <v>0</v>
      </c>
      <c r="BF253" s="151">
        <f>IF(N253="znížená",J253,0)</f>
        <v>0</v>
      </c>
      <c r="BG253" s="151">
        <f>IF(N253="zákl. prenesená",J253,0)</f>
        <v>0</v>
      </c>
      <c r="BH253" s="151">
        <f>IF(N253="zníž. prenesená",J253,0)</f>
        <v>0</v>
      </c>
      <c r="BI253" s="151">
        <f>IF(N253="nulová",J253,0)</f>
        <v>0</v>
      </c>
      <c r="BJ253" s="16" t="s">
        <v>142</v>
      </c>
      <c r="BK253" s="151">
        <f>ROUND(I253*H253,2)</f>
        <v>0</v>
      </c>
      <c r="BL253" s="16" t="s">
        <v>141</v>
      </c>
      <c r="BM253" s="150" t="s">
        <v>928</v>
      </c>
    </row>
    <row r="254" spans="2:65" s="1" customFormat="1" ht="14.45" customHeight="1">
      <c r="B254" s="31"/>
      <c r="C254" s="173" t="s">
        <v>545</v>
      </c>
      <c r="D254" s="173" t="s">
        <v>203</v>
      </c>
      <c r="E254" s="174" t="s">
        <v>562</v>
      </c>
      <c r="F254" s="175" t="s">
        <v>563</v>
      </c>
      <c r="G254" s="176" t="s">
        <v>300</v>
      </c>
      <c r="H254" s="177">
        <v>1</v>
      </c>
      <c r="I254" s="178"/>
      <c r="J254" s="179">
        <f>ROUND(I254*H254,2)</f>
        <v>0</v>
      </c>
      <c r="K254" s="180"/>
      <c r="L254" s="181"/>
      <c r="M254" s="182" t="s">
        <v>1</v>
      </c>
      <c r="N254" s="183" t="s">
        <v>42</v>
      </c>
      <c r="P254" s="148">
        <f>O254*H254</f>
        <v>0</v>
      </c>
      <c r="Q254" s="148">
        <v>0</v>
      </c>
      <c r="R254" s="148">
        <f>Q254*H254</f>
        <v>0</v>
      </c>
      <c r="S254" s="148">
        <v>0</v>
      </c>
      <c r="T254" s="149">
        <f>S254*H254</f>
        <v>0</v>
      </c>
      <c r="AR254" s="150" t="s">
        <v>179</v>
      </c>
      <c r="AT254" s="150" t="s">
        <v>203</v>
      </c>
      <c r="AU254" s="150" t="s">
        <v>142</v>
      </c>
      <c r="AY254" s="16" t="s">
        <v>135</v>
      </c>
      <c r="BE254" s="151">
        <f>IF(N254="základná",J254,0)</f>
        <v>0</v>
      </c>
      <c r="BF254" s="151">
        <f>IF(N254="znížená",J254,0)</f>
        <v>0</v>
      </c>
      <c r="BG254" s="151">
        <f>IF(N254="zákl. prenesená",J254,0)</f>
        <v>0</v>
      </c>
      <c r="BH254" s="151">
        <f>IF(N254="zníž. prenesená",J254,0)</f>
        <v>0</v>
      </c>
      <c r="BI254" s="151">
        <f>IF(N254="nulová",J254,0)</f>
        <v>0</v>
      </c>
      <c r="BJ254" s="16" t="s">
        <v>142</v>
      </c>
      <c r="BK254" s="151">
        <f>ROUND(I254*H254,2)</f>
        <v>0</v>
      </c>
      <c r="BL254" s="16" t="s">
        <v>141</v>
      </c>
      <c r="BM254" s="150" t="s">
        <v>929</v>
      </c>
    </row>
    <row r="255" spans="2:65" s="11" customFormat="1" ht="22.9" customHeight="1">
      <c r="B255" s="126"/>
      <c r="D255" s="127" t="s">
        <v>75</v>
      </c>
      <c r="E255" s="136" t="s">
        <v>600</v>
      </c>
      <c r="F255" s="136" t="s">
        <v>601</v>
      </c>
      <c r="I255" s="129"/>
      <c r="J255" s="137">
        <f>BK255</f>
        <v>0</v>
      </c>
      <c r="L255" s="126"/>
      <c r="M255" s="131"/>
      <c r="P255" s="132">
        <f>SUM(P256:P258)</f>
        <v>0</v>
      </c>
      <c r="R255" s="132">
        <f>SUM(R256:R258)</f>
        <v>0.151</v>
      </c>
      <c r="T255" s="133">
        <f>SUM(T256:T258)</f>
        <v>0</v>
      </c>
      <c r="AR255" s="127" t="s">
        <v>152</v>
      </c>
      <c r="AT255" s="134" t="s">
        <v>75</v>
      </c>
      <c r="AU255" s="134" t="s">
        <v>84</v>
      </c>
      <c r="AY255" s="127" t="s">
        <v>135</v>
      </c>
      <c r="BK255" s="135">
        <f>SUM(BK256:BK258)</f>
        <v>0</v>
      </c>
    </row>
    <row r="256" spans="2:65" s="1" customFormat="1" ht="14.45" customHeight="1">
      <c r="B256" s="31"/>
      <c r="C256" s="138" t="s">
        <v>549</v>
      </c>
      <c r="D256" s="138" t="s">
        <v>137</v>
      </c>
      <c r="E256" s="139" t="s">
        <v>603</v>
      </c>
      <c r="F256" s="140" t="s">
        <v>604</v>
      </c>
      <c r="G256" s="141" t="s">
        <v>140</v>
      </c>
      <c r="H256" s="142">
        <v>10.680999999999999</v>
      </c>
      <c r="I256" s="143"/>
      <c r="J256" s="144">
        <f>ROUND(I256*H256,2)</f>
        <v>0</v>
      </c>
      <c r="K256" s="145"/>
      <c r="L256" s="31"/>
      <c r="M256" s="146" t="s">
        <v>1</v>
      </c>
      <c r="N256" s="147" t="s">
        <v>42</v>
      </c>
      <c r="P256" s="148">
        <f>O256*H256</f>
        <v>0</v>
      </c>
      <c r="Q256" s="148">
        <v>0</v>
      </c>
      <c r="R256" s="148">
        <f>Q256*H256</f>
        <v>0</v>
      </c>
      <c r="S256" s="148">
        <v>0</v>
      </c>
      <c r="T256" s="149">
        <f>S256*H256</f>
        <v>0</v>
      </c>
      <c r="AR256" s="150" t="s">
        <v>453</v>
      </c>
      <c r="AT256" s="150" t="s">
        <v>137</v>
      </c>
      <c r="AU256" s="150" t="s">
        <v>142</v>
      </c>
      <c r="AY256" s="16" t="s">
        <v>135</v>
      </c>
      <c r="BE256" s="151">
        <f>IF(N256="základná",J256,0)</f>
        <v>0</v>
      </c>
      <c r="BF256" s="151">
        <f>IF(N256="znížená",J256,0)</f>
        <v>0</v>
      </c>
      <c r="BG256" s="151">
        <f>IF(N256="zákl. prenesená",J256,0)</f>
        <v>0</v>
      </c>
      <c r="BH256" s="151">
        <f>IF(N256="zníž. prenesená",J256,0)</f>
        <v>0</v>
      </c>
      <c r="BI256" s="151">
        <f>IF(N256="nulová",J256,0)</f>
        <v>0</v>
      </c>
      <c r="BJ256" s="16" t="s">
        <v>142</v>
      </c>
      <c r="BK256" s="151">
        <f>ROUND(I256*H256,2)</f>
        <v>0</v>
      </c>
      <c r="BL256" s="16" t="s">
        <v>453</v>
      </c>
      <c r="BM256" s="150" t="s">
        <v>605</v>
      </c>
    </row>
    <row r="257" spans="2:65" s="13" customFormat="1">
      <c r="B257" s="159"/>
      <c r="D257" s="153" t="s">
        <v>144</v>
      </c>
      <c r="E257" s="160" t="s">
        <v>1</v>
      </c>
      <c r="F257" s="161" t="s">
        <v>930</v>
      </c>
      <c r="H257" s="162">
        <v>10.680999999999999</v>
      </c>
      <c r="I257" s="163"/>
      <c r="L257" s="159"/>
      <c r="M257" s="164"/>
      <c r="T257" s="165"/>
      <c r="AT257" s="160" t="s">
        <v>144</v>
      </c>
      <c r="AU257" s="160" t="s">
        <v>142</v>
      </c>
      <c r="AV257" s="13" t="s">
        <v>142</v>
      </c>
      <c r="AW257" s="13" t="s">
        <v>32</v>
      </c>
      <c r="AX257" s="13" t="s">
        <v>84</v>
      </c>
      <c r="AY257" s="160" t="s">
        <v>135</v>
      </c>
    </row>
    <row r="258" spans="2:65" s="1" customFormat="1" ht="22.15" customHeight="1">
      <c r="B258" s="31"/>
      <c r="C258" s="173" t="s">
        <v>553</v>
      </c>
      <c r="D258" s="173" t="s">
        <v>203</v>
      </c>
      <c r="E258" s="174" t="s">
        <v>608</v>
      </c>
      <c r="F258" s="175" t="s">
        <v>609</v>
      </c>
      <c r="G258" s="176" t="s">
        <v>195</v>
      </c>
      <c r="H258" s="177">
        <v>0.151</v>
      </c>
      <c r="I258" s="178"/>
      <c r="J258" s="179">
        <f>ROUND(I258*H258,2)</f>
        <v>0</v>
      </c>
      <c r="K258" s="180"/>
      <c r="L258" s="181"/>
      <c r="M258" s="185" t="s">
        <v>1</v>
      </c>
      <c r="N258" s="186" t="s">
        <v>42</v>
      </c>
      <c r="O258" s="187"/>
      <c r="P258" s="188">
        <f>O258*H258</f>
        <v>0</v>
      </c>
      <c r="Q258" s="188">
        <v>1</v>
      </c>
      <c r="R258" s="188">
        <f>Q258*H258</f>
        <v>0.151</v>
      </c>
      <c r="S258" s="188">
        <v>0</v>
      </c>
      <c r="T258" s="189">
        <f>S258*H258</f>
        <v>0</v>
      </c>
      <c r="AR258" s="150" t="s">
        <v>610</v>
      </c>
      <c r="AT258" s="150" t="s">
        <v>203</v>
      </c>
      <c r="AU258" s="150" t="s">
        <v>142</v>
      </c>
      <c r="AY258" s="16" t="s">
        <v>135</v>
      </c>
      <c r="BE258" s="151">
        <f>IF(N258="základná",J258,0)</f>
        <v>0</v>
      </c>
      <c r="BF258" s="151">
        <f>IF(N258="znížená",J258,0)</f>
        <v>0</v>
      </c>
      <c r="BG258" s="151">
        <f>IF(N258="zákl. prenesená",J258,0)</f>
        <v>0</v>
      </c>
      <c r="BH258" s="151">
        <f>IF(N258="zníž. prenesená",J258,0)</f>
        <v>0</v>
      </c>
      <c r="BI258" s="151">
        <f>IF(N258="nulová",J258,0)</f>
        <v>0</v>
      </c>
      <c r="BJ258" s="16" t="s">
        <v>142</v>
      </c>
      <c r="BK258" s="151">
        <f>ROUND(I258*H258,2)</f>
        <v>0</v>
      </c>
      <c r="BL258" s="16" t="s">
        <v>610</v>
      </c>
      <c r="BM258" s="150" t="s">
        <v>611</v>
      </c>
    </row>
    <row r="259" spans="2:65" s="1" customFormat="1" ht="6.95" customHeight="1">
      <c r="B259" s="46"/>
      <c r="C259" s="47"/>
      <c r="D259" s="47"/>
      <c r="E259" s="47"/>
      <c r="F259" s="47"/>
      <c r="G259" s="47"/>
      <c r="H259" s="47"/>
      <c r="I259" s="47"/>
      <c r="J259" s="47"/>
      <c r="K259" s="47"/>
      <c r="L259" s="31"/>
    </row>
  </sheetData>
  <sheetProtection algorithmName="SHA-512" hashValue="kA/OQ8SUBTG6i23tVZ/4FX6bMMNnzaLvCT7O2swFaFULVnDndv7HTIcmKMuxZgAOVX24Bqzp/r97ItnFF8Tr5w==" saltValue="NpQSxRcRHL1vZp0YFbjoksWVgyGFZgyf77jvB0yoI/D5D3up2/4L+aimaS6OCRqDU3MRRMXmXDezZdzbcNvapw==" spinCount="100000" sheet="1" objects="1" scenarios="1" formatColumns="0" formatRows="0" autoFilter="0"/>
  <autoFilter ref="C130:K258" xr:uid="{00000000-0009-0000-0000-000005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Marika-PC\Marika</dc:creator>
  <cp:keywords/>
  <dc:description/>
  <cp:lastModifiedBy>Marek Halmo</cp:lastModifiedBy>
  <cp:revision/>
  <dcterms:created xsi:type="dcterms:W3CDTF">2021-11-16T13:26:02Z</dcterms:created>
  <dcterms:modified xsi:type="dcterms:W3CDTF">2022-07-11T13:23:31Z</dcterms:modified>
  <cp:category/>
  <cp:contentStatus/>
</cp:coreProperties>
</file>