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2- LS Závad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62913"/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P21" i="1" s="1"/>
  <c r="Q21" i="1" s="1"/>
  <c r="H20" i="1"/>
  <c r="P20" i="1" s="1"/>
  <c r="Q20" i="1" s="1"/>
  <c r="H19" i="1"/>
  <c r="P19" i="1" s="1"/>
  <c r="Q19" i="1" s="1"/>
  <c r="H18" i="1"/>
  <c r="P18" i="1" s="1"/>
  <c r="Q18" i="1" s="1"/>
  <c r="H17" i="1"/>
  <c r="P17" i="1" s="1"/>
  <c r="Q17" i="1" s="1"/>
  <c r="H16" i="1"/>
  <c r="P16" i="1" s="1"/>
  <c r="Q16" i="1" s="1"/>
  <c r="H15" i="1"/>
  <c r="P15" i="1" s="1"/>
  <c r="Q15" i="1" s="1"/>
  <c r="H14" i="1"/>
  <c r="P14" i="1" s="1"/>
  <c r="Q14" i="1" s="1"/>
  <c r="H13" i="1"/>
  <c r="P13" i="1" s="1"/>
  <c r="Q13" i="1" s="1"/>
  <c r="H12" i="1"/>
  <c r="P12" i="1" s="1"/>
  <c r="Q12" i="1" s="1"/>
  <c r="H11" i="1"/>
  <c r="P11" i="1" s="1"/>
  <c r="Q11" i="1" s="1"/>
  <c r="H10" i="1"/>
  <c r="P23" i="1" l="1"/>
  <c r="Q23" i="1" s="1"/>
  <c r="P24" i="1"/>
  <c r="Q24" i="1" s="1"/>
  <c r="P25" i="1"/>
  <c r="Q25" i="1" s="1"/>
  <c r="P10" i="1"/>
  <c r="P22" i="1" l="1"/>
  <c r="Q22" i="1" s="1"/>
  <c r="H26" i="1" l="1"/>
  <c r="Q10" i="1" l="1"/>
  <c r="M27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<sst xmlns="http://schemas.openxmlformats.org/spreadsheetml/2006/main" count="176" uniqueCount="111">
  <si>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</si>
  <si>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</si>
  <si>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</si>
  <si>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</si>
  <si>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</si>
  <si>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</si>
  <si>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</si>
  <si>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</si>
  <si>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</si>
  <si>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</si>
  <si>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</si>
  <si>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</si>
  <si>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</si>
  <si>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</si>
  <si>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</si>
  <si>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</si>
  <si>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</si>
  <si>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</si>
  <si>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</si>
  <si>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</si>
  <si>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</si>
  <si>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</si>
  <si>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</si>
  <si>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</si>
  <si>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</si>
  <si>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</si>
  <si>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</si>
  <si>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</si>
  <si>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</si>
  <si>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</si>
  <si>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</si>
  <si>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</si>
  <si>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</si>
  <si>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</si>
  <si>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</si>
  <si>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</si>
  <si>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</si>
  <si>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</si>
  <si>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</si>
  <si>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</si>
  <si>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</si>
  <si>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</si>
  <si>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</si>
  <si>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</si>
  <si>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</si>
  <si>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</si>
  <si>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</si>
  <si>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</si>
  <si>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</si>
  <si>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</si>
  <si>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</si>
  <si>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</si>
  <si>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</si>
  <si>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</si>
  <si>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</si>
  <si>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</si>
  <si>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</si>
  <si>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</si>
  <si>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</si>
  <si>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</si>
  <si>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</si>
  <si>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</si>
  <si>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</si>
  <si>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</si>
  <si>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</si>
  <si>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</si>
  <si>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</si>
  <si>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1,2,4a,6,7</t>
  </si>
  <si>
    <t>Názov predmetu zákazky:</t>
  </si>
  <si>
    <t>Lesnícke služby v ťažbovom procese na OZ Beňuš na roky 2021-2024</t>
  </si>
  <si>
    <t>Objednávateľ:</t>
  </si>
  <si>
    <t>Lesy SR š.p. organizačná zložka OZ Horehronie</t>
  </si>
  <si>
    <t>Zmluva č.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</si>
  <si>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</si>
  <si>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t>Názov čiastkovej zákazky- výzvy:</t>
  </si>
  <si>
    <t>Ťažbová činnosť na OZ Horehronie, LS Závadka - výzva č. 22- 14/10</t>
  </si>
  <si>
    <t>Fabová</t>
  </si>
  <si>
    <t>451 0</t>
  </si>
  <si>
    <t>387 0</t>
  </si>
  <si>
    <t>426 1</t>
  </si>
  <si>
    <t>427 1</t>
  </si>
  <si>
    <t>450A0</t>
  </si>
  <si>
    <t>450B0</t>
  </si>
  <si>
    <t>452 0</t>
  </si>
  <si>
    <t>453 1</t>
  </si>
  <si>
    <t>454 1</t>
  </si>
  <si>
    <t>455 0</t>
  </si>
  <si>
    <t>456 0</t>
  </si>
  <si>
    <t>457 0</t>
  </si>
  <si>
    <t>458A0</t>
  </si>
  <si>
    <t>458B0</t>
  </si>
  <si>
    <t>1,2,4d,4a,6,7</t>
  </si>
  <si>
    <t>0,32/019</t>
  </si>
  <si>
    <t>170/530</t>
  </si>
  <si>
    <t>60/210</t>
  </si>
  <si>
    <t>110/130</t>
  </si>
  <si>
    <t>0,30/0,15</t>
  </si>
  <si>
    <t>210/850</t>
  </si>
  <si>
    <t>110/350</t>
  </si>
  <si>
    <t>190/550</t>
  </si>
  <si>
    <t>0,34/0,26</t>
  </si>
  <si>
    <t>90/800</t>
  </si>
  <si>
    <t>0,91/0,43</t>
  </si>
  <si>
    <t>110/810</t>
  </si>
  <si>
    <t>110/750</t>
  </si>
  <si>
    <t>0,93/0,59</t>
  </si>
  <si>
    <t>90/1000</t>
  </si>
  <si>
    <t>90/1100</t>
  </si>
  <si>
    <t>110/520</t>
  </si>
  <si>
    <t>60/750</t>
  </si>
  <si>
    <t>Pečiatka a podpis 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</si>
</sst>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8" fillId="2" borderId="24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 wrapText="1"/>
    </xf>
    <xf numFmtId="3" fontId="8" fillId="2" borderId="36" xfId="0" applyNumberFormat="1" applyFont="1" applyFill="1" applyBorder="1" applyAlignment="1" applyProtection="1">
      <alignment horizontal="right" vertical="center"/>
    </xf>
    <xf numFmtId="0" fontId="8" fillId="2" borderId="36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15" fillId="0" borderId="0" xfId="0" applyFont="1" applyFill="1" applyAlignment="1">
      <alignment horizontal="left"/>
    </xf>
    <xf numFmtId="0" fontId="3" fillId="2" borderId="19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8" fillId="2" borderId="37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O10" sqref="O10"/>
    </sheetView>
  </sheetViews>
  <sheetFormatPr defaultRowHeight="15" x14ac:dyDescent="0.25"/>
  <cols>
    <col min="1" max="1" width="11.5703125" customWidth="1"/>
    <col min="2" max="2" width="9" customWidth="1"/>
    <col min="3" max="3" width="14.85546875" customWidth="1"/>
    <col min="4" max="4" width="16" customWidth="1"/>
    <col min="5" max="5" width="12.28515625" customWidth="1"/>
    <col min="8" max="8" width="11.85546875" customWidth="1"/>
    <col min="9" max="9" width="9.7109375" customWidth="1"/>
    <col min="11" max="11" width="13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0" t="s">
        <v>60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6" t="s">
        <v>64</v>
      </c>
      <c r="P1" s="15"/>
    </row>
    <row r="2" spans="1:18" ht="18" x14ac:dyDescent="0.25">
      <c r="A2" s="17" t="s">
        <v>68</v>
      </c>
      <c r="B2" s="66"/>
      <c r="C2" s="68"/>
      <c r="D2" s="68" t="s">
        <v>69</v>
      </c>
      <c r="E2" s="69"/>
      <c r="F2" s="69"/>
      <c r="G2" s="69"/>
      <c r="H2" s="69"/>
      <c r="I2" s="69"/>
      <c r="J2" s="69"/>
      <c r="K2" s="69"/>
      <c r="L2" s="69"/>
      <c r="M2" s="13"/>
      <c r="N2" s="16" t="s">
        <v>65</v>
      </c>
      <c r="O2" s="14"/>
      <c r="P2" s="15"/>
    </row>
    <row r="3" spans="1:18" ht="19.5" customHeight="1" x14ac:dyDescent="0.3">
      <c r="A3" s="17" t="s">
        <v>74</v>
      </c>
      <c r="B3" s="66"/>
      <c r="C3" s="70"/>
      <c r="D3" s="75" t="s">
        <v>75</v>
      </c>
      <c r="E3" s="71"/>
      <c r="F3" s="71"/>
      <c r="G3" s="71"/>
      <c r="H3" s="71"/>
      <c r="I3" s="71"/>
      <c r="J3" s="71"/>
      <c r="K3" s="71"/>
      <c r="L3" s="71"/>
      <c r="M3" s="13"/>
      <c r="N3" s="13"/>
      <c r="O3" s="14"/>
      <c r="P3" s="15"/>
    </row>
    <row r="4" spans="1:18" ht="19.5" customHeight="1" x14ac:dyDescent="0.25">
      <c r="A4" s="73" t="s">
        <v>70</v>
      </c>
      <c r="B4" s="72"/>
      <c r="C4" s="72"/>
      <c r="D4" s="74" t="s">
        <v>71</v>
      </c>
      <c r="E4" s="72"/>
      <c r="F4" s="72"/>
      <c r="G4" s="72"/>
      <c r="H4" s="19"/>
      <c r="I4" s="18"/>
      <c r="J4" s="18"/>
      <c r="K4" s="20"/>
      <c r="L4" s="18"/>
      <c r="M4" s="18"/>
      <c r="N4" s="18"/>
      <c r="O4" s="18"/>
      <c r="P4" s="18"/>
    </row>
    <row r="5" spans="1:18" ht="2.25" customHeight="1" thickBot="1" x14ac:dyDescent="0.3">
      <c r="A5" s="21"/>
      <c r="B5" s="123"/>
      <c r="C5" s="123"/>
      <c r="D5" s="123"/>
      <c r="E5" s="123"/>
      <c r="F5" s="123"/>
      <c r="G5" s="123"/>
      <c r="H5" s="19"/>
      <c r="I5" s="18"/>
      <c r="J5" s="18"/>
      <c r="K5" s="18"/>
      <c r="L5" s="18"/>
      <c r="M5" s="18"/>
      <c r="N5" s="18"/>
      <c r="O5" s="18"/>
      <c r="P5" s="18"/>
    </row>
    <row r="6" spans="1:18" ht="16.5" customHeight="1" thickBot="1" x14ac:dyDescent="0.3">
      <c r="A6" s="121" t="s">
        <v>72</v>
      </c>
      <c r="B6" s="122"/>
      <c r="C6" s="22"/>
      <c r="D6" s="23"/>
      <c r="E6" s="23"/>
      <c r="F6" s="23"/>
      <c r="G6" s="23"/>
      <c r="H6" s="19"/>
      <c r="I6" s="18"/>
      <c r="J6" s="18"/>
      <c r="K6" s="18"/>
      <c r="L6" s="18"/>
      <c r="M6" s="18"/>
      <c r="N6" s="18"/>
      <c r="O6" s="18"/>
      <c r="P6" s="18"/>
    </row>
    <row r="7" spans="1:18" ht="21" customHeight="1" thickBot="1" x14ac:dyDescent="0.3">
      <c r="A7" s="48" t="s">
        <v>6</v>
      </c>
      <c r="B7" s="124" t="s">
        <v>0</v>
      </c>
      <c r="C7" s="133" t="s">
        <v>50</v>
      </c>
      <c r="D7" s="134"/>
      <c r="E7" s="112" t="s">
        <v>66</v>
      </c>
      <c r="F7" s="115" t="s">
        <v>1</v>
      </c>
      <c r="G7" s="116"/>
      <c r="H7" s="117"/>
      <c r="I7" s="127" t="s">
        <v>2</v>
      </c>
      <c r="J7" s="112" t="s">
        <v>3</v>
      </c>
      <c r="K7" s="127" t="s">
        <v>4</v>
      </c>
      <c r="L7" s="130" t="s">
        <v>5</v>
      </c>
      <c r="M7" s="112" t="s">
        <v>51</v>
      </c>
      <c r="N7" s="113" t="s">
        <v>56</v>
      </c>
      <c r="O7" s="99" t="s">
        <v>73</v>
      </c>
      <c r="P7" s="102" t="s">
        <v>55</v>
      </c>
    </row>
    <row r="8" spans="1:18" ht="21.75" customHeight="1" x14ac:dyDescent="0.25">
      <c r="A8" s="24"/>
      <c r="B8" s="125"/>
      <c r="C8" s="105" t="s">
        <v>63</v>
      </c>
      <c r="D8" s="106"/>
      <c r="E8" s="110"/>
      <c r="F8" s="109" t="s">
        <v>7</v>
      </c>
      <c r="G8" s="110" t="s">
        <v>8</v>
      </c>
      <c r="H8" s="112" t="s">
        <v>9</v>
      </c>
      <c r="I8" s="128"/>
      <c r="J8" s="110"/>
      <c r="K8" s="128"/>
      <c r="L8" s="131"/>
      <c r="M8" s="110"/>
      <c r="N8" s="114"/>
      <c r="O8" s="100"/>
      <c r="P8" s="103"/>
    </row>
    <row r="9" spans="1:18" ht="50.25" customHeight="1" thickBot="1" x14ac:dyDescent="0.3">
      <c r="A9" s="54"/>
      <c r="B9" s="126"/>
      <c r="C9" s="107"/>
      <c r="D9" s="108"/>
      <c r="E9" s="111"/>
      <c r="F9" s="107"/>
      <c r="G9" s="111"/>
      <c r="H9" s="111"/>
      <c r="I9" s="129"/>
      <c r="J9" s="111"/>
      <c r="K9" s="129"/>
      <c r="L9" s="132"/>
      <c r="M9" s="111"/>
      <c r="N9" s="108"/>
      <c r="O9" s="101"/>
      <c r="P9" s="104"/>
    </row>
    <row r="10" spans="1:18" ht="18" customHeight="1" x14ac:dyDescent="0.25">
      <c r="A10" s="140" t="s">
        <v>76</v>
      </c>
      <c r="B10" s="141" t="s">
        <v>77</v>
      </c>
      <c r="C10" s="118" t="s">
        <v>91</v>
      </c>
      <c r="D10" s="119"/>
      <c r="E10" s="57">
        <v>44926</v>
      </c>
      <c r="F10" s="62">
        <v>60</v>
      </c>
      <c r="G10" s="62">
        <v>20</v>
      </c>
      <c r="H10" s="62">
        <f t="shared" ref="H10:H25" si="0">SUM(F10:G10)</f>
        <v>80</v>
      </c>
      <c r="I10" s="63" t="s">
        <v>30</v>
      </c>
      <c r="J10" s="61">
        <v>60</v>
      </c>
      <c r="K10" s="61" t="s">
        <v>92</v>
      </c>
      <c r="L10" s="76" t="s">
        <v>93</v>
      </c>
      <c r="M10" s="26">
        <v>2203.9699999999998</v>
      </c>
      <c r="N10" s="53" t="s">
        <v>57</v>
      </c>
      <c r="O10" s="46"/>
      <c r="P10" s="50">
        <f>H10*O10</f>
        <v>0</v>
      </c>
      <c r="Q10" s="12" t="str">
        <f t="shared" ref="Q10:Q25" si="1">IF( P10=0," ", IF(100-((M10/P10)*100)&gt;20,"viac ako 20%",0))</f>
        <v xml:space="preserve"> </v>
      </c>
      <c r="R10" s="55"/>
    </row>
    <row r="11" spans="1:18" ht="18" customHeight="1" x14ac:dyDescent="0.25">
      <c r="A11" s="140" t="s">
        <v>76</v>
      </c>
      <c r="B11" s="141" t="s">
        <v>78</v>
      </c>
      <c r="C11" s="118" t="s">
        <v>91</v>
      </c>
      <c r="D11" s="119"/>
      <c r="E11" s="57">
        <v>44926</v>
      </c>
      <c r="F11" s="62">
        <v>150</v>
      </c>
      <c r="G11" s="62"/>
      <c r="H11" s="62">
        <f t="shared" si="0"/>
        <v>150</v>
      </c>
      <c r="I11" s="63" t="s">
        <v>34</v>
      </c>
      <c r="J11" s="61">
        <v>60</v>
      </c>
      <c r="K11" s="61">
        <v>1.68</v>
      </c>
      <c r="L11" s="76" t="s">
        <v>94</v>
      </c>
      <c r="M11" s="26">
        <v>2602.5300000000002</v>
      </c>
      <c r="N11" s="53" t="s">
        <v>57</v>
      </c>
      <c r="O11" s="47"/>
      <c r="P11" s="51">
        <f t="shared" ref="P11:P21" si="2">H11*O11</f>
        <v>0</v>
      </c>
      <c r="Q11" s="12" t="str">
        <f t="shared" si="1"/>
        <v xml:space="preserve"> </v>
      </c>
      <c r="R11" s="55"/>
    </row>
    <row r="12" spans="1:18" ht="18" customHeight="1" x14ac:dyDescent="0.25">
      <c r="A12" s="140" t="s">
        <v>76</v>
      </c>
      <c r="B12" s="141" t="s">
        <v>79</v>
      </c>
      <c r="C12" s="118" t="s">
        <v>91</v>
      </c>
      <c r="D12" s="119"/>
      <c r="E12" s="57">
        <v>44926</v>
      </c>
      <c r="F12" s="62">
        <v>100</v>
      </c>
      <c r="G12" s="62"/>
      <c r="H12" s="62">
        <f t="shared" si="0"/>
        <v>100</v>
      </c>
      <c r="I12" s="63" t="s">
        <v>34</v>
      </c>
      <c r="J12" s="61">
        <v>50</v>
      </c>
      <c r="K12" s="61">
        <v>2.04</v>
      </c>
      <c r="L12" s="76" t="s">
        <v>95</v>
      </c>
      <c r="M12" s="26">
        <v>1557.18</v>
      </c>
      <c r="N12" s="26" t="s">
        <v>57</v>
      </c>
      <c r="O12" s="47"/>
      <c r="P12" s="51">
        <f t="shared" si="2"/>
        <v>0</v>
      </c>
      <c r="Q12" s="12" t="str">
        <f t="shared" si="1"/>
        <v xml:space="preserve"> </v>
      </c>
      <c r="R12" s="55"/>
    </row>
    <row r="13" spans="1:18" ht="18" customHeight="1" x14ac:dyDescent="0.25">
      <c r="A13" s="140" t="s">
        <v>76</v>
      </c>
      <c r="B13" s="141" t="s">
        <v>80</v>
      </c>
      <c r="C13" s="142" t="s">
        <v>67</v>
      </c>
      <c r="D13" s="143"/>
      <c r="E13" s="57">
        <v>44926</v>
      </c>
      <c r="F13" s="62">
        <v>50</v>
      </c>
      <c r="G13" s="62"/>
      <c r="H13" s="62">
        <f t="shared" si="0"/>
        <v>50</v>
      </c>
      <c r="I13" s="63" t="s">
        <v>34</v>
      </c>
      <c r="J13" s="61">
        <v>60</v>
      </c>
      <c r="K13" s="61">
        <v>1.53</v>
      </c>
      <c r="L13" s="76">
        <v>230</v>
      </c>
      <c r="M13" s="26">
        <v>622.76</v>
      </c>
      <c r="N13" s="53" t="s">
        <v>57</v>
      </c>
      <c r="O13" s="47"/>
      <c r="P13" s="51">
        <f t="shared" si="2"/>
        <v>0</v>
      </c>
      <c r="Q13" s="12" t="str">
        <f t="shared" si="1"/>
        <v xml:space="preserve"> </v>
      </c>
      <c r="R13" s="55"/>
    </row>
    <row r="14" spans="1:18" ht="18" customHeight="1" x14ac:dyDescent="0.25">
      <c r="A14" s="140" t="s">
        <v>76</v>
      </c>
      <c r="B14" s="141" t="s">
        <v>81</v>
      </c>
      <c r="C14" s="118" t="s">
        <v>91</v>
      </c>
      <c r="D14" s="119"/>
      <c r="E14" s="57">
        <v>44926</v>
      </c>
      <c r="F14" s="62">
        <v>80</v>
      </c>
      <c r="G14" s="62">
        <v>15</v>
      </c>
      <c r="H14" s="62">
        <f t="shared" si="0"/>
        <v>95</v>
      </c>
      <c r="I14" s="63" t="s">
        <v>34</v>
      </c>
      <c r="J14" s="61">
        <v>60</v>
      </c>
      <c r="K14" s="61" t="s">
        <v>96</v>
      </c>
      <c r="L14" s="76" t="s">
        <v>97</v>
      </c>
      <c r="M14" s="26">
        <v>3045.7</v>
      </c>
      <c r="N14" s="26" t="s">
        <v>57</v>
      </c>
      <c r="O14" s="47"/>
      <c r="P14" s="51">
        <f t="shared" si="2"/>
        <v>0</v>
      </c>
      <c r="Q14" s="12" t="str">
        <f t="shared" si="1"/>
        <v xml:space="preserve"> </v>
      </c>
      <c r="R14" s="55"/>
    </row>
    <row r="15" spans="1:18" ht="18" customHeight="1" x14ac:dyDescent="0.25">
      <c r="A15" s="140" t="s">
        <v>76</v>
      </c>
      <c r="B15" s="61" t="s">
        <v>82</v>
      </c>
      <c r="C15" s="118" t="s">
        <v>91</v>
      </c>
      <c r="D15" s="119"/>
      <c r="E15" s="57">
        <v>44926</v>
      </c>
      <c r="F15" s="62">
        <v>50</v>
      </c>
      <c r="G15" s="62"/>
      <c r="H15" s="62">
        <f t="shared" si="0"/>
        <v>50</v>
      </c>
      <c r="I15" s="63" t="s">
        <v>34</v>
      </c>
      <c r="J15" s="61">
        <v>60</v>
      </c>
      <c r="K15" s="61">
        <v>1.21</v>
      </c>
      <c r="L15" s="76" t="s">
        <v>98</v>
      </c>
      <c r="M15" s="26">
        <v>939.96</v>
      </c>
      <c r="N15" s="53" t="s">
        <v>57</v>
      </c>
      <c r="O15" s="47"/>
      <c r="P15" s="51">
        <f t="shared" si="2"/>
        <v>0</v>
      </c>
      <c r="Q15" s="12" t="str">
        <f t="shared" si="1"/>
        <v xml:space="preserve"> </v>
      </c>
      <c r="R15" s="55"/>
    </row>
    <row r="16" spans="1:18" ht="18" customHeight="1" x14ac:dyDescent="0.25">
      <c r="A16" s="25" t="s">
        <v>76</v>
      </c>
      <c r="B16" s="58" t="s">
        <v>77</v>
      </c>
      <c r="C16" s="118" t="s">
        <v>91</v>
      </c>
      <c r="D16" s="119"/>
      <c r="E16" s="57">
        <v>44926</v>
      </c>
      <c r="F16" s="59">
        <v>20</v>
      </c>
      <c r="G16" s="59"/>
      <c r="H16" s="62">
        <f t="shared" si="0"/>
        <v>20</v>
      </c>
      <c r="I16" s="60" t="s">
        <v>34</v>
      </c>
      <c r="J16" s="58">
        <v>60</v>
      </c>
      <c r="K16" s="58">
        <v>0.32</v>
      </c>
      <c r="L16" s="76" t="s">
        <v>99</v>
      </c>
      <c r="M16" s="26">
        <v>578.09</v>
      </c>
      <c r="N16" s="52" t="s">
        <v>57</v>
      </c>
      <c r="O16" s="47"/>
      <c r="P16" s="51">
        <f t="shared" si="2"/>
        <v>0</v>
      </c>
      <c r="Q16" s="12" t="str">
        <f t="shared" si="1"/>
        <v xml:space="preserve"> </v>
      </c>
      <c r="R16" s="55"/>
    </row>
    <row r="17" spans="1:18" ht="18" customHeight="1" x14ac:dyDescent="0.25">
      <c r="A17" s="25" t="s">
        <v>76</v>
      </c>
      <c r="B17" s="58" t="s">
        <v>83</v>
      </c>
      <c r="C17" s="118" t="s">
        <v>91</v>
      </c>
      <c r="D17" s="119"/>
      <c r="E17" s="57">
        <v>44926</v>
      </c>
      <c r="F17" s="59">
        <v>90</v>
      </c>
      <c r="G17" s="59">
        <v>22</v>
      </c>
      <c r="H17" s="62">
        <f t="shared" si="0"/>
        <v>112</v>
      </c>
      <c r="I17" s="60" t="s">
        <v>34</v>
      </c>
      <c r="J17" s="58">
        <v>60</v>
      </c>
      <c r="K17" s="58" t="s">
        <v>100</v>
      </c>
      <c r="L17" s="76" t="s">
        <v>101</v>
      </c>
      <c r="M17" s="26">
        <v>3170.7</v>
      </c>
      <c r="N17" s="26" t="s">
        <v>57</v>
      </c>
      <c r="O17" s="47"/>
      <c r="P17" s="51">
        <f t="shared" si="2"/>
        <v>0</v>
      </c>
      <c r="Q17" s="12" t="str">
        <f t="shared" si="1"/>
        <v xml:space="preserve"> </v>
      </c>
      <c r="R17" s="55"/>
    </row>
    <row r="18" spans="1:18" ht="18" customHeight="1" x14ac:dyDescent="0.25">
      <c r="A18" s="25" t="s">
        <v>76</v>
      </c>
      <c r="B18" s="58" t="s">
        <v>84</v>
      </c>
      <c r="C18" s="118" t="s">
        <v>91</v>
      </c>
      <c r="D18" s="119"/>
      <c r="E18" s="57">
        <v>44926</v>
      </c>
      <c r="F18" s="59">
        <v>150</v>
      </c>
      <c r="G18" s="59">
        <v>20</v>
      </c>
      <c r="H18" s="62">
        <f t="shared" si="0"/>
        <v>170</v>
      </c>
      <c r="I18" s="60" t="s">
        <v>34</v>
      </c>
      <c r="J18" s="58">
        <v>50</v>
      </c>
      <c r="K18" s="58" t="s">
        <v>102</v>
      </c>
      <c r="L18" s="144" t="s">
        <v>103</v>
      </c>
      <c r="M18" s="26">
        <v>3237.11</v>
      </c>
      <c r="N18" s="53" t="s">
        <v>57</v>
      </c>
      <c r="O18" s="47"/>
      <c r="P18" s="51">
        <f t="shared" si="2"/>
        <v>0</v>
      </c>
      <c r="Q18" s="12" t="str">
        <f t="shared" si="1"/>
        <v xml:space="preserve"> </v>
      </c>
      <c r="R18" s="55"/>
    </row>
    <row r="19" spans="1:18" ht="18" customHeight="1" x14ac:dyDescent="0.25">
      <c r="A19" s="25" t="s">
        <v>76</v>
      </c>
      <c r="B19" s="61" t="s">
        <v>85</v>
      </c>
      <c r="C19" s="118" t="s">
        <v>91</v>
      </c>
      <c r="D19" s="119"/>
      <c r="E19" s="57">
        <v>44926</v>
      </c>
      <c r="F19" s="62">
        <v>100</v>
      </c>
      <c r="G19" s="62"/>
      <c r="H19" s="62">
        <f t="shared" si="0"/>
        <v>100</v>
      </c>
      <c r="I19" s="63" t="s">
        <v>34</v>
      </c>
      <c r="J19" s="61">
        <v>50</v>
      </c>
      <c r="K19" s="61">
        <v>1.06</v>
      </c>
      <c r="L19" s="64" t="s">
        <v>104</v>
      </c>
      <c r="M19" s="65">
        <v>1707.62</v>
      </c>
      <c r="N19" s="52" t="s">
        <v>57</v>
      </c>
      <c r="O19" s="47"/>
      <c r="P19" s="51">
        <f t="shared" si="2"/>
        <v>0</v>
      </c>
      <c r="Q19" s="12" t="str">
        <f t="shared" si="1"/>
        <v xml:space="preserve"> </v>
      </c>
      <c r="R19" s="55"/>
    </row>
    <row r="20" spans="1:18" ht="18" customHeight="1" x14ac:dyDescent="0.25">
      <c r="A20" s="25" t="s">
        <v>76</v>
      </c>
      <c r="B20" s="61" t="s">
        <v>86</v>
      </c>
      <c r="C20" s="142" t="s">
        <v>67</v>
      </c>
      <c r="D20" s="143"/>
      <c r="E20" s="57">
        <v>44926</v>
      </c>
      <c r="F20" s="62">
        <v>100</v>
      </c>
      <c r="G20" s="62"/>
      <c r="H20" s="62">
        <f t="shared" si="0"/>
        <v>100</v>
      </c>
      <c r="I20" s="63" t="s">
        <v>34</v>
      </c>
      <c r="J20" s="61">
        <v>60</v>
      </c>
      <c r="K20" s="61">
        <v>1.66</v>
      </c>
      <c r="L20" s="64">
        <v>420</v>
      </c>
      <c r="M20" s="65">
        <v>1258.1500000000001</v>
      </c>
      <c r="N20" s="26" t="s">
        <v>57</v>
      </c>
      <c r="O20" s="47"/>
      <c r="P20" s="51">
        <f t="shared" si="2"/>
        <v>0</v>
      </c>
      <c r="Q20" s="12" t="str">
        <f t="shared" si="1"/>
        <v xml:space="preserve"> </v>
      </c>
      <c r="R20" s="55"/>
    </row>
    <row r="21" spans="1:18" ht="18" customHeight="1" x14ac:dyDescent="0.25">
      <c r="A21" s="25" t="s">
        <v>76</v>
      </c>
      <c r="B21" s="61" t="s">
        <v>87</v>
      </c>
      <c r="C21" s="118" t="s">
        <v>91</v>
      </c>
      <c r="D21" s="119"/>
      <c r="E21" s="57">
        <v>44926</v>
      </c>
      <c r="F21" s="62">
        <v>100</v>
      </c>
      <c r="G21" s="62">
        <v>20</v>
      </c>
      <c r="H21" s="62">
        <f t="shared" si="0"/>
        <v>120</v>
      </c>
      <c r="I21" s="63" t="s">
        <v>34</v>
      </c>
      <c r="J21" s="61">
        <v>50</v>
      </c>
      <c r="K21" s="61" t="s">
        <v>105</v>
      </c>
      <c r="L21" s="64" t="s">
        <v>106</v>
      </c>
      <c r="M21" s="65">
        <v>2320.77</v>
      </c>
      <c r="N21" s="53" t="s">
        <v>57</v>
      </c>
      <c r="O21" s="47"/>
      <c r="P21" s="51">
        <f t="shared" si="2"/>
        <v>0</v>
      </c>
      <c r="Q21" s="12" t="str">
        <f t="shared" si="1"/>
        <v xml:space="preserve"> </v>
      </c>
      <c r="R21" s="55"/>
    </row>
    <row r="22" spans="1:18" ht="18" customHeight="1" x14ac:dyDescent="0.25">
      <c r="A22" s="25" t="s">
        <v>76</v>
      </c>
      <c r="B22" s="61" t="s">
        <v>88</v>
      </c>
      <c r="C22" s="118" t="s">
        <v>91</v>
      </c>
      <c r="D22" s="119"/>
      <c r="E22" s="57">
        <v>44926</v>
      </c>
      <c r="F22" s="62">
        <v>50</v>
      </c>
      <c r="G22" s="62"/>
      <c r="H22" s="62">
        <f t="shared" si="0"/>
        <v>50</v>
      </c>
      <c r="I22" s="63" t="s">
        <v>34</v>
      </c>
      <c r="J22" s="61">
        <v>50</v>
      </c>
      <c r="K22" s="61">
        <v>0.47</v>
      </c>
      <c r="L22" s="64" t="s">
        <v>107</v>
      </c>
      <c r="M22" s="65">
        <v>1056.47</v>
      </c>
      <c r="N22" s="52" t="s">
        <v>57</v>
      </c>
      <c r="O22" s="47"/>
      <c r="P22" s="51">
        <f>H22*O22</f>
        <v>0</v>
      </c>
      <c r="Q22" s="12" t="str">
        <f t="shared" si="1"/>
        <v xml:space="preserve"> </v>
      </c>
      <c r="R22" s="55"/>
    </row>
    <row r="23" spans="1:18" ht="18" customHeight="1" x14ac:dyDescent="0.25">
      <c r="A23" s="25" t="s">
        <v>76</v>
      </c>
      <c r="B23" s="61" t="s">
        <v>89</v>
      </c>
      <c r="C23" s="142" t="s">
        <v>67</v>
      </c>
      <c r="D23" s="143"/>
      <c r="E23" s="57">
        <v>44926</v>
      </c>
      <c r="F23" s="62">
        <v>20</v>
      </c>
      <c r="G23" s="62"/>
      <c r="H23" s="62">
        <f t="shared" si="0"/>
        <v>20</v>
      </c>
      <c r="I23" s="63" t="s">
        <v>34</v>
      </c>
      <c r="J23" s="61">
        <v>50</v>
      </c>
      <c r="K23" s="61">
        <v>1.23</v>
      </c>
      <c r="L23" s="64">
        <v>450</v>
      </c>
      <c r="M23" s="65">
        <v>236.25</v>
      </c>
      <c r="N23" s="26" t="s">
        <v>57</v>
      </c>
      <c r="O23" s="47"/>
      <c r="P23" s="51">
        <f t="shared" ref="P23:P25" si="3">H23*O23</f>
        <v>0</v>
      </c>
      <c r="Q23" s="12" t="str">
        <f t="shared" si="1"/>
        <v xml:space="preserve"> </v>
      </c>
      <c r="R23" s="55"/>
    </row>
    <row r="24" spans="1:18" ht="18" customHeight="1" x14ac:dyDescent="0.25">
      <c r="A24" s="25" t="s">
        <v>76</v>
      </c>
      <c r="B24" s="61" t="s">
        <v>89</v>
      </c>
      <c r="C24" s="118" t="s">
        <v>91</v>
      </c>
      <c r="D24" s="119"/>
      <c r="E24" s="57">
        <v>44926</v>
      </c>
      <c r="F24" s="62">
        <v>80</v>
      </c>
      <c r="G24" s="62"/>
      <c r="H24" s="62">
        <f t="shared" si="0"/>
        <v>80</v>
      </c>
      <c r="I24" s="63" t="s">
        <v>34</v>
      </c>
      <c r="J24" s="61">
        <v>50</v>
      </c>
      <c r="K24" s="61">
        <v>1.23</v>
      </c>
      <c r="L24" s="64" t="s">
        <v>108</v>
      </c>
      <c r="M24" s="65">
        <v>1384.95</v>
      </c>
      <c r="N24" s="53" t="s">
        <v>57</v>
      </c>
      <c r="O24" s="47"/>
      <c r="P24" s="51">
        <f t="shared" si="3"/>
        <v>0</v>
      </c>
      <c r="Q24" s="12" t="str">
        <f t="shared" si="1"/>
        <v xml:space="preserve"> </v>
      </c>
      <c r="R24" s="55"/>
    </row>
    <row r="25" spans="1:18" ht="18" customHeight="1" x14ac:dyDescent="0.25">
      <c r="A25" s="25" t="s">
        <v>76</v>
      </c>
      <c r="B25" s="61" t="s">
        <v>90</v>
      </c>
      <c r="C25" s="118" t="s">
        <v>91</v>
      </c>
      <c r="D25" s="119"/>
      <c r="E25" s="57">
        <v>44926</v>
      </c>
      <c r="F25" s="62">
        <v>100</v>
      </c>
      <c r="G25" s="62"/>
      <c r="H25" s="62">
        <f t="shared" si="0"/>
        <v>100</v>
      </c>
      <c r="I25" s="63" t="s">
        <v>34</v>
      </c>
      <c r="J25" s="61">
        <v>55</v>
      </c>
      <c r="K25" s="61">
        <v>0.4</v>
      </c>
      <c r="L25" s="64" t="s">
        <v>109</v>
      </c>
      <c r="M25" s="65">
        <v>2033.6</v>
      </c>
      <c r="N25" s="53" t="s">
        <v>57</v>
      </c>
      <c r="O25" s="47"/>
      <c r="P25" s="51">
        <f t="shared" si="3"/>
        <v>0</v>
      </c>
      <c r="Q25" s="12" t="str">
        <f t="shared" si="1"/>
        <v xml:space="preserve"> </v>
      </c>
      <c r="R25" s="55"/>
    </row>
    <row r="26" spans="1:18" ht="15.75" thickBot="1" x14ac:dyDescent="0.3">
      <c r="A26" s="27"/>
      <c r="B26" s="28"/>
      <c r="C26" s="29"/>
      <c r="D26" s="30"/>
      <c r="E26" s="30"/>
      <c r="F26" s="31"/>
      <c r="G26" s="31"/>
      <c r="H26" s="67">
        <f>SUM(H10:H25)</f>
        <v>1397</v>
      </c>
      <c r="I26" s="32"/>
      <c r="J26" s="28"/>
      <c r="K26" s="28"/>
      <c r="L26" s="29"/>
      <c r="M26" s="38"/>
      <c r="N26" s="34"/>
      <c r="O26" s="37"/>
      <c r="P26" s="38"/>
      <c r="Q26" s="12"/>
    </row>
    <row r="27" spans="1:18" ht="15.75" thickBot="1" x14ac:dyDescent="0.3">
      <c r="A27" s="49"/>
      <c r="B27" s="35"/>
      <c r="C27" s="35"/>
      <c r="D27" s="35"/>
      <c r="E27" s="35"/>
      <c r="F27" s="35"/>
      <c r="G27" s="35"/>
      <c r="H27" s="35"/>
      <c r="I27" s="35"/>
      <c r="J27" s="35"/>
      <c r="K27" s="81" t="s">
        <v>11</v>
      </c>
      <c r="L27" s="81"/>
      <c r="M27" s="38">
        <f>SUM(M10:M25)</f>
        <v>27955.81</v>
      </c>
      <c r="N27" s="36"/>
      <c r="O27" s="39" t="s">
        <v>12</v>
      </c>
      <c r="P27" s="33">
        <f>SUM(P10:P25)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77" t="s">
        <v>13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  <c r="P28" s="33">
        <f>P29-P27</f>
        <v>0</v>
      </c>
    </row>
    <row r="29" spans="1:18" ht="15.75" thickBot="1" x14ac:dyDescent="0.3">
      <c r="A29" s="77" t="s">
        <v>14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9"/>
      <c r="P29" s="33">
        <f>IF("nie"=MID(I37,1,3),P27,(P27*1.2))</f>
        <v>0</v>
      </c>
    </row>
    <row r="30" spans="1:18" x14ac:dyDescent="0.25">
      <c r="A30" s="85" t="s">
        <v>15</v>
      </c>
      <c r="B30" s="85"/>
      <c r="C30" s="8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8" x14ac:dyDescent="0.25">
      <c r="A31" s="80" t="s">
        <v>61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18" ht="15.75" customHeight="1" x14ac:dyDescent="0.25">
      <c r="A32" s="41" t="s">
        <v>54</v>
      </c>
      <c r="B32" s="41"/>
      <c r="C32" s="41"/>
      <c r="D32" s="41"/>
      <c r="E32" s="56"/>
      <c r="F32" s="41"/>
      <c r="G32" s="41"/>
      <c r="H32" s="42" t="s">
        <v>52</v>
      </c>
      <c r="I32" s="41"/>
      <c r="J32" s="41"/>
      <c r="K32" s="43"/>
      <c r="L32" s="43"/>
      <c r="M32" s="43"/>
      <c r="N32" s="43"/>
      <c r="O32" s="43"/>
      <c r="P32" s="43"/>
    </row>
    <row r="33" spans="1:16" ht="18.75" customHeight="1" x14ac:dyDescent="0.25">
      <c r="A33" s="87" t="s">
        <v>62</v>
      </c>
      <c r="B33" s="88"/>
      <c r="C33" s="88"/>
      <c r="D33" s="88"/>
      <c r="E33" s="88"/>
      <c r="F33" s="89"/>
      <c r="G33" s="86" t="s">
        <v>53</v>
      </c>
      <c r="H33" s="44" t="s">
        <v>16</v>
      </c>
      <c r="I33" s="82"/>
      <c r="J33" s="83"/>
      <c r="K33" s="83"/>
      <c r="L33" s="83"/>
      <c r="M33" s="83"/>
      <c r="N33" s="83"/>
      <c r="O33" s="83"/>
      <c r="P33" s="84"/>
    </row>
    <row r="34" spans="1:16" ht="18.75" customHeight="1" x14ac:dyDescent="0.25">
      <c r="A34" s="90"/>
      <c r="B34" s="91"/>
      <c r="C34" s="91"/>
      <c r="D34" s="91"/>
      <c r="E34" s="91"/>
      <c r="F34" s="92"/>
      <c r="G34" s="86"/>
      <c r="H34" s="44" t="s">
        <v>17</v>
      </c>
      <c r="I34" s="82"/>
      <c r="J34" s="83"/>
      <c r="K34" s="83"/>
      <c r="L34" s="83"/>
      <c r="M34" s="83"/>
      <c r="N34" s="83"/>
      <c r="O34" s="83"/>
      <c r="P34" s="84"/>
    </row>
    <row r="35" spans="1:16" ht="18.75" customHeight="1" x14ac:dyDescent="0.25">
      <c r="A35" s="90"/>
      <c r="B35" s="91"/>
      <c r="C35" s="91"/>
      <c r="D35" s="91"/>
      <c r="E35" s="91"/>
      <c r="F35" s="92"/>
      <c r="G35" s="86"/>
      <c r="H35" s="44" t="s">
        <v>18</v>
      </c>
      <c r="I35" s="82"/>
      <c r="J35" s="83"/>
      <c r="K35" s="83"/>
      <c r="L35" s="83"/>
      <c r="M35" s="83"/>
      <c r="N35" s="83"/>
      <c r="O35" s="83"/>
      <c r="P35" s="84"/>
    </row>
    <row r="36" spans="1:16" ht="18.75" customHeight="1" x14ac:dyDescent="0.25">
      <c r="A36" s="90"/>
      <c r="B36" s="91"/>
      <c r="C36" s="91"/>
      <c r="D36" s="91"/>
      <c r="E36" s="91"/>
      <c r="F36" s="92"/>
      <c r="G36" s="86"/>
      <c r="H36" s="44" t="s">
        <v>19</v>
      </c>
      <c r="I36" s="82"/>
      <c r="J36" s="83"/>
      <c r="K36" s="83"/>
      <c r="L36" s="83"/>
      <c r="M36" s="83"/>
      <c r="N36" s="83"/>
      <c r="O36" s="83"/>
      <c r="P36" s="84"/>
    </row>
    <row r="37" spans="1:16" ht="18.75" customHeight="1" x14ac:dyDescent="0.25">
      <c r="A37" s="90"/>
      <c r="B37" s="91"/>
      <c r="C37" s="91"/>
      <c r="D37" s="91"/>
      <c r="E37" s="91"/>
      <c r="F37" s="92"/>
      <c r="G37" s="86"/>
      <c r="H37" s="44" t="s">
        <v>20</v>
      </c>
      <c r="I37" s="82"/>
      <c r="J37" s="83"/>
      <c r="K37" s="83"/>
      <c r="L37" s="83"/>
      <c r="M37" s="83"/>
      <c r="N37" s="83"/>
      <c r="O37" s="83"/>
      <c r="P37" s="84"/>
    </row>
    <row r="38" spans="1:16" ht="30.75" customHeight="1" x14ac:dyDescent="0.25">
      <c r="A38" s="93"/>
      <c r="B38" s="94"/>
      <c r="C38" s="94"/>
      <c r="D38" s="94"/>
      <c r="E38" s="94"/>
      <c r="F38" s="95"/>
      <c r="G38" s="43"/>
      <c r="H38" s="23"/>
      <c r="I38" s="18"/>
      <c r="J38" s="23"/>
      <c r="K38" s="22" t="s">
        <v>110</v>
      </c>
      <c r="L38" s="23"/>
      <c r="M38" s="96"/>
      <c r="N38" s="97"/>
      <c r="O38" s="98"/>
      <c r="P38" s="23"/>
    </row>
  </sheetData>
  <sheetProtection algorithmName="SHA-512" hashValue="jgakwTn14DTkkJgaXWnR+J+5jb/cTYcI5A+7mco88HsdjoPjYxtxbTg/HY7Pyk0x0QTN4dWoh3uUbYWG1zibxg==" saltValue="pyIJfDmaMMiJWZsN4zHK4Q==" spinCount="100000" sheet="1" selectLockedCells="1"/>
  <protectedRanges>
    <protectedRange sqref="O10:O25" name="Rozsah1"/>
    <protectedRange sqref="I33:P37" name="Rozsah2"/>
    <protectedRange sqref="M38:O38" name="Rozsah3"/>
  </protectedRanges>
  <mergeCells count="48"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A1:M1"/>
    <mergeCell ref="C10:D10"/>
    <mergeCell ref="A6:B6"/>
    <mergeCell ref="B5:G5"/>
    <mergeCell ref="B7:B9"/>
    <mergeCell ref="M7:M9"/>
    <mergeCell ref="I7:I9"/>
    <mergeCell ref="J7:J9"/>
    <mergeCell ref="K7:K9"/>
    <mergeCell ref="L7:L9"/>
    <mergeCell ref="C7:D7"/>
    <mergeCell ref="C11:D11"/>
    <mergeCell ref="O7:O9"/>
    <mergeCell ref="P7:P9"/>
    <mergeCell ref="C8:D9"/>
    <mergeCell ref="F8:F9"/>
    <mergeCell ref="G8:G9"/>
    <mergeCell ref="H8:H9"/>
    <mergeCell ref="N7:N9"/>
    <mergeCell ref="F7:H7"/>
    <mergeCell ref="E7:E9"/>
    <mergeCell ref="A29:O29"/>
    <mergeCell ref="A31:P31"/>
    <mergeCell ref="K27:L27"/>
    <mergeCell ref="A28:O28"/>
    <mergeCell ref="I37:P37"/>
    <mergeCell ref="A30:C30"/>
    <mergeCell ref="G33:G37"/>
    <mergeCell ref="I33:P33"/>
    <mergeCell ref="I34:P34"/>
    <mergeCell ref="I35:P35"/>
    <mergeCell ref="I36:P36"/>
    <mergeCell ref="A33:F38"/>
    <mergeCell ref="M38:O38"/>
  </mergeCell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21</v>
      </c>
      <c r="B2" s="2"/>
      <c r="C2" s="2"/>
      <c r="D2" s="3"/>
      <c r="E2" s="4"/>
      <c r="F2" s="4"/>
      <c r="L2" s="137" t="s">
        <v>48</v>
      </c>
      <c r="M2" s="137"/>
    </row>
    <row r="3" spans="1:14" x14ac:dyDescent="0.25">
      <c r="A3" s="5" t="s">
        <v>22</v>
      </c>
      <c r="B3" s="138" t="s">
        <v>23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5" t="s">
        <v>24</v>
      </c>
      <c r="B4" s="138" t="s">
        <v>25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5" t="s">
        <v>6</v>
      </c>
      <c r="B5" s="138" t="s">
        <v>26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5" t="s">
        <v>0</v>
      </c>
      <c r="B6" s="138" t="s">
        <v>27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4" x14ac:dyDescent="0.25">
      <c r="A7" s="6" t="s">
        <v>28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25">
      <c r="A8" s="5" t="s">
        <v>10</v>
      </c>
      <c r="B8" s="138" t="s">
        <v>29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1:14" x14ac:dyDescent="0.25">
      <c r="A9" s="7" t="s">
        <v>30</v>
      </c>
      <c r="B9" s="138" t="s">
        <v>31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4" x14ac:dyDescent="0.25">
      <c r="A10" s="7" t="s">
        <v>32</v>
      </c>
      <c r="B10" s="138" t="s">
        <v>33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x14ac:dyDescent="0.25">
      <c r="A11" s="8" t="s">
        <v>34</v>
      </c>
      <c r="B11" s="138" t="s">
        <v>35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 x14ac:dyDescent="0.25">
      <c r="A12" s="9" t="s">
        <v>36</v>
      </c>
      <c r="B12" s="138" t="s">
        <v>37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24" customHeight="1" x14ac:dyDescent="0.25">
      <c r="A13" s="8" t="s">
        <v>38</v>
      </c>
      <c r="B13" s="138" t="s">
        <v>39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6.5" customHeight="1" x14ac:dyDescent="0.25">
      <c r="A14" s="8" t="s">
        <v>3</v>
      </c>
      <c r="B14" s="138" t="s">
        <v>49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4" x14ac:dyDescent="0.25">
      <c r="A15" s="8" t="s">
        <v>40</v>
      </c>
      <c r="B15" s="138" t="s">
        <v>41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38.25" x14ac:dyDescent="0.25">
      <c r="A16" s="10" t="s">
        <v>42</v>
      </c>
      <c r="B16" s="138" t="s">
        <v>43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28.5" customHeight="1" x14ac:dyDescent="0.25">
      <c r="A17" s="10" t="s">
        <v>44</v>
      </c>
      <c r="B17" s="138" t="s">
        <v>45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27" customHeight="1" x14ac:dyDescent="0.25">
      <c r="A18" s="11" t="s">
        <v>46</v>
      </c>
      <c r="B18" s="138" t="s">
        <v>47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4" ht="75" customHeight="1" x14ac:dyDescent="0.25">
      <c r="A19" s="45" t="s">
        <v>58</v>
      </c>
      <c r="B19" s="139" t="s">
        <v>59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2022-08-05T06:04:11Z</cp:lastPrinted>
  <dcterms:created xsi:type="dcterms:W3CDTF">2012-08-13T12:29:09Z</dcterms:created>
  <dcterms:modified xsi:type="dcterms:W3CDTF">2022-08-05T06:05:18Z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