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8800" windowHeight="12300" tabRatio="762" activeTab="10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 19 Izra" sheetId="21" r:id="rId19"/>
    <sheet name="VC20 Mohov" sheetId="22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  <definedName name="_xlnm.Print_Area" localSheetId="10">'VC11 Stará voda'!$A$1:$I$52</definedName>
    <definedName name="_xlnm.Print_Area" localSheetId="8">'VC9 Silická Jablonica'!$A$1:$I$52</definedName>
  </definedNames>
  <calcPr calcId="145621"/>
</workbook>
</file>

<file path=xl/calcChain.xml><?xml version="1.0" encoding="utf-8"?>
<calcChain xmlns="http://schemas.openxmlformats.org/spreadsheetml/2006/main">
  <c r="H11" i="25" l="1"/>
  <c r="G11" i="25"/>
  <c r="H10" i="25"/>
  <c r="H12" i="25" s="1"/>
  <c r="D19" i="25" s="1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H12" i="22" s="1"/>
  <c r="D19" i="22" s="1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2" i="17"/>
  <c r="D19" i="17" s="1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H12" i="16" s="1"/>
  <c r="D19" i="16" s="1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H12" i="6" s="1"/>
  <c r="D19" i="6" s="1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10" l="1"/>
  <c r="D19" i="10" s="1"/>
  <c r="H12" i="24"/>
  <c r="D19" i="24" s="1"/>
  <c r="H12" i="23"/>
  <c r="D19" i="23" s="1"/>
  <c r="H12" i="21"/>
  <c r="D19" i="21" s="1"/>
  <c r="H12" i="20"/>
  <c r="D19" i="20" s="1"/>
  <c r="H12" i="19"/>
  <c r="D19" i="19" s="1"/>
  <c r="H12" i="18"/>
  <c r="D19" i="18" s="1"/>
  <c r="H12" i="15"/>
  <c r="D19" i="15" s="1"/>
  <c r="H12" i="11"/>
  <c r="D19" i="11" s="1"/>
  <c r="H12" i="8"/>
  <c r="D19" i="8" s="1"/>
  <c r="H12" i="7"/>
  <c r="D19" i="7" s="1"/>
  <c r="H12" i="5"/>
  <c r="D19" i="5" s="1"/>
  <c r="E19" i="5" s="1"/>
  <c r="G19" i="5" s="1"/>
  <c r="H12" i="4"/>
  <c r="D19" i="4" s="1"/>
  <c r="E19" i="4" s="1"/>
  <c r="G19" i="4" s="1"/>
  <c r="E19" i="25"/>
  <c r="G19" i="25" s="1"/>
  <c r="E19" i="24"/>
  <c r="G19" i="24" s="1"/>
  <c r="E19" i="23"/>
  <c r="G19" i="23" s="1"/>
  <c r="E19" i="22"/>
  <c r="G19" i="22" s="1"/>
  <c r="E19" i="21"/>
  <c r="G19" i="21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<sst xmlns="http://schemas.openxmlformats.org/spreadsheetml/2006/main" count="1065" uniqueCount="71">
  <si>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</si>
  <si>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</si>
  <si>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</si>
  <si>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</si>
  <si>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</si>
  <si>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</si>
  <si>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</si>
  <si>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</si>
  <si>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</si>
  <si>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</si>
  <si>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</si>
  <si>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</si>
  <si>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</si>
  <si>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</si>
  <si>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</si>
  <si>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</si>
  <si>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</si>
  <si>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</si>
  <si>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</si>
  <si>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</si>
  <si>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</si>
  <si>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</si>
  <si>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</si>
  <si>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</si>
  <si>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</si>
  <si>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</si>
  <si>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</si>
  <si>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</si>
  <si>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</si>
  <si>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</si>
  <si>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</si>
  <si>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</si>
  <si>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</si>
  <si>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</si>
  <si>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</si>
  <si>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</si>
  <si>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</si>
  <si>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</si>
  <si>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</si>
  <si>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</si>
  <si>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</si>
  <si>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</si>
  <si>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</si>
  <si>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</si>
  <si>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</si>
  <si>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</si>
  <si>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</si>
  <si>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</si>
  <si>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</si>
  <si>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</si>
  <si>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„12“ - VC 12 Smolnícka Osada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</si>
  <si>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</si>
  <si>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</si>
  <si>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</si>
  <si>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</si>
  <si>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</si>
  <si>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</si>
  <si>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</si>
  <si>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</si>
  <si>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</si>
  <si>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</si>
  <si>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</si>
  <si>
    <t>JNT - Trans, s.r.o.</t>
  </si>
  <si>
    <t>305 Rejdová 049 26</t>
  </si>
  <si>
    <t>Ján Sabadoš, Ing. Vlasta Sabadošová</t>
  </si>
  <si>
    <t>SK2120047061</t>
  </si>
  <si>
    <t>Ján Sabadoš</t>
  </si>
  <si>
    <t>+421903212174</t>
  </si>
  <si>
    <t>sabados.j@centrum.sk</t>
  </si>
  <si>
    <t>SK89 1100 0000 0029 4900 1826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</si>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</sst>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14" fontId="6" fillId="3" borderId="5" xfId="1" applyNumberFormat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49" fontId="6" fillId="3" borderId="5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 applyProtection="1">
      <alignment horizontal="center" vertical="center" wrapText="1"/>
      <protection locked="0"/>
    </xf>
    <xf numFmtId="0" fontId="6" fillId="3" borderId="18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bados.j@centrum.sk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abados.j@centrum.sk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abados.j@centrum.sk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bados.j@centrum.sk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abados.j@centrum.sk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ados.j@centrum.sk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abados.j@centrum.sk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abados.j@centrum.sk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abados.j@centrum.sk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abados.j@centrum.sk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abados.j@centru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D19" sqref="D19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29">
        <v>1250</v>
      </c>
      <c r="D8" s="28">
        <v>37.110999999999997</v>
      </c>
      <c r="E8" s="36">
        <v>34.5</v>
      </c>
      <c r="F8" s="37" t="s">
        <v>30</v>
      </c>
      <c r="G8" s="38">
        <f t="shared" ref="G8:G11" si="0">IFERROR( ROUND(E8/D8,3)," ")</f>
        <v>0.93</v>
      </c>
      <c r="H8" s="39">
        <f>C8*E8</f>
        <v>43125</v>
      </c>
      <c r="K8" s="32"/>
    </row>
    <row r="9" spans="1:11" ht="28.5" customHeight="1" x14ac:dyDescent="0.25">
      <c r="A9" s="16">
        <v>2</v>
      </c>
      <c r="B9" s="17" t="s">
        <v>26</v>
      </c>
      <c r="C9" s="29">
        <v>3150</v>
      </c>
      <c r="D9" s="28">
        <v>27.352999999999998</v>
      </c>
      <c r="E9" s="36">
        <v>25.8</v>
      </c>
      <c r="F9" s="37" t="s">
        <v>31</v>
      </c>
      <c r="G9" s="38">
        <f t="shared" si="0"/>
        <v>0.94299999999999995</v>
      </c>
      <c r="H9" s="39">
        <f t="shared" ref="H9:H11" si="1">C9*E9</f>
        <v>81270</v>
      </c>
    </row>
    <row r="10" spans="1:11" ht="28.5" customHeight="1" x14ac:dyDescent="0.25">
      <c r="A10" s="16">
        <v>3</v>
      </c>
      <c r="B10" s="17" t="s">
        <v>24</v>
      </c>
      <c r="C10" s="29">
        <v>34500</v>
      </c>
      <c r="D10" s="28">
        <v>21.261697830223671</v>
      </c>
      <c r="E10" s="36">
        <v>19.98</v>
      </c>
      <c r="F10" s="37" t="s">
        <v>32</v>
      </c>
      <c r="G10" s="38">
        <f t="shared" si="0"/>
        <v>0.94</v>
      </c>
      <c r="H10" s="39">
        <f t="shared" si="1"/>
        <v>689310</v>
      </c>
    </row>
    <row r="11" spans="1:11" ht="28.5" customHeight="1" x14ac:dyDescent="0.25">
      <c r="A11" s="16">
        <v>4</v>
      </c>
      <c r="B11" s="17" t="s">
        <v>34</v>
      </c>
      <c r="C11" s="29">
        <v>1200</v>
      </c>
      <c r="D11" s="28">
        <v>25.33</v>
      </c>
      <c r="E11" s="36">
        <v>23.3</v>
      </c>
      <c r="F11" s="37" t="s">
        <v>33</v>
      </c>
      <c r="G11" s="38">
        <f t="shared" si="0"/>
        <v>0.92</v>
      </c>
      <c r="H11" s="39">
        <f t="shared" si="1"/>
        <v>27960</v>
      </c>
    </row>
    <row r="12" spans="1:11" ht="27.75" customHeight="1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841665</v>
      </c>
      <c r="I12" s="19"/>
    </row>
    <row r="13" spans="1:11" x14ac:dyDescent="0.25">
      <c r="A13" s="57"/>
      <c r="B13" s="58"/>
      <c r="C13" s="58"/>
      <c r="D13" s="58"/>
      <c r="E13" s="58"/>
      <c r="F13" s="58"/>
      <c r="G13" s="58"/>
      <c r="H13" s="58"/>
      <c r="I13" s="19"/>
    </row>
    <row r="14" spans="1:11" ht="13.8" thickBot="1" x14ac:dyDescent="0.3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3">
      <c r="B15" s="12" t="s">
        <v>2</v>
      </c>
      <c r="C15" s="59" t="s">
        <v>62</v>
      </c>
      <c r="D15" s="60"/>
      <c r="E15" s="60"/>
      <c r="F15" s="60"/>
      <c r="G15" s="61"/>
      <c r="H15" s="19"/>
      <c r="I15" s="19"/>
    </row>
    <row r="16" spans="1:11" ht="20.25" customHeight="1" x14ac:dyDescent="0.3">
      <c r="B16" s="13" t="s">
        <v>11</v>
      </c>
      <c r="C16" s="62" t="s">
        <v>70</v>
      </c>
      <c r="D16" s="63"/>
      <c r="E16" s="63"/>
      <c r="F16" s="63"/>
      <c r="G16" s="64"/>
      <c r="H16" s="19"/>
      <c r="I16" s="19"/>
    </row>
    <row r="17" spans="2:8" ht="24" customHeight="1" x14ac:dyDescent="0.3">
      <c r="B17" s="66"/>
      <c r="C17" s="65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3">
      <c r="B18" s="66"/>
      <c r="C18" s="65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841665</v>
      </c>
      <c r="E19" s="42">
        <f>IF(OR(C16="áno",C16="ano"),D19*0.2,0)</f>
        <v>168333</v>
      </c>
      <c r="F19" s="43"/>
      <c r="G19" s="44">
        <f>D19+E19</f>
        <v>1009998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2:8" ht="22.5" customHeight="1" x14ac:dyDescent="0.3"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2:8" ht="22.5" customHeight="1" x14ac:dyDescent="0.3"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2:8" ht="22.5" customHeight="1" x14ac:dyDescent="0.25"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2:8" ht="22.5" customHeight="1" x14ac:dyDescent="0.3">
      <c r="B32" s="25" t="s">
        <v>10</v>
      </c>
      <c r="C32" s="50"/>
      <c r="D32" s="50"/>
      <c r="E32" s="50"/>
      <c r="F32" s="50"/>
      <c r="G32" s="50"/>
      <c r="H32" s="50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hyperlinks>
    <hyperlink ref="C30" r:id="rId1"/>
  </hyperlinks>
  <pageMargins left="0.70866141732283472" right="0.31496062992125984" top="0.74803149606299213" bottom="0.74803149606299213" header="0.31496062992125984" footer="0.31496062992125984"/>
  <pageSetup paperSize="9" scale="64" fitToHeight="0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15" zoomScaleNormal="100" zoomScaleSheetLayoutView="115" workbookViewId="0">
      <selection activeCell="D19" sqref="D1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1550</v>
      </c>
      <c r="D8" s="28">
        <v>48.26</v>
      </c>
      <c r="E8" s="36">
        <v>44.9</v>
      </c>
      <c r="F8" s="37" t="s">
        <v>30</v>
      </c>
      <c r="G8" s="38">
        <f t="shared" ref="G8:G11" si="0">IFERROR( ROUND(E8/D8,3)," ")</f>
        <v>0.93</v>
      </c>
      <c r="H8" s="39">
        <f>C8*E8</f>
        <v>69595</v>
      </c>
    </row>
    <row r="9" spans="1:8" ht="18" x14ac:dyDescent="0.25">
      <c r="A9" s="16">
        <v>2</v>
      </c>
      <c r="B9" s="17" t="s">
        <v>26</v>
      </c>
      <c r="C9" s="29">
        <v>2150</v>
      </c>
      <c r="D9" s="28">
        <v>39.78</v>
      </c>
      <c r="E9" s="36">
        <v>37</v>
      </c>
      <c r="F9" s="37" t="s">
        <v>31</v>
      </c>
      <c r="G9" s="38">
        <f t="shared" si="0"/>
        <v>0.93</v>
      </c>
      <c r="H9" s="39">
        <f t="shared" ref="H9:H11" si="1">C9*E9</f>
        <v>79550</v>
      </c>
    </row>
    <row r="10" spans="1:8" ht="18" x14ac:dyDescent="0.25">
      <c r="A10" s="16">
        <v>3</v>
      </c>
      <c r="B10" s="17" t="s">
        <v>24</v>
      </c>
      <c r="C10" s="29">
        <v>43500</v>
      </c>
      <c r="D10" s="28">
        <v>30.74</v>
      </c>
      <c r="E10" s="36">
        <v>28.1</v>
      </c>
      <c r="F10" s="37" t="s">
        <v>32</v>
      </c>
      <c r="G10" s="38">
        <f t="shared" si="0"/>
        <v>0.91400000000000003</v>
      </c>
      <c r="H10" s="39">
        <f t="shared" si="1"/>
        <v>1222350</v>
      </c>
    </row>
    <row r="11" spans="1:8" ht="18" x14ac:dyDescent="0.25">
      <c r="A11" s="16">
        <v>4</v>
      </c>
      <c r="B11" s="17" t="s">
        <v>34</v>
      </c>
      <c r="C11" s="29">
        <v>4400</v>
      </c>
      <c r="D11" s="28">
        <v>32.659999999999997</v>
      </c>
      <c r="E11" s="36">
        <v>30.37</v>
      </c>
      <c r="F11" s="37" t="s">
        <v>33</v>
      </c>
      <c r="G11" s="38">
        <f t="shared" si="0"/>
        <v>0.93</v>
      </c>
      <c r="H11" s="39">
        <f t="shared" si="1"/>
        <v>133628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1505123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59" t="s">
        <v>62</v>
      </c>
      <c r="D15" s="60"/>
      <c r="E15" s="60"/>
      <c r="F15" s="60"/>
      <c r="G15" s="61"/>
      <c r="H15" s="19"/>
    </row>
    <row r="16" spans="1:8" ht="15.6" x14ac:dyDescent="0.3">
      <c r="A16" s="6"/>
      <c r="B16" s="13" t="s">
        <v>11</v>
      </c>
      <c r="C16" s="62" t="s">
        <v>70</v>
      </c>
      <c r="D16" s="63"/>
      <c r="E16" s="63"/>
      <c r="F16" s="63"/>
      <c r="G16" s="64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1505123</v>
      </c>
      <c r="E19" s="42">
        <f>IF(OR(C16="áno",C16="ano"),D19*0.2,0)</f>
        <v>301024.60000000003</v>
      </c>
      <c r="F19" s="43"/>
      <c r="G19" s="44">
        <f>D19+E19</f>
        <v>1806147.6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1:8" ht="15.6" x14ac:dyDescent="0.3">
      <c r="A22" s="6"/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1:8" ht="15.6" x14ac:dyDescent="0.3">
      <c r="A23" s="6"/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1:8" ht="15.6" x14ac:dyDescent="0.25">
      <c r="A24" s="6"/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1:8" ht="15.6" x14ac:dyDescent="0.25">
      <c r="A25" s="6"/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1:8" ht="15.6" x14ac:dyDescent="0.25">
      <c r="A26" s="6"/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1:8" ht="15.6" x14ac:dyDescent="0.25">
      <c r="A27" s="6"/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1:8" ht="15.6" x14ac:dyDescent="0.25">
      <c r="A28" s="6"/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1:8" ht="15.6" x14ac:dyDescent="0.25">
      <c r="A29" s="6"/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1:8" ht="15.6" x14ac:dyDescent="0.25">
      <c r="A30" s="6"/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1:8" ht="15.6" x14ac:dyDescent="0.3">
      <c r="A31" s="6"/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view="pageBreakPreview" zoomScale="115" zoomScaleNormal="100" zoomScaleSheetLayoutView="115" workbookViewId="0">
      <selection activeCell="D19" sqref="D1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  <col min="9" max="9" width="2.33203125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1550</v>
      </c>
      <c r="D8" s="28">
        <v>43.74</v>
      </c>
      <c r="E8" s="36">
        <v>41.55</v>
      </c>
      <c r="F8" s="37" t="s">
        <v>30</v>
      </c>
      <c r="G8" s="38">
        <f t="shared" ref="G8:G11" si="0">IFERROR( ROUND(E8/D8,3)," ")</f>
        <v>0.95</v>
      </c>
      <c r="H8" s="39">
        <f>C8*E8</f>
        <v>64402.499999999993</v>
      </c>
    </row>
    <row r="9" spans="1:8" ht="18" x14ac:dyDescent="0.25">
      <c r="A9" s="16">
        <v>2</v>
      </c>
      <c r="B9" s="17" t="s">
        <v>26</v>
      </c>
      <c r="C9" s="29">
        <v>1950</v>
      </c>
      <c r="D9" s="28">
        <v>30.42</v>
      </c>
      <c r="E9" s="36">
        <v>28.9</v>
      </c>
      <c r="F9" s="37" t="s">
        <v>31</v>
      </c>
      <c r="G9" s="38">
        <f t="shared" si="0"/>
        <v>0.95</v>
      </c>
      <c r="H9" s="39">
        <f t="shared" ref="H9:H11" si="1">C9*E9</f>
        <v>56355</v>
      </c>
    </row>
    <row r="10" spans="1:8" ht="18" x14ac:dyDescent="0.25">
      <c r="A10" s="16">
        <v>3</v>
      </c>
      <c r="B10" s="17" t="s">
        <v>24</v>
      </c>
      <c r="C10" s="29">
        <v>44600</v>
      </c>
      <c r="D10" s="28">
        <v>30.74</v>
      </c>
      <c r="E10" s="36">
        <v>29.2</v>
      </c>
      <c r="F10" s="37" t="s">
        <v>32</v>
      </c>
      <c r="G10" s="38">
        <f t="shared" si="0"/>
        <v>0.95</v>
      </c>
      <c r="H10" s="39">
        <f t="shared" si="1"/>
        <v>1302320</v>
      </c>
    </row>
    <row r="11" spans="1:8" ht="18" x14ac:dyDescent="0.25">
      <c r="A11" s="16">
        <v>4</v>
      </c>
      <c r="B11" s="17" t="s">
        <v>34</v>
      </c>
      <c r="C11" s="29">
        <v>8200</v>
      </c>
      <c r="D11" s="28">
        <v>32.5</v>
      </c>
      <c r="E11" s="36">
        <v>30.88</v>
      </c>
      <c r="F11" s="37" t="s">
        <v>33</v>
      </c>
      <c r="G11" s="38">
        <f t="shared" si="0"/>
        <v>0.95</v>
      </c>
      <c r="H11" s="39">
        <f t="shared" si="1"/>
        <v>253216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1676293.5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59" t="s">
        <v>62</v>
      </c>
      <c r="D15" s="60"/>
      <c r="E15" s="60"/>
      <c r="F15" s="60"/>
      <c r="G15" s="61"/>
      <c r="H15" s="19"/>
    </row>
    <row r="16" spans="1:8" ht="15.6" x14ac:dyDescent="0.3">
      <c r="A16" s="6"/>
      <c r="B16" s="13" t="s">
        <v>11</v>
      </c>
      <c r="C16" s="62" t="s">
        <v>70</v>
      </c>
      <c r="D16" s="63"/>
      <c r="E16" s="63"/>
      <c r="F16" s="63"/>
      <c r="G16" s="64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1676293.5</v>
      </c>
      <c r="E19" s="42">
        <f>IF(OR(C16="áno",C16="ano"),D19*0.2,0)</f>
        <v>335258.7</v>
      </c>
      <c r="F19" s="43"/>
      <c r="G19" s="44">
        <f>D19+E19</f>
        <v>2011552.2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1:8" ht="15.6" x14ac:dyDescent="0.3">
      <c r="A22" s="6"/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1:8" ht="15.6" x14ac:dyDescent="0.3">
      <c r="A23" s="6"/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1:8" ht="15.6" x14ac:dyDescent="0.25">
      <c r="A24" s="6"/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1:8" ht="15.6" x14ac:dyDescent="0.25">
      <c r="A25" s="6"/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1:8" ht="15.6" x14ac:dyDescent="0.25">
      <c r="A26" s="6"/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1:8" ht="15.6" x14ac:dyDescent="0.25">
      <c r="A27" s="6"/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1:8" ht="15.6" x14ac:dyDescent="0.25">
      <c r="A28" s="6"/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1:8" ht="15.6" x14ac:dyDescent="0.25">
      <c r="A29" s="6"/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1:8" ht="15.6" x14ac:dyDescent="0.25">
      <c r="A30" s="6"/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1:8" ht="15.6" x14ac:dyDescent="0.3">
      <c r="A31" s="6"/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0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1400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1400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62500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2300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600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3800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39500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2800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2550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850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45100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1400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2250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6200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18900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450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1620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41855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2820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5350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59848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4000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4640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8650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68769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11800</v>
      </c>
      <c r="D8" s="28">
        <v>37.4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34800</v>
      </c>
      <c r="D9" s="28">
        <v>30.6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23500</v>
      </c>
      <c r="D10" s="28">
        <v>27.2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5800</v>
      </c>
      <c r="D11" s="28">
        <v>32.299999999999997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topLeftCell="A12" zoomScale="115" zoomScaleNormal="100" zoomScaleSheetLayoutView="115" workbookViewId="0">
      <selection activeCell="D19" sqref="D1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2300</v>
      </c>
      <c r="D8" s="28">
        <v>37.110999999999997</v>
      </c>
      <c r="E8" s="36">
        <v>34.799999999999997</v>
      </c>
      <c r="F8" s="37" t="s">
        <v>30</v>
      </c>
      <c r="G8" s="38">
        <f t="shared" ref="G8:G11" si="0">IFERROR( ROUND(E8/D8,3)," ")</f>
        <v>0.93799999999999994</v>
      </c>
      <c r="H8" s="39">
        <f>C8*E8</f>
        <v>80040</v>
      </c>
    </row>
    <row r="9" spans="1:8" ht="18" x14ac:dyDescent="0.25">
      <c r="A9" s="16">
        <v>2</v>
      </c>
      <c r="B9" s="17" t="s">
        <v>26</v>
      </c>
      <c r="C9" s="29">
        <v>700</v>
      </c>
      <c r="D9" s="28">
        <v>27.352999999999998</v>
      </c>
      <c r="E9" s="36">
        <v>26</v>
      </c>
      <c r="F9" s="37" t="s">
        <v>31</v>
      </c>
      <c r="G9" s="38">
        <f t="shared" si="0"/>
        <v>0.95099999999999996</v>
      </c>
      <c r="H9" s="39">
        <f t="shared" ref="H9:H11" si="1">C9*E9</f>
        <v>18200</v>
      </c>
    </row>
    <row r="10" spans="1:8" ht="18" x14ac:dyDescent="0.25">
      <c r="A10" s="16">
        <v>3</v>
      </c>
      <c r="B10" s="17" t="s">
        <v>24</v>
      </c>
      <c r="C10" s="29">
        <v>25000</v>
      </c>
      <c r="D10" s="28">
        <v>21.261697830223671</v>
      </c>
      <c r="E10" s="36">
        <v>19.95</v>
      </c>
      <c r="F10" s="37" t="s">
        <v>32</v>
      </c>
      <c r="G10" s="38">
        <f t="shared" si="0"/>
        <v>0.93799999999999994</v>
      </c>
      <c r="H10" s="39">
        <f t="shared" si="1"/>
        <v>498750</v>
      </c>
    </row>
    <row r="11" spans="1:8" ht="18" x14ac:dyDescent="0.25">
      <c r="A11" s="16">
        <v>4</v>
      </c>
      <c r="B11" s="17" t="s">
        <v>34</v>
      </c>
      <c r="C11" s="29">
        <v>11500</v>
      </c>
      <c r="D11" s="28">
        <v>25.33</v>
      </c>
      <c r="E11" s="36">
        <v>23.65</v>
      </c>
      <c r="F11" s="37" t="s">
        <v>33</v>
      </c>
      <c r="G11" s="38">
        <f t="shared" si="0"/>
        <v>0.93400000000000005</v>
      </c>
      <c r="H11" s="39">
        <f t="shared" si="1"/>
        <v>271975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868965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59" t="s">
        <v>62</v>
      </c>
      <c r="D15" s="60"/>
      <c r="E15" s="60"/>
      <c r="F15" s="60"/>
      <c r="G15" s="61"/>
      <c r="H15" s="19"/>
    </row>
    <row r="16" spans="1:8" ht="15.6" x14ac:dyDescent="0.3">
      <c r="A16" s="6"/>
      <c r="B16" s="13" t="s">
        <v>11</v>
      </c>
      <c r="C16" s="62" t="s">
        <v>70</v>
      </c>
      <c r="D16" s="63"/>
      <c r="E16" s="63"/>
      <c r="F16" s="63"/>
      <c r="G16" s="64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868965</v>
      </c>
      <c r="E19" s="42">
        <f>IF(OR(C16="áno",C16="ano"),D19*0.2,0)</f>
        <v>173793</v>
      </c>
      <c r="F19" s="43"/>
      <c r="G19" s="44">
        <f>D19+E19</f>
        <v>1042758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1:8" ht="15.6" x14ac:dyDescent="0.3">
      <c r="A22" s="6"/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1:8" ht="15.6" x14ac:dyDescent="0.3">
      <c r="A23" s="6"/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1:8" ht="15.6" x14ac:dyDescent="0.25">
      <c r="A24" s="6"/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1:8" ht="15.6" x14ac:dyDescent="0.25">
      <c r="A25" s="6"/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1:8" ht="15.6" x14ac:dyDescent="0.25">
      <c r="A26" s="6"/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1:8" ht="15.6" x14ac:dyDescent="0.25">
      <c r="A27" s="6"/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1:8" ht="15.6" x14ac:dyDescent="0.25">
      <c r="A28" s="6"/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1:8" ht="15.6" x14ac:dyDescent="0.25">
      <c r="A29" s="6"/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1:8" ht="15.6" x14ac:dyDescent="0.25">
      <c r="A30" s="6"/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1:8" ht="15.6" x14ac:dyDescent="0.3">
      <c r="A31" s="6"/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8580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28600.000000000004</v>
      </c>
      <c r="D9" s="28">
        <v>28.9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37180</v>
      </c>
      <c r="D10" s="28">
        <v>25.5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11440.000000000002</v>
      </c>
      <c r="D11" s="28">
        <v>30.6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1680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3360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30960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7200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4800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12000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55200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33600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3480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4200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25920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4800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8"/>
      <c r="D15" s="68"/>
      <c r="E15" s="68"/>
      <c r="F15" s="69"/>
      <c r="G15" s="70"/>
      <c r="H15" s="19"/>
    </row>
    <row r="16" spans="1:8" ht="15.6" x14ac:dyDescent="0.3">
      <c r="A16" s="6"/>
      <c r="B16" s="13" t="s">
        <v>11</v>
      </c>
      <c r="C16" s="71" t="s">
        <v>38</v>
      </c>
      <c r="D16" s="71"/>
      <c r="E16" s="71"/>
      <c r="F16" s="72"/>
      <c r="G16" s="73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67"/>
      <c r="D21" s="67"/>
      <c r="E21" s="67"/>
      <c r="F21" s="67"/>
      <c r="G21" s="67"/>
      <c r="H21" s="67"/>
    </row>
    <row r="22" spans="1:8" ht="15.6" x14ac:dyDescent="0.3">
      <c r="A22" s="6"/>
      <c r="B22" s="30" t="s">
        <v>3</v>
      </c>
      <c r="C22" s="67"/>
      <c r="D22" s="67"/>
      <c r="E22" s="67"/>
      <c r="F22" s="67"/>
      <c r="G22" s="67"/>
      <c r="H22" s="67"/>
    </row>
    <row r="23" spans="1:8" ht="15.6" x14ac:dyDescent="0.3">
      <c r="A23" s="6"/>
      <c r="B23" s="25" t="s">
        <v>9</v>
      </c>
      <c r="C23" s="67"/>
      <c r="D23" s="67"/>
      <c r="E23" s="67"/>
      <c r="F23" s="67"/>
      <c r="G23" s="67"/>
      <c r="H23" s="67"/>
    </row>
    <row r="24" spans="1:8" ht="15.6" x14ac:dyDescent="0.3">
      <c r="A24" s="6"/>
      <c r="B24" s="17" t="s">
        <v>17</v>
      </c>
      <c r="C24" s="67"/>
      <c r="D24" s="67"/>
      <c r="E24" s="67"/>
      <c r="F24" s="67"/>
      <c r="G24" s="67"/>
      <c r="H24" s="67"/>
    </row>
    <row r="25" spans="1:8" ht="15.6" x14ac:dyDescent="0.3">
      <c r="A25" s="6"/>
      <c r="B25" s="17" t="s">
        <v>18</v>
      </c>
      <c r="C25" s="67"/>
      <c r="D25" s="67"/>
      <c r="E25" s="67"/>
      <c r="F25" s="67"/>
      <c r="G25" s="67"/>
      <c r="H25" s="67"/>
    </row>
    <row r="26" spans="1:8" ht="15.6" x14ac:dyDescent="0.3">
      <c r="A26" s="6"/>
      <c r="B26" s="17" t="s">
        <v>19</v>
      </c>
      <c r="C26" s="67"/>
      <c r="D26" s="67"/>
      <c r="E26" s="67"/>
      <c r="F26" s="67"/>
      <c r="G26" s="67"/>
      <c r="H26" s="67"/>
    </row>
    <row r="27" spans="1:8" ht="15.6" x14ac:dyDescent="0.3">
      <c r="A27" s="6"/>
      <c r="B27" s="17" t="s">
        <v>20</v>
      </c>
      <c r="C27" s="67"/>
      <c r="D27" s="67"/>
      <c r="E27" s="67"/>
      <c r="F27" s="67"/>
      <c r="G27" s="67"/>
      <c r="H27" s="67"/>
    </row>
    <row r="28" spans="1:8" ht="15.6" x14ac:dyDescent="0.3">
      <c r="A28" s="6"/>
      <c r="B28" s="17" t="s">
        <v>15</v>
      </c>
      <c r="C28" s="67"/>
      <c r="D28" s="67"/>
      <c r="E28" s="67"/>
      <c r="F28" s="67"/>
      <c r="G28" s="67"/>
      <c r="H28" s="67"/>
    </row>
    <row r="29" spans="1:8" ht="15.6" x14ac:dyDescent="0.3">
      <c r="A29" s="6"/>
      <c r="B29" s="17" t="s">
        <v>16</v>
      </c>
      <c r="C29" s="67"/>
      <c r="D29" s="67"/>
      <c r="E29" s="67"/>
      <c r="F29" s="67"/>
      <c r="G29" s="67"/>
      <c r="H29" s="67"/>
    </row>
    <row r="30" spans="1:8" ht="15.6" x14ac:dyDescent="0.3">
      <c r="A30" s="6"/>
      <c r="B30" s="17" t="s">
        <v>21</v>
      </c>
      <c r="C30" s="67"/>
      <c r="D30" s="67"/>
      <c r="E30" s="67"/>
      <c r="F30" s="67"/>
      <c r="G30" s="67"/>
      <c r="H30" s="67"/>
    </row>
    <row r="31" spans="1:8" ht="15.6" x14ac:dyDescent="0.3">
      <c r="A31" s="6"/>
      <c r="B31" s="25" t="s">
        <v>8</v>
      </c>
      <c r="C31" s="67"/>
      <c r="D31" s="67"/>
      <c r="E31" s="67"/>
      <c r="F31" s="67"/>
      <c r="G31" s="67"/>
      <c r="H31" s="67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topLeftCell="A5" zoomScale="115" zoomScaleNormal="100" zoomScaleSheetLayoutView="115" workbookViewId="0">
      <selection activeCell="D19" sqref="D1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2300</v>
      </c>
      <c r="D8" s="28">
        <v>37.110999999999997</v>
      </c>
      <c r="E8" s="36">
        <v>34.6</v>
      </c>
      <c r="F8" s="37" t="s">
        <v>30</v>
      </c>
      <c r="G8" s="38">
        <f t="shared" ref="G8:G11" si="0">IFERROR( ROUND(E8/D8,3)," ")</f>
        <v>0.93200000000000005</v>
      </c>
      <c r="H8" s="39">
        <f>C8*E8</f>
        <v>79580</v>
      </c>
    </row>
    <row r="9" spans="1:8" ht="18" x14ac:dyDescent="0.25">
      <c r="A9" s="16">
        <v>2</v>
      </c>
      <c r="B9" s="17" t="s">
        <v>26</v>
      </c>
      <c r="C9" s="29">
        <v>3600</v>
      </c>
      <c r="D9" s="28">
        <v>27.352999999999998</v>
      </c>
      <c r="E9" s="36">
        <v>25.98</v>
      </c>
      <c r="F9" s="37" t="s">
        <v>31</v>
      </c>
      <c r="G9" s="38">
        <f t="shared" si="0"/>
        <v>0.95</v>
      </c>
      <c r="H9" s="39">
        <f t="shared" ref="H9:H11" si="1">C9*E9</f>
        <v>93528</v>
      </c>
    </row>
    <row r="10" spans="1:8" ht="18" x14ac:dyDescent="0.25">
      <c r="A10" s="16">
        <v>3</v>
      </c>
      <c r="B10" s="17" t="s">
        <v>24</v>
      </c>
      <c r="C10" s="29">
        <v>30000</v>
      </c>
      <c r="D10" s="28">
        <v>21.261697830223671</v>
      </c>
      <c r="E10" s="36">
        <v>20</v>
      </c>
      <c r="F10" s="37" t="s">
        <v>32</v>
      </c>
      <c r="G10" s="38">
        <f t="shared" si="0"/>
        <v>0.94099999999999995</v>
      </c>
      <c r="H10" s="39">
        <f t="shared" si="1"/>
        <v>600000</v>
      </c>
    </row>
    <row r="11" spans="1:8" ht="18" x14ac:dyDescent="0.25">
      <c r="A11" s="16">
        <v>4</v>
      </c>
      <c r="B11" s="17" t="s">
        <v>34</v>
      </c>
      <c r="C11" s="29">
        <v>1800</v>
      </c>
      <c r="D11" s="28">
        <v>25.33</v>
      </c>
      <c r="E11" s="36">
        <v>23.33</v>
      </c>
      <c r="F11" s="37" t="s">
        <v>33</v>
      </c>
      <c r="G11" s="38">
        <f t="shared" si="0"/>
        <v>0.92100000000000004</v>
      </c>
      <c r="H11" s="39">
        <f t="shared" si="1"/>
        <v>41994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815102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59" t="s">
        <v>62</v>
      </c>
      <c r="D15" s="60"/>
      <c r="E15" s="60"/>
      <c r="F15" s="60"/>
      <c r="G15" s="61"/>
      <c r="H15" s="19"/>
    </row>
    <row r="16" spans="1:8" ht="15.6" x14ac:dyDescent="0.3">
      <c r="A16" s="6"/>
      <c r="B16" s="13" t="s">
        <v>11</v>
      </c>
      <c r="C16" s="62" t="s">
        <v>70</v>
      </c>
      <c r="D16" s="63"/>
      <c r="E16" s="63"/>
      <c r="F16" s="63"/>
      <c r="G16" s="64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815102</v>
      </c>
      <c r="E19" s="42">
        <f>IF(OR(C16="áno",C16="ano"),D19*0.2,0)</f>
        <v>163020.40000000002</v>
      </c>
      <c r="F19" s="43"/>
      <c r="G19" s="44">
        <f>D19+E19</f>
        <v>978122.4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1:8" ht="15.6" x14ac:dyDescent="0.3">
      <c r="A22" s="6"/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1:8" ht="15.6" x14ac:dyDescent="0.3">
      <c r="A23" s="6"/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1:8" ht="15.6" x14ac:dyDescent="0.25">
      <c r="A24" s="6"/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1:8" ht="15.6" x14ac:dyDescent="0.25">
      <c r="A25" s="6"/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1:8" ht="15.6" x14ac:dyDescent="0.25">
      <c r="A26" s="6"/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1:8" ht="15.6" x14ac:dyDescent="0.25">
      <c r="A27" s="6"/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1:8" ht="15.6" x14ac:dyDescent="0.25">
      <c r="A28" s="6"/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1:8" ht="15.6" x14ac:dyDescent="0.25">
      <c r="A29" s="6"/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1:8" ht="15.6" x14ac:dyDescent="0.25">
      <c r="A30" s="6"/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1:8" ht="15.6" x14ac:dyDescent="0.3">
      <c r="A31" s="6"/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topLeftCell="A11" zoomScale="115" zoomScaleNormal="100" zoomScaleSheetLayoutView="115" workbookViewId="0">
      <selection activeCell="D19" sqref="D1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2850</v>
      </c>
      <c r="D8" s="28">
        <v>37.110999999999997</v>
      </c>
      <c r="E8" s="36">
        <v>35.5</v>
      </c>
      <c r="F8" s="37" t="s">
        <v>30</v>
      </c>
      <c r="G8" s="38">
        <f t="shared" ref="G8:G11" si="0">IFERROR( ROUND(E8/D8,3)," ")</f>
        <v>0.95699999999999996</v>
      </c>
      <c r="H8" s="39">
        <f>C8*E8</f>
        <v>101175</v>
      </c>
    </row>
    <row r="9" spans="1:8" ht="18" x14ac:dyDescent="0.25">
      <c r="A9" s="16">
        <v>2</v>
      </c>
      <c r="B9" s="17" t="s">
        <v>26</v>
      </c>
      <c r="C9" s="29">
        <v>4750</v>
      </c>
      <c r="D9" s="28">
        <v>27.352999999999998</v>
      </c>
      <c r="E9" s="36">
        <v>26.1</v>
      </c>
      <c r="F9" s="37" t="s">
        <v>31</v>
      </c>
      <c r="G9" s="38">
        <f t="shared" si="0"/>
        <v>0.95399999999999996</v>
      </c>
      <c r="H9" s="39">
        <f t="shared" ref="H9:H11" si="1">C9*E9</f>
        <v>123975</v>
      </c>
    </row>
    <row r="10" spans="1:8" ht="18" x14ac:dyDescent="0.25">
      <c r="A10" s="16">
        <v>3</v>
      </c>
      <c r="B10" s="17" t="s">
        <v>24</v>
      </c>
      <c r="C10" s="29">
        <v>33100</v>
      </c>
      <c r="D10" s="28">
        <v>21.261697830223671</v>
      </c>
      <c r="E10" s="36">
        <v>20.260000000000002</v>
      </c>
      <c r="F10" s="37" t="s">
        <v>32</v>
      </c>
      <c r="G10" s="38">
        <f t="shared" si="0"/>
        <v>0.95299999999999996</v>
      </c>
      <c r="H10" s="39">
        <f t="shared" si="1"/>
        <v>670606</v>
      </c>
    </row>
    <row r="11" spans="1:8" ht="18" x14ac:dyDescent="0.25">
      <c r="A11" s="16">
        <v>4</v>
      </c>
      <c r="B11" s="17" t="s">
        <v>34</v>
      </c>
      <c r="C11" s="29">
        <v>1200</v>
      </c>
      <c r="D11" s="28">
        <v>25.33</v>
      </c>
      <c r="E11" s="36">
        <v>24.12</v>
      </c>
      <c r="F11" s="37" t="s">
        <v>33</v>
      </c>
      <c r="G11" s="38">
        <f t="shared" si="0"/>
        <v>0.95199999999999996</v>
      </c>
      <c r="H11" s="39">
        <f t="shared" si="1"/>
        <v>28944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924700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59" t="s">
        <v>62</v>
      </c>
      <c r="D15" s="60"/>
      <c r="E15" s="60"/>
      <c r="F15" s="60"/>
      <c r="G15" s="61"/>
      <c r="H15" s="19"/>
    </row>
    <row r="16" spans="1:8" ht="15.6" x14ac:dyDescent="0.3">
      <c r="A16" s="6"/>
      <c r="B16" s="13" t="s">
        <v>11</v>
      </c>
      <c r="C16" s="62" t="s">
        <v>70</v>
      </c>
      <c r="D16" s="63"/>
      <c r="E16" s="63"/>
      <c r="F16" s="63"/>
      <c r="G16" s="64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924700</v>
      </c>
      <c r="E19" s="42">
        <f>IF(OR(C16="áno",C16="ano"),D19*0.2,0)</f>
        <v>184940</v>
      </c>
      <c r="F19" s="43"/>
      <c r="G19" s="44">
        <f>D19+E19</f>
        <v>1109640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1:8" ht="15.6" x14ac:dyDescent="0.3">
      <c r="A22" s="6"/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1:8" ht="15.6" x14ac:dyDescent="0.3">
      <c r="A23" s="6"/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1:8" ht="15.6" x14ac:dyDescent="0.25">
      <c r="A24" s="6"/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1:8" ht="15.6" x14ac:dyDescent="0.25">
      <c r="A25" s="6"/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1:8" ht="15.6" x14ac:dyDescent="0.25">
      <c r="A26" s="6"/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1:8" ht="15.6" x14ac:dyDescent="0.25">
      <c r="A27" s="6"/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1:8" ht="15.6" x14ac:dyDescent="0.25">
      <c r="A28" s="6"/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1:8" ht="15.6" x14ac:dyDescent="0.25">
      <c r="A29" s="6"/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1:8" ht="15.6" x14ac:dyDescent="0.25">
      <c r="A30" s="6"/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1:8" ht="15.6" x14ac:dyDescent="0.3">
      <c r="A31" s="6"/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15" zoomScaleNormal="100" zoomScaleSheetLayoutView="115" workbookViewId="0">
      <selection activeCell="D19" sqref="D1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2850</v>
      </c>
      <c r="D8" s="28">
        <v>37.110999999999997</v>
      </c>
      <c r="E8" s="36">
        <v>34.200000000000003</v>
      </c>
      <c r="F8" s="37" t="s">
        <v>30</v>
      </c>
      <c r="G8" s="38">
        <f t="shared" ref="G8:G11" si="0">IFERROR( ROUND(E8/D8,3)," ")</f>
        <v>0.92200000000000004</v>
      </c>
      <c r="H8" s="39">
        <f>C8*E8</f>
        <v>97470.000000000015</v>
      </c>
    </row>
    <row r="9" spans="1:8" ht="18" x14ac:dyDescent="0.25">
      <c r="A9" s="16">
        <v>2</v>
      </c>
      <c r="B9" s="17" t="s">
        <v>26</v>
      </c>
      <c r="C9" s="29">
        <v>6650</v>
      </c>
      <c r="D9" s="28">
        <v>27.352999999999998</v>
      </c>
      <c r="E9" s="36">
        <v>25.58</v>
      </c>
      <c r="F9" s="37" t="s">
        <v>31</v>
      </c>
      <c r="G9" s="38">
        <f t="shared" si="0"/>
        <v>0.93500000000000005</v>
      </c>
      <c r="H9" s="39">
        <f t="shared" ref="H9:H11" si="1">C9*E9</f>
        <v>170107</v>
      </c>
    </row>
    <row r="10" spans="1:8" ht="18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>
        <v>19.850000000000001</v>
      </c>
      <c r="F10" s="37" t="s">
        <v>32</v>
      </c>
      <c r="G10" s="38">
        <f t="shared" si="0"/>
        <v>0.93400000000000005</v>
      </c>
      <c r="H10" s="39">
        <f t="shared" si="1"/>
        <v>938905.00000000012</v>
      </c>
    </row>
    <row r="11" spans="1:8" ht="18" x14ac:dyDescent="0.25">
      <c r="A11" s="16">
        <v>4</v>
      </c>
      <c r="B11" s="17" t="s">
        <v>34</v>
      </c>
      <c r="C11" s="29">
        <v>1200</v>
      </c>
      <c r="D11" s="28">
        <v>25.33</v>
      </c>
      <c r="E11" s="36">
        <v>23.38</v>
      </c>
      <c r="F11" s="37" t="s">
        <v>33</v>
      </c>
      <c r="G11" s="38">
        <f t="shared" si="0"/>
        <v>0.92300000000000004</v>
      </c>
      <c r="H11" s="39">
        <f t="shared" si="1"/>
        <v>28056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1234538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59" t="s">
        <v>62</v>
      </c>
      <c r="D15" s="60"/>
      <c r="E15" s="60"/>
      <c r="F15" s="60"/>
      <c r="G15" s="61"/>
      <c r="H15" s="19"/>
    </row>
    <row r="16" spans="1:8" ht="15.6" x14ac:dyDescent="0.3">
      <c r="A16" s="6"/>
      <c r="B16" s="13" t="s">
        <v>11</v>
      </c>
      <c r="C16" s="62" t="s">
        <v>70</v>
      </c>
      <c r="D16" s="63"/>
      <c r="E16" s="63"/>
      <c r="F16" s="63"/>
      <c r="G16" s="64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1234538</v>
      </c>
      <c r="E19" s="42">
        <f>IF(OR(C16="áno",C16="ano"),D19*0.2,0)</f>
        <v>246907.6</v>
      </c>
      <c r="F19" s="43"/>
      <c r="G19" s="44">
        <f>D19+E19</f>
        <v>1481445.6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1:8" ht="15.6" x14ac:dyDescent="0.3">
      <c r="A22" s="6"/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1:8" ht="15.6" x14ac:dyDescent="0.3">
      <c r="A23" s="6"/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1:8" ht="15.6" x14ac:dyDescent="0.25">
      <c r="A24" s="6"/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1:8" ht="15.6" x14ac:dyDescent="0.25">
      <c r="A25" s="6"/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1:8" ht="15.6" x14ac:dyDescent="0.25">
      <c r="A26" s="6"/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1:8" ht="15.6" x14ac:dyDescent="0.25">
      <c r="A27" s="6"/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1:8" ht="15.6" x14ac:dyDescent="0.25">
      <c r="A28" s="6"/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1:8" ht="15.6" x14ac:dyDescent="0.25">
      <c r="A29" s="6"/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1:8" ht="15.6" x14ac:dyDescent="0.25">
      <c r="A30" s="6"/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1:8" ht="15.6" x14ac:dyDescent="0.3">
      <c r="A31" s="6"/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topLeftCell="A5" zoomScale="115" zoomScaleNormal="100" zoomScaleSheetLayoutView="115" workbookViewId="0">
      <selection activeCell="D19" sqref="D1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3800</v>
      </c>
      <c r="D8" s="28">
        <v>37.110999999999997</v>
      </c>
      <c r="E8" s="36">
        <v>34.799999999999997</v>
      </c>
      <c r="F8" s="37" t="s">
        <v>30</v>
      </c>
      <c r="G8" s="38">
        <f t="shared" ref="G8:G11" si="0">IFERROR( ROUND(E8/D8,3)," ")</f>
        <v>0.93799999999999994</v>
      </c>
      <c r="H8" s="39">
        <f>C8*E8</f>
        <v>132240</v>
      </c>
    </row>
    <row r="9" spans="1:8" ht="18" x14ac:dyDescent="0.25">
      <c r="A9" s="16">
        <v>2</v>
      </c>
      <c r="B9" s="17" t="s">
        <v>26</v>
      </c>
      <c r="C9" s="29">
        <v>6400</v>
      </c>
      <c r="D9" s="28">
        <v>27.352999999999998</v>
      </c>
      <c r="E9" s="36">
        <v>26</v>
      </c>
      <c r="F9" s="37" t="s">
        <v>31</v>
      </c>
      <c r="G9" s="38">
        <f t="shared" si="0"/>
        <v>0.95099999999999996</v>
      </c>
      <c r="H9" s="39">
        <f t="shared" ref="H9:H11" si="1">C9*E9</f>
        <v>166400</v>
      </c>
    </row>
    <row r="10" spans="1:8" ht="18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>
        <v>19.13</v>
      </c>
      <c r="F10" s="37" t="s">
        <v>32</v>
      </c>
      <c r="G10" s="38">
        <f t="shared" si="0"/>
        <v>0.9</v>
      </c>
      <c r="H10" s="39">
        <f t="shared" si="1"/>
        <v>904849</v>
      </c>
    </row>
    <row r="11" spans="1:8" ht="18" x14ac:dyDescent="0.25">
      <c r="A11" s="16">
        <v>4</v>
      </c>
      <c r="B11" s="17" t="s">
        <v>34</v>
      </c>
      <c r="C11" s="29">
        <v>1200</v>
      </c>
      <c r="D11" s="28">
        <v>25.33</v>
      </c>
      <c r="E11" s="36">
        <v>24</v>
      </c>
      <c r="F11" s="37" t="s">
        <v>33</v>
      </c>
      <c r="G11" s="38">
        <f t="shared" si="0"/>
        <v>0.94699999999999995</v>
      </c>
      <c r="H11" s="39">
        <f t="shared" si="1"/>
        <v>28800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1232289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59" t="s">
        <v>62</v>
      </c>
      <c r="D15" s="60"/>
      <c r="E15" s="60"/>
      <c r="F15" s="60"/>
      <c r="G15" s="61"/>
      <c r="H15" s="19"/>
    </row>
    <row r="16" spans="1:8" ht="15.6" x14ac:dyDescent="0.3">
      <c r="A16" s="6"/>
      <c r="B16" s="13" t="s">
        <v>11</v>
      </c>
      <c r="C16" s="62" t="s">
        <v>70</v>
      </c>
      <c r="D16" s="63"/>
      <c r="E16" s="63"/>
      <c r="F16" s="63"/>
      <c r="G16" s="64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1232289</v>
      </c>
      <c r="E19" s="42">
        <f>IF(OR(C16="áno",C16="ano"),D19*0.2,0)</f>
        <v>246457.80000000002</v>
      </c>
      <c r="F19" s="43"/>
      <c r="G19" s="44">
        <f>D19+E19</f>
        <v>1478746.8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1:8" ht="15.6" x14ac:dyDescent="0.3">
      <c r="A22" s="6"/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1:8" ht="15.6" x14ac:dyDescent="0.3">
      <c r="A23" s="6"/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1:8" ht="15.6" x14ac:dyDescent="0.25">
      <c r="A24" s="6"/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1:8" ht="15.6" x14ac:dyDescent="0.25">
      <c r="A25" s="6"/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1:8" ht="15.6" x14ac:dyDescent="0.25">
      <c r="A26" s="6"/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1:8" ht="15.6" x14ac:dyDescent="0.25">
      <c r="A27" s="6"/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1:8" ht="15.6" x14ac:dyDescent="0.25">
      <c r="A28" s="6"/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1:8" ht="15.6" x14ac:dyDescent="0.25">
      <c r="A29" s="6"/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1:8" ht="15.6" x14ac:dyDescent="0.25">
      <c r="A30" s="6"/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1:8" ht="15.6" x14ac:dyDescent="0.3">
      <c r="A31" s="6"/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topLeftCell="A5" zoomScale="115" zoomScaleNormal="100" zoomScaleSheetLayoutView="115" workbookViewId="0">
      <selection activeCell="D19" sqref="D1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5000</v>
      </c>
      <c r="D8" s="28">
        <v>37.110999999999997</v>
      </c>
      <c r="E8" s="36">
        <v>34.6</v>
      </c>
      <c r="F8" s="37" t="s">
        <v>30</v>
      </c>
      <c r="G8" s="38">
        <f t="shared" ref="G8:G11" si="0">IFERROR( ROUND(E8/D8,3)," ")</f>
        <v>0.93200000000000005</v>
      </c>
      <c r="H8" s="39">
        <f>C8*E8</f>
        <v>173000</v>
      </c>
    </row>
    <row r="9" spans="1:8" ht="18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>
        <v>25.58</v>
      </c>
      <c r="F9" s="37" t="s">
        <v>31</v>
      </c>
      <c r="G9" s="38">
        <f t="shared" si="0"/>
        <v>0.93500000000000005</v>
      </c>
      <c r="H9" s="39">
        <f t="shared" ref="H9:H11" si="1">C9*E9</f>
        <v>358120</v>
      </c>
    </row>
    <row r="10" spans="1:8" ht="18" x14ac:dyDescent="0.25">
      <c r="A10" s="16">
        <v>3</v>
      </c>
      <c r="B10" s="17" t="s">
        <v>24</v>
      </c>
      <c r="C10" s="29">
        <v>59000</v>
      </c>
      <c r="D10" s="28">
        <v>21.261697830223671</v>
      </c>
      <c r="E10" s="36">
        <v>19.7</v>
      </c>
      <c r="F10" s="37" t="s">
        <v>32</v>
      </c>
      <c r="G10" s="38">
        <f t="shared" si="0"/>
        <v>0.92700000000000005</v>
      </c>
      <c r="H10" s="39">
        <f t="shared" si="1"/>
        <v>1162300</v>
      </c>
    </row>
    <row r="11" spans="1:8" ht="18" x14ac:dyDescent="0.25">
      <c r="A11" s="16">
        <v>4</v>
      </c>
      <c r="B11" s="17" t="s">
        <v>34</v>
      </c>
      <c r="C11" s="29">
        <v>10000</v>
      </c>
      <c r="D11" s="28">
        <v>25.33</v>
      </c>
      <c r="E11" s="36">
        <v>23.55</v>
      </c>
      <c r="F11" s="37" t="s">
        <v>33</v>
      </c>
      <c r="G11" s="38">
        <f t="shared" si="0"/>
        <v>0.93</v>
      </c>
      <c r="H11" s="39">
        <f t="shared" si="1"/>
        <v>235500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1928920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59" t="s">
        <v>62</v>
      </c>
      <c r="D15" s="60"/>
      <c r="E15" s="60"/>
      <c r="F15" s="60"/>
      <c r="G15" s="61"/>
      <c r="H15" s="19"/>
    </row>
    <row r="16" spans="1:8" ht="15.6" x14ac:dyDescent="0.3">
      <c r="A16" s="6"/>
      <c r="B16" s="13" t="s">
        <v>11</v>
      </c>
      <c r="C16" s="62" t="s">
        <v>70</v>
      </c>
      <c r="D16" s="63"/>
      <c r="E16" s="63"/>
      <c r="F16" s="63"/>
      <c r="G16" s="64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1928920</v>
      </c>
      <c r="E19" s="42">
        <f>IF(OR(C16="áno",C16="ano"),D19*0.2,0)</f>
        <v>385784</v>
      </c>
      <c r="F19" s="43"/>
      <c r="G19" s="44">
        <f>D19+E19</f>
        <v>2314704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1:8" ht="15.6" x14ac:dyDescent="0.3">
      <c r="A22" s="6"/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1:8" ht="15.6" x14ac:dyDescent="0.3">
      <c r="A23" s="6"/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1:8" ht="15.6" x14ac:dyDescent="0.25">
      <c r="A24" s="6"/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1:8" ht="15.6" x14ac:dyDescent="0.25">
      <c r="A25" s="6"/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1:8" ht="15.6" x14ac:dyDescent="0.25">
      <c r="A26" s="6"/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1:8" ht="15.6" x14ac:dyDescent="0.25">
      <c r="A27" s="6"/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1:8" ht="15.6" x14ac:dyDescent="0.25">
      <c r="A28" s="6"/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1:8" ht="15.6" x14ac:dyDescent="0.25">
      <c r="A29" s="6"/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1:8" ht="15.6" x14ac:dyDescent="0.25">
      <c r="A30" s="6"/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1:8" ht="15.6" x14ac:dyDescent="0.3">
      <c r="A31" s="6"/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topLeftCell="A5" zoomScale="115" zoomScaleNormal="100" zoomScaleSheetLayoutView="115" workbookViewId="0">
      <selection activeCell="D19" sqref="D1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2600</v>
      </c>
      <c r="D8" s="28">
        <v>37.110999999999997</v>
      </c>
      <c r="E8" s="36">
        <v>35.25</v>
      </c>
      <c r="F8" s="37" t="s">
        <v>30</v>
      </c>
      <c r="G8" s="38">
        <f t="shared" ref="G8:G11" si="0">IFERROR( ROUND(E8/D8,3)," ")</f>
        <v>0.95</v>
      </c>
      <c r="H8" s="39">
        <f>C8*E8</f>
        <v>91650</v>
      </c>
    </row>
    <row r="9" spans="1:8" ht="18" x14ac:dyDescent="0.25">
      <c r="A9" s="16">
        <v>2</v>
      </c>
      <c r="B9" s="17" t="s">
        <v>26</v>
      </c>
      <c r="C9" s="29">
        <v>13000</v>
      </c>
      <c r="D9" s="28">
        <v>27.352999999999998</v>
      </c>
      <c r="E9" s="36">
        <v>25.98</v>
      </c>
      <c r="F9" s="37" t="s">
        <v>31</v>
      </c>
      <c r="G9" s="38">
        <f t="shared" si="0"/>
        <v>0.95</v>
      </c>
      <c r="H9" s="39">
        <f t="shared" ref="H9:H11" si="1">C9*E9</f>
        <v>337740</v>
      </c>
    </row>
    <row r="10" spans="1:8" ht="18" x14ac:dyDescent="0.25">
      <c r="A10" s="16">
        <v>3</v>
      </c>
      <c r="B10" s="17" t="s">
        <v>24</v>
      </c>
      <c r="C10" s="29">
        <v>52000</v>
      </c>
      <c r="D10" s="28">
        <v>21.261697830223671</v>
      </c>
      <c r="E10" s="36">
        <v>19.5</v>
      </c>
      <c r="F10" s="37" t="s">
        <v>32</v>
      </c>
      <c r="G10" s="38">
        <f t="shared" si="0"/>
        <v>0.91700000000000004</v>
      </c>
      <c r="H10" s="39">
        <f t="shared" si="1"/>
        <v>1014000</v>
      </c>
    </row>
    <row r="11" spans="1:8" ht="18" x14ac:dyDescent="0.25">
      <c r="A11" s="16">
        <v>4</v>
      </c>
      <c r="B11" s="17" t="s">
        <v>34</v>
      </c>
      <c r="C11" s="29">
        <v>10400</v>
      </c>
      <c r="D11" s="28">
        <v>25.33</v>
      </c>
      <c r="E11" s="36">
        <v>23.55</v>
      </c>
      <c r="F11" s="37" t="s">
        <v>33</v>
      </c>
      <c r="G11" s="38">
        <f t="shared" si="0"/>
        <v>0.93</v>
      </c>
      <c r="H11" s="39">
        <f t="shared" si="1"/>
        <v>244920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1688310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59" t="s">
        <v>62</v>
      </c>
      <c r="D15" s="60"/>
      <c r="E15" s="60"/>
      <c r="F15" s="60"/>
      <c r="G15" s="61"/>
      <c r="H15" s="19"/>
    </row>
    <row r="16" spans="1:8" ht="15.6" x14ac:dyDescent="0.3">
      <c r="A16" s="6"/>
      <c r="B16" s="13" t="s">
        <v>11</v>
      </c>
      <c r="C16" s="62" t="s">
        <v>70</v>
      </c>
      <c r="D16" s="63"/>
      <c r="E16" s="63"/>
      <c r="F16" s="63"/>
      <c r="G16" s="64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1688310</v>
      </c>
      <c r="E19" s="42">
        <f>IF(OR(C16="áno",C16="ano"),D19*0.2,0)</f>
        <v>337662</v>
      </c>
      <c r="F19" s="43"/>
      <c r="G19" s="44">
        <f>D19+E19</f>
        <v>2025972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1:8" ht="15.6" x14ac:dyDescent="0.3">
      <c r="A22" s="6"/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1:8" ht="15.6" x14ac:dyDescent="0.3">
      <c r="A23" s="6"/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1:8" ht="15.6" x14ac:dyDescent="0.25">
      <c r="A24" s="6"/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1:8" ht="15.6" x14ac:dyDescent="0.25">
      <c r="A25" s="6"/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1:8" ht="15.6" x14ac:dyDescent="0.25">
      <c r="A26" s="6"/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1:8" ht="15.6" x14ac:dyDescent="0.25">
      <c r="A27" s="6"/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1:8" ht="15.6" x14ac:dyDescent="0.25">
      <c r="A28" s="6"/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1:8" ht="15.6" x14ac:dyDescent="0.25">
      <c r="A29" s="6"/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1:8" ht="15.6" x14ac:dyDescent="0.25">
      <c r="A30" s="6"/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1:8" ht="15.6" x14ac:dyDescent="0.3">
      <c r="A31" s="6"/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topLeftCell="A10" zoomScale="130" zoomScaleNormal="100" zoomScaleSheetLayoutView="130" workbookViewId="0">
      <selection activeCell="D19" sqref="D1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  <col min="9" max="9" width="6.5546875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1" t="s">
        <v>29</v>
      </c>
      <c r="G7" s="52"/>
      <c r="H7" s="27" t="s">
        <v>27</v>
      </c>
    </row>
    <row r="8" spans="1:8" ht="18" x14ac:dyDescent="0.3">
      <c r="A8" s="16">
        <v>1</v>
      </c>
      <c r="B8" s="26" t="s">
        <v>25</v>
      </c>
      <c r="C8" s="29">
        <v>5000</v>
      </c>
      <c r="D8" s="28">
        <v>37.110999999999997</v>
      </c>
      <c r="E8" s="36">
        <v>35.25</v>
      </c>
      <c r="F8" s="37" t="s">
        <v>30</v>
      </c>
      <c r="G8" s="38">
        <f t="shared" ref="G8:G11" si="0">IFERROR( ROUND(E8/D8,3)," ")</f>
        <v>0.95</v>
      </c>
      <c r="H8" s="39">
        <f>C8*E8</f>
        <v>176250</v>
      </c>
    </row>
    <row r="9" spans="1:8" ht="18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>
        <v>25.98</v>
      </c>
      <c r="F9" s="37" t="s">
        <v>31</v>
      </c>
      <c r="G9" s="38">
        <f t="shared" si="0"/>
        <v>0.95</v>
      </c>
      <c r="H9" s="39">
        <f t="shared" ref="H9:H11" si="1">C9*E9</f>
        <v>363720</v>
      </c>
    </row>
    <row r="10" spans="1:8" ht="18" x14ac:dyDescent="0.25">
      <c r="A10" s="16">
        <v>3</v>
      </c>
      <c r="B10" s="17" t="s">
        <v>24</v>
      </c>
      <c r="C10" s="29">
        <v>55000</v>
      </c>
      <c r="D10" s="28">
        <v>21.261697830223671</v>
      </c>
      <c r="E10" s="36">
        <v>19.13</v>
      </c>
      <c r="F10" s="37" t="s">
        <v>32</v>
      </c>
      <c r="G10" s="38">
        <f t="shared" si="0"/>
        <v>0.9</v>
      </c>
      <c r="H10" s="39">
        <f t="shared" si="1"/>
        <v>1052150</v>
      </c>
    </row>
    <row r="11" spans="1:8" ht="18" x14ac:dyDescent="0.25">
      <c r="A11" s="16">
        <v>4</v>
      </c>
      <c r="B11" s="17" t="s">
        <v>34</v>
      </c>
      <c r="C11" s="29">
        <v>10000</v>
      </c>
      <c r="D11" s="28">
        <v>25.33</v>
      </c>
      <c r="E11" s="36">
        <v>23.55</v>
      </c>
      <c r="F11" s="37" t="s">
        <v>33</v>
      </c>
      <c r="G11" s="38">
        <f t="shared" si="0"/>
        <v>0.93</v>
      </c>
      <c r="H11" s="39">
        <f t="shared" si="1"/>
        <v>235500</v>
      </c>
    </row>
    <row r="12" spans="1:8" ht="15.6" x14ac:dyDescent="0.25">
      <c r="A12" s="53" t="s">
        <v>28</v>
      </c>
      <c r="B12" s="54"/>
      <c r="C12" s="54"/>
      <c r="D12" s="54"/>
      <c r="E12" s="54"/>
      <c r="F12" s="54"/>
      <c r="G12" s="55"/>
      <c r="H12" s="40">
        <f>SUM(H8:H11)</f>
        <v>1827620</v>
      </c>
    </row>
    <row r="13" spans="1:8" x14ac:dyDescent="0.25">
      <c r="A13" s="57"/>
      <c r="B13" s="58"/>
      <c r="C13" s="58"/>
      <c r="D13" s="58"/>
      <c r="E13" s="58"/>
      <c r="F13" s="58"/>
      <c r="G13" s="58"/>
      <c r="H13" s="58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59" t="s">
        <v>62</v>
      </c>
      <c r="D15" s="60"/>
      <c r="E15" s="60"/>
      <c r="F15" s="60"/>
      <c r="G15" s="61"/>
      <c r="H15" s="19"/>
    </row>
    <row r="16" spans="1:8" ht="15.6" x14ac:dyDescent="0.3">
      <c r="A16" s="6"/>
      <c r="B16" s="13" t="s">
        <v>11</v>
      </c>
      <c r="C16" s="62" t="s">
        <v>70</v>
      </c>
      <c r="D16" s="63"/>
      <c r="E16" s="63"/>
      <c r="F16" s="63"/>
      <c r="G16" s="64"/>
      <c r="H16" s="19"/>
    </row>
    <row r="17" spans="1:8" ht="15.6" x14ac:dyDescent="0.3">
      <c r="A17" s="6"/>
      <c r="B17" s="66"/>
      <c r="C17" s="65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6"/>
      <c r="C18" s="65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1827620</v>
      </c>
      <c r="E19" s="42">
        <f>IF(OR(C16="áno",C16="ano"),D19*0.2,0)</f>
        <v>365524</v>
      </c>
      <c r="F19" s="43"/>
      <c r="G19" s="44">
        <f>D19+E19</f>
        <v>2193144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0" t="s">
        <v>62</v>
      </c>
      <c r="D21" s="50"/>
      <c r="E21" s="50"/>
      <c r="F21" s="50"/>
      <c r="G21" s="50"/>
      <c r="H21" s="50"/>
    </row>
    <row r="22" spans="1:8" ht="15.6" x14ac:dyDescent="0.3">
      <c r="A22" s="6"/>
      <c r="B22" s="30" t="s">
        <v>3</v>
      </c>
      <c r="C22" s="50" t="s">
        <v>63</v>
      </c>
      <c r="D22" s="50"/>
      <c r="E22" s="50"/>
      <c r="F22" s="50"/>
      <c r="G22" s="50"/>
      <c r="H22" s="50"/>
    </row>
    <row r="23" spans="1:8" ht="15.6" x14ac:dyDescent="0.3">
      <c r="A23" s="6"/>
      <c r="B23" s="25" t="s">
        <v>9</v>
      </c>
      <c r="C23" s="50" t="s">
        <v>64</v>
      </c>
      <c r="D23" s="50"/>
      <c r="E23" s="50"/>
      <c r="F23" s="50"/>
      <c r="G23" s="50"/>
      <c r="H23" s="50"/>
    </row>
    <row r="24" spans="1:8" ht="15.6" x14ac:dyDescent="0.25">
      <c r="A24" s="6"/>
      <c r="B24" s="17" t="s">
        <v>17</v>
      </c>
      <c r="C24" s="50" t="s">
        <v>69</v>
      </c>
      <c r="D24" s="50"/>
      <c r="E24" s="50"/>
      <c r="F24" s="50"/>
      <c r="G24" s="50"/>
      <c r="H24" s="50"/>
    </row>
    <row r="25" spans="1:8" ht="15.6" x14ac:dyDescent="0.25">
      <c r="A25" s="6"/>
      <c r="B25" s="17" t="s">
        <v>18</v>
      </c>
      <c r="C25" s="50">
        <v>48097331</v>
      </c>
      <c r="D25" s="50"/>
      <c r="E25" s="50"/>
      <c r="F25" s="50"/>
      <c r="G25" s="50"/>
      <c r="H25" s="50"/>
    </row>
    <row r="26" spans="1:8" ht="15.6" x14ac:dyDescent="0.25">
      <c r="A26" s="6"/>
      <c r="B26" s="17" t="s">
        <v>19</v>
      </c>
      <c r="C26" s="50" t="s">
        <v>65</v>
      </c>
      <c r="D26" s="50"/>
      <c r="E26" s="50"/>
      <c r="F26" s="50"/>
      <c r="G26" s="50"/>
      <c r="H26" s="50"/>
    </row>
    <row r="27" spans="1:8" ht="15.6" x14ac:dyDescent="0.25">
      <c r="A27" s="6"/>
      <c r="B27" s="17" t="s">
        <v>20</v>
      </c>
      <c r="C27" s="50">
        <v>2120047061</v>
      </c>
      <c r="D27" s="50"/>
      <c r="E27" s="50"/>
      <c r="F27" s="50"/>
      <c r="G27" s="50"/>
      <c r="H27" s="50"/>
    </row>
    <row r="28" spans="1:8" ht="15.6" x14ac:dyDescent="0.25">
      <c r="A28" s="6"/>
      <c r="B28" s="17" t="s">
        <v>15</v>
      </c>
      <c r="C28" s="50" t="s">
        <v>66</v>
      </c>
      <c r="D28" s="50"/>
      <c r="E28" s="50"/>
      <c r="F28" s="50"/>
      <c r="G28" s="50"/>
      <c r="H28" s="50"/>
    </row>
    <row r="29" spans="1:8" ht="15.6" x14ac:dyDescent="0.25">
      <c r="A29" s="6"/>
      <c r="B29" s="17" t="s">
        <v>16</v>
      </c>
      <c r="C29" s="56" t="s">
        <v>67</v>
      </c>
      <c r="D29" s="56"/>
      <c r="E29" s="56"/>
      <c r="F29" s="56"/>
      <c r="G29" s="56"/>
      <c r="H29" s="56"/>
    </row>
    <row r="30" spans="1:8" ht="15.6" x14ac:dyDescent="0.25">
      <c r="A30" s="6"/>
      <c r="B30" s="17" t="s">
        <v>21</v>
      </c>
      <c r="C30" s="56" t="s">
        <v>68</v>
      </c>
      <c r="D30" s="56"/>
      <c r="E30" s="56"/>
      <c r="F30" s="56"/>
      <c r="G30" s="56"/>
      <c r="H30" s="56"/>
    </row>
    <row r="31" spans="1:8" ht="15.6" x14ac:dyDescent="0.3">
      <c r="A31" s="6"/>
      <c r="B31" s="25" t="s">
        <v>8</v>
      </c>
      <c r="C31" s="49">
        <v>44843</v>
      </c>
      <c r="D31" s="50"/>
      <c r="E31" s="50"/>
      <c r="F31" s="50"/>
      <c r="G31" s="50"/>
      <c r="H31" s="50"/>
    </row>
    <row r="32" spans="1:8" ht="15.6" x14ac:dyDescent="0.3">
      <c r="A32" s="6"/>
      <c r="B32" s="25" t="s">
        <v>10</v>
      </c>
      <c r="C32" s="67"/>
      <c r="D32" s="67"/>
      <c r="E32" s="67"/>
      <c r="F32" s="67"/>
      <c r="G32" s="67"/>
      <c r="H32" s="6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5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23</vt:i4>
      </vt:variant>
      <vt:variant>
        <vt:lpstr>Pomenované rozsahy</vt:lpstr>
      </vt:variant>
      <vt:variant>
        <vt:i4>2</vt:i4>
      </vt:variant>
    </vt:vector>
  </HeadingPairs>
  <TitlesOfParts>
    <vt:vector size="25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 19 Izra</vt:lpstr>
      <vt:lpstr>VC20 Mohov</vt:lpstr>
      <vt:lpstr>VC21 Regeta</vt:lpstr>
      <vt:lpstr>VC22 Bogota</vt:lpstr>
      <vt:lpstr>VC23 Lipová </vt:lpstr>
      <vt:lpstr>'VC11 Stará voda'!Oblasť_tlače</vt:lpstr>
      <vt:lpstr>'VC9 Silická Jablonica'!Oblasť_tlače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uzivatel</cp:lastModifiedBy>
  <cp:lastPrinted>2022-10-09T14:43:57Z</cp:lastPrinted>
  <dcterms:created xsi:type="dcterms:W3CDTF">2012-03-14T10:26:47Z</dcterms:created>
  <dcterms:modified xsi:type="dcterms:W3CDTF">2022-10-11T15:36:56Z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