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" windowWidth="28800" windowHeight="14310" tabRatio="500"/>
  </bookViews>
  <sheets>
    <sheet name="Prehlad" sheetId="3" r:id="rId1"/>
    <sheet name="Rekapitulacia" sheetId="5" r:id="rId2"/>
    <sheet name="Kryci list" sheetId="6" r:id="rId3"/>
  </sheets>
  <definedNames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list'!$A:$J</definedName>
    <definedName name="_xlnm.Print_Area" localSheetId="0">Prehlad!$A:$O</definedName>
    <definedName name="_xlnm.Print_Area" localSheetId="1">Rekapitulacia!$A:$G</definedName>
  </definedNames>
  <calcPr calcId="12451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/>
  <c r="J30" s="1"/>
  <c r="G42" i="5"/>
  <c r="W701" i="3"/>
  <c r="G39" i="5"/>
  <c r="F39"/>
  <c r="E39"/>
  <c r="C39"/>
  <c r="W699" i="3"/>
  <c r="N699"/>
  <c r="L699"/>
  <c r="I699"/>
  <c r="G38" i="5"/>
  <c r="F38"/>
  <c r="E38"/>
  <c r="C38"/>
  <c r="W697" i="3"/>
  <c r="N697"/>
  <c r="L697"/>
  <c r="I697"/>
  <c r="N696"/>
  <c r="L696"/>
  <c r="J696"/>
  <c r="H696"/>
  <c r="N695"/>
  <c r="L695"/>
  <c r="J695"/>
  <c r="J697" s="1"/>
  <c r="H695"/>
  <c r="H697" s="1"/>
  <c r="E18" i="6"/>
  <c r="G36" i="5"/>
  <c r="F36"/>
  <c r="E36"/>
  <c r="C36"/>
  <c r="W691" i="3"/>
  <c r="N691"/>
  <c r="L691"/>
  <c r="I691"/>
  <c r="G35" i="5"/>
  <c r="F35"/>
  <c r="E35"/>
  <c r="C35"/>
  <c r="W689" i="3"/>
  <c r="N689"/>
  <c r="L689"/>
  <c r="I689"/>
  <c r="N688"/>
  <c r="L688"/>
  <c r="J688"/>
  <c r="J689" s="1"/>
  <c r="H688"/>
  <c r="H689" s="1"/>
  <c r="B35" i="5" s="1"/>
  <c r="G34"/>
  <c r="F34"/>
  <c r="E34"/>
  <c r="C34"/>
  <c r="W685" i="3"/>
  <c r="N685"/>
  <c r="L685"/>
  <c r="I685"/>
  <c r="N684"/>
  <c r="L684"/>
  <c r="J684"/>
  <c r="J685" s="1"/>
  <c r="H684"/>
  <c r="H685" s="1"/>
  <c r="B34" i="5" s="1"/>
  <c r="G33"/>
  <c r="F33"/>
  <c r="E33"/>
  <c r="C33"/>
  <c r="W681" i="3"/>
  <c r="N681"/>
  <c r="L681"/>
  <c r="J681"/>
  <c r="J691" s="1"/>
  <c r="I681"/>
  <c r="N680"/>
  <c r="L680"/>
  <c r="J680"/>
  <c r="H680"/>
  <c r="N679"/>
  <c r="L679"/>
  <c r="J679"/>
  <c r="H679"/>
  <c r="H681" s="1"/>
  <c r="G31" i="5"/>
  <c r="W675" i="3"/>
  <c r="G30" i="5"/>
  <c r="F30"/>
  <c r="E30"/>
  <c r="C30"/>
  <c r="W673" i="3"/>
  <c r="N673"/>
  <c r="L673"/>
  <c r="J673"/>
  <c r="D30" i="5" s="1"/>
  <c r="I673" i="3"/>
  <c r="N672"/>
  <c r="L672"/>
  <c r="J672"/>
  <c r="H672"/>
  <c r="N666"/>
  <c r="L666"/>
  <c r="J666"/>
  <c r="H666"/>
  <c r="N665"/>
  <c r="L665"/>
  <c r="J665"/>
  <c r="H665"/>
  <c r="H673" s="1"/>
  <c r="B30" i="5" s="1"/>
  <c r="G29"/>
  <c r="F29"/>
  <c r="E29"/>
  <c r="C29"/>
  <c r="W662" i="3"/>
  <c r="N662"/>
  <c r="L662"/>
  <c r="J662"/>
  <c r="D29" i="5" s="1"/>
  <c r="I662" i="3"/>
  <c r="N650"/>
  <c r="L650"/>
  <c r="J650"/>
  <c r="H650"/>
  <c r="N640"/>
  <c r="L640"/>
  <c r="J640"/>
  <c r="H640"/>
  <c r="N639"/>
  <c r="L639"/>
  <c r="J639"/>
  <c r="H639"/>
  <c r="H662" s="1"/>
  <c r="B29" i="5" s="1"/>
  <c r="G28"/>
  <c r="W636" i="3"/>
  <c r="N636"/>
  <c r="F28" i="5" s="1"/>
  <c r="N635" i="3"/>
  <c r="L635"/>
  <c r="L636" s="1"/>
  <c r="J635"/>
  <c r="H635"/>
  <c r="N633"/>
  <c r="L633"/>
  <c r="J633"/>
  <c r="I633"/>
  <c r="I636" s="1"/>
  <c r="C28" i="5" s="1"/>
  <c r="N628" i="3"/>
  <c r="L628"/>
  <c r="J628"/>
  <c r="J636" s="1"/>
  <c r="H628"/>
  <c r="H636" s="1"/>
  <c r="B28" i="5" s="1"/>
  <c r="G27"/>
  <c r="C27"/>
  <c r="W625" i="3"/>
  <c r="I625"/>
  <c r="N624"/>
  <c r="N625" s="1"/>
  <c r="F27" i="5" s="1"/>
  <c r="L624" i="3"/>
  <c r="L625" s="1"/>
  <c r="E27" i="5" s="1"/>
  <c r="J624" i="3"/>
  <c r="H624"/>
  <c r="N617"/>
  <c r="L617"/>
  <c r="J617"/>
  <c r="H617"/>
  <c r="N604"/>
  <c r="L604"/>
  <c r="J604"/>
  <c r="H604"/>
  <c r="N603"/>
  <c r="L603"/>
  <c r="J603"/>
  <c r="H603"/>
  <c r="N586"/>
  <c r="L586"/>
  <c r="J586"/>
  <c r="J625" s="1"/>
  <c r="H586"/>
  <c r="H625" s="1"/>
  <c r="B27" i="5" s="1"/>
  <c r="G26"/>
  <c r="W583" i="3"/>
  <c r="N583"/>
  <c r="F26" i="5" s="1"/>
  <c r="I583" i="3"/>
  <c r="C26" i="5" s="1"/>
  <c r="N582" i="3"/>
  <c r="L582"/>
  <c r="L583" s="1"/>
  <c r="E26" i="5" s="1"/>
  <c r="J582" i="3"/>
  <c r="J583" s="1"/>
  <c r="D26" i="5" s="1"/>
  <c r="H582" i="3"/>
  <c r="N581"/>
  <c r="L581"/>
  <c r="J581"/>
  <c r="H581"/>
  <c r="N578"/>
  <c r="L578"/>
  <c r="J578"/>
  <c r="I578"/>
  <c r="N576"/>
  <c r="L576"/>
  <c r="J576"/>
  <c r="H576"/>
  <c r="N573"/>
  <c r="L573"/>
  <c r="J573"/>
  <c r="H573"/>
  <c r="N569"/>
  <c r="L569"/>
  <c r="J569"/>
  <c r="H569"/>
  <c r="N568"/>
  <c r="L568"/>
  <c r="J568"/>
  <c r="H568"/>
  <c r="N567"/>
  <c r="L567"/>
  <c r="J567"/>
  <c r="H567"/>
  <c r="N566"/>
  <c r="L566"/>
  <c r="J566"/>
  <c r="I566"/>
  <c r="N565"/>
  <c r="L565"/>
  <c r="J565"/>
  <c r="I565"/>
  <c r="N564"/>
  <c r="L564"/>
  <c r="J564"/>
  <c r="I564"/>
  <c r="N560"/>
  <c r="L560"/>
  <c r="J560"/>
  <c r="H560"/>
  <c r="N559"/>
  <c r="L559"/>
  <c r="J559"/>
  <c r="H559"/>
  <c r="N558"/>
  <c r="L558"/>
  <c r="J558"/>
  <c r="H558"/>
  <c r="N557"/>
  <c r="L557"/>
  <c r="J557"/>
  <c r="H557"/>
  <c r="N554"/>
  <c r="L554"/>
  <c r="J554"/>
  <c r="H554"/>
  <c r="H583" s="1"/>
  <c r="B26" i="5" s="1"/>
  <c r="G25"/>
  <c r="W551" i="3"/>
  <c r="N551"/>
  <c r="F25" i="5" s="1"/>
  <c r="L551" i="3"/>
  <c r="E25" i="5" s="1"/>
  <c r="N550" i="3"/>
  <c r="L550"/>
  <c r="J550"/>
  <c r="H550"/>
  <c r="N549"/>
  <c r="L549"/>
  <c r="J549"/>
  <c r="I549"/>
  <c r="N548"/>
  <c r="L548"/>
  <c r="J548"/>
  <c r="I548"/>
  <c r="N547"/>
  <c r="L547"/>
  <c r="J547"/>
  <c r="H547"/>
  <c r="N546"/>
  <c r="L546"/>
  <c r="J546"/>
  <c r="I546"/>
  <c r="N545"/>
  <c r="L545"/>
  <c r="J545"/>
  <c r="I545"/>
  <c r="N544"/>
  <c r="L544"/>
  <c r="J544"/>
  <c r="I544"/>
  <c r="N543"/>
  <c r="L543"/>
  <c r="J543"/>
  <c r="I543"/>
  <c r="N542"/>
  <c r="L542"/>
  <c r="J542"/>
  <c r="I542"/>
  <c r="N541"/>
  <c r="L541"/>
  <c r="J541"/>
  <c r="H541"/>
  <c r="N540"/>
  <c r="L540"/>
  <c r="J540"/>
  <c r="I540"/>
  <c r="N539"/>
  <c r="L539"/>
  <c r="J539"/>
  <c r="I539"/>
  <c r="N538"/>
  <c r="L538"/>
  <c r="J538"/>
  <c r="I538"/>
  <c r="N537"/>
  <c r="L537"/>
  <c r="J537"/>
  <c r="I537"/>
  <c r="N536"/>
  <c r="L536"/>
  <c r="J536"/>
  <c r="I536"/>
  <c r="N535"/>
  <c r="L535"/>
  <c r="J535"/>
  <c r="I535"/>
  <c r="N534"/>
  <c r="L534"/>
  <c r="J534"/>
  <c r="I534"/>
  <c r="N533"/>
  <c r="L533"/>
  <c r="J533"/>
  <c r="I533"/>
  <c r="N532"/>
  <c r="L532"/>
  <c r="J532"/>
  <c r="I532"/>
  <c r="N531"/>
  <c r="L531"/>
  <c r="J531"/>
  <c r="I531"/>
  <c r="N530"/>
  <c r="L530"/>
  <c r="J530"/>
  <c r="H530"/>
  <c r="N529"/>
  <c r="L529"/>
  <c r="J529"/>
  <c r="I529"/>
  <c r="N528"/>
  <c r="L528"/>
  <c r="J528"/>
  <c r="H528"/>
  <c r="N527"/>
  <c r="L527"/>
  <c r="J527"/>
  <c r="I527"/>
  <c r="N526"/>
  <c r="L526"/>
  <c r="J526"/>
  <c r="I526"/>
  <c r="N525"/>
  <c r="L525"/>
  <c r="J525"/>
  <c r="H525"/>
  <c r="N524"/>
  <c r="L524"/>
  <c r="J524"/>
  <c r="I524"/>
  <c r="N523"/>
  <c r="L523"/>
  <c r="J523"/>
  <c r="I523"/>
  <c r="N522"/>
  <c r="L522"/>
  <c r="J522"/>
  <c r="I522"/>
  <c r="N521"/>
  <c r="L521"/>
  <c r="J521"/>
  <c r="I521"/>
  <c r="I551" s="1"/>
  <c r="C25" i="5" s="1"/>
  <c r="N520" i="3"/>
  <c r="L520"/>
  <c r="J520"/>
  <c r="H520"/>
  <c r="N518"/>
  <c r="L518"/>
  <c r="J518"/>
  <c r="J551" s="1"/>
  <c r="H518"/>
  <c r="H551" s="1"/>
  <c r="B25" i="5" s="1"/>
  <c r="G24"/>
  <c r="C24"/>
  <c r="W515" i="3"/>
  <c r="I515"/>
  <c r="N514"/>
  <c r="N515" s="1"/>
  <c r="F24" i="5" s="1"/>
  <c r="L514" i="3"/>
  <c r="L515" s="1"/>
  <c r="E24" i="5" s="1"/>
  <c r="J514" i="3"/>
  <c r="H514"/>
  <c r="N511"/>
  <c r="L511"/>
  <c r="J511"/>
  <c r="H511"/>
  <c r="N510"/>
  <c r="L510"/>
  <c r="J510"/>
  <c r="J515" s="1"/>
  <c r="H510"/>
  <c r="H515" s="1"/>
  <c r="B24" i="5" s="1"/>
  <c r="G23"/>
  <c r="C23"/>
  <c r="W507" i="3"/>
  <c r="I507"/>
  <c r="N506"/>
  <c r="N507" s="1"/>
  <c r="F23" i="5" s="1"/>
  <c r="L506" i="3"/>
  <c r="L507" s="1"/>
  <c r="E23" i="5" s="1"/>
  <c r="J506" i="3"/>
  <c r="H506"/>
  <c r="N503"/>
  <c r="L503"/>
  <c r="J503"/>
  <c r="H503"/>
  <c r="N501"/>
  <c r="L501"/>
  <c r="J501"/>
  <c r="H501"/>
  <c r="N484"/>
  <c r="L484"/>
  <c r="J484"/>
  <c r="H484"/>
  <c r="N481"/>
  <c r="L481"/>
  <c r="J481"/>
  <c r="H481"/>
  <c r="N475"/>
  <c r="L475"/>
  <c r="J475"/>
  <c r="H475"/>
  <c r="N473"/>
  <c r="L473"/>
  <c r="J473"/>
  <c r="J507" s="1"/>
  <c r="H473"/>
  <c r="H507" s="1"/>
  <c r="B23" i="5" s="1"/>
  <c r="G22"/>
  <c r="F22"/>
  <c r="E22"/>
  <c r="C22"/>
  <c r="W470" i="3"/>
  <c r="N470"/>
  <c r="L470"/>
  <c r="J470"/>
  <c r="D22" i="5" s="1"/>
  <c r="I470" i="3"/>
  <c r="N469"/>
  <c r="L469"/>
  <c r="J469"/>
  <c r="H469"/>
  <c r="H470" s="1"/>
  <c r="B22" i="5" s="1"/>
  <c r="G21"/>
  <c r="F21"/>
  <c r="E21"/>
  <c r="C21"/>
  <c r="W466" i="3"/>
  <c r="N466"/>
  <c r="L466"/>
  <c r="I466"/>
  <c r="N465"/>
  <c r="L465"/>
  <c r="J465"/>
  <c r="H465"/>
  <c r="N464"/>
  <c r="L464"/>
  <c r="J464"/>
  <c r="J466" s="1"/>
  <c r="H464"/>
  <c r="H466" s="1"/>
  <c r="B21" i="5" s="1"/>
  <c r="G20"/>
  <c r="W461" i="3"/>
  <c r="N460"/>
  <c r="N461" s="1"/>
  <c r="F20" i="5" s="1"/>
  <c r="L460" i="3"/>
  <c r="L461" s="1"/>
  <c r="E20" i="5" s="1"/>
  <c r="J460" i="3"/>
  <c r="H460"/>
  <c r="N458"/>
  <c r="L458"/>
  <c r="J458"/>
  <c r="I458"/>
  <c r="I461" s="1"/>
  <c r="C20" i="5" s="1"/>
  <c r="N444" i="3"/>
  <c r="L444"/>
  <c r="J444"/>
  <c r="J461" s="1"/>
  <c r="H444"/>
  <c r="H461" s="1"/>
  <c r="B20" i="5" s="1"/>
  <c r="G19"/>
  <c r="F19"/>
  <c r="W441" i="3"/>
  <c r="N441"/>
  <c r="L441"/>
  <c r="E19" i="5" s="1"/>
  <c r="I441" i="3"/>
  <c r="C19" i="5" s="1"/>
  <c r="N440" i="3"/>
  <c r="L440"/>
  <c r="J440"/>
  <c r="H440"/>
  <c r="N435"/>
  <c r="L435"/>
  <c r="J435"/>
  <c r="H435"/>
  <c r="N433"/>
  <c r="L433"/>
  <c r="J433"/>
  <c r="I433"/>
  <c r="N432"/>
  <c r="L432"/>
  <c r="J432"/>
  <c r="H432"/>
  <c r="N430"/>
  <c r="L430"/>
  <c r="J430"/>
  <c r="I430"/>
  <c r="N429"/>
  <c r="L429"/>
  <c r="J429"/>
  <c r="H429"/>
  <c r="H441" s="1"/>
  <c r="G17" i="5"/>
  <c r="F17"/>
  <c r="E17"/>
  <c r="W425" i="3"/>
  <c r="N425"/>
  <c r="L425"/>
  <c r="G16" i="5"/>
  <c r="F16"/>
  <c r="E16"/>
  <c r="C16"/>
  <c r="W423" i="3"/>
  <c r="N423"/>
  <c r="L423"/>
  <c r="I423"/>
  <c r="N422"/>
  <c r="L422"/>
  <c r="J422"/>
  <c r="H422"/>
  <c r="N420"/>
  <c r="L420"/>
  <c r="J420"/>
  <c r="H420"/>
  <c r="N418"/>
  <c r="L418"/>
  <c r="J418"/>
  <c r="H418"/>
  <c r="N417"/>
  <c r="L417"/>
  <c r="J417"/>
  <c r="H417"/>
  <c r="N416"/>
  <c r="L416"/>
  <c r="J416"/>
  <c r="H416"/>
  <c r="N414"/>
  <c r="L414"/>
  <c r="J414"/>
  <c r="H414"/>
  <c r="N413"/>
  <c r="L413"/>
  <c r="J413"/>
  <c r="H413"/>
  <c r="N412"/>
  <c r="L412"/>
  <c r="J412"/>
  <c r="H412"/>
  <c r="N410"/>
  <c r="L410"/>
  <c r="J410"/>
  <c r="H410"/>
  <c r="N409"/>
  <c r="L409"/>
  <c r="J409"/>
  <c r="H409"/>
  <c r="N408"/>
  <c r="L408"/>
  <c r="J408"/>
  <c r="H408"/>
  <c r="N403"/>
  <c r="L403"/>
  <c r="J403"/>
  <c r="H403"/>
  <c r="N400"/>
  <c r="L400"/>
  <c r="J400"/>
  <c r="H400"/>
  <c r="N381"/>
  <c r="L381"/>
  <c r="J381"/>
  <c r="H381"/>
  <c r="N378"/>
  <c r="L378"/>
  <c r="J378"/>
  <c r="H378"/>
  <c r="N373"/>
  <c r="L373"/>
  <c r="J373"/>
  <c r="H373"/>
  <c r="N369"/>
  <c r="L369"/>
  <c r="J369"/>
  <c r="H369"/>
  <c r="N367"/>
  <c r="L367"/>
  <c r="J367"/>
  <c r="H367"/>
  <c r="N365"/>
  <c r="L365"/>
  <c r="J365"/>
  <c r="H365"/>
  <c r="N363"/>
  <c r="L363"/>
  <c r="J363"/>
  <c r="H363"/>
  <c r="N360"/>
  <c r="L360"/>
  <c r="J360"/>
  <c r="H360"/>
  <c r="N358"/>
  <c r="L358"/>
  <c r="J358"/>
  <c r="H358"/>
  <c r="N356"/>
  <c r="L356"/>
  <c r="J356"/>
  <c r="H356"/>
  <c r="N347"/>
  <c r="L347"/>
  <c r="J347"/>
  <c r="H347"/>
  <c r="N339"/>
  <c r="L339"/>
  <c r="J339"/>
  <c r="H339"/>
  <c r="N337"/>
  <c r="L337"/>
  <c r="J337"/>
  <c r="H337"/>
  <c r="N336"/>
  <c r="L336"/>
  <c r="J336"/>
  <c r="H336"/>
  <c r="N334"/>
  <c r="L334"/>
  <c r="J334"/>
  <c r="H334"/>
  <c r="N333"/>
  <c r="L333"/>
  <c r="J333"/>
  <c r="H333"/>
  <c r="N330"/>
  <c r="L330"/>
  <c r="J330"/>
  <c r="H330"/>
  <c r="N325"/>
  <c r="L325"/>
  <c r="J325"/>
  <c r="H325"/>
  <c r="N316"/>
  <c r="L316"/>
  <c r="J316"/>
  <c r="H316"/>
  <c r="N298"/>
  <c r="L298"/>
  <c r="J298"/>
  <c r="H298"/>
  <c r="N286"/>
  <c r="L286"/>
  <c r="J286"/>
  <c r="H286"/>
  <c r="N284"/>
  <c r="L284"/>
  <c r="J284"/>
  <c r="H284"/>
  <c r="N278"/>
  <c r="L278"/>
  <c r="J278"/>
  <c r="H278"/>
  <c r="N269"/>
  <c r="L269"/>
  <c r="J269"/>
  <c r="H269"/>
  <c r="N252"/>
  <c r="L252"/>
  <c r="J252"/>
  <c r="H252"/>
  <c r="N247"/>
  <c r="L247"/>
  <c r="J247"/>
  <c r="H247"/>
  <c r="N246"/>
  <c r="L246"/>
  <c r="J246"/>
  <c r="H246"/>
  <c r="N239"/>
  <c r="L239"/>
  <c r="J239"/>
  <c r="J423" s="1"/>
  <c r="H239"/>
  <c r="H423" s="1"/>
  <c r="B16" i="5" s="1"/>
  <c r="G15"/>
  <c r="F15"/>
  <c r="E15"/>
  <c r="W236" i="3"/>
  <c r="N236"/>
  <c r="L236"/>
  <c r="J236"/>
  <c r="D15" i="5" s="1"/>
  <c r="I236" i="3"/>
  <c r="C15" i="5" s="1"/>
  <c r="N234" i="3"/>
  <c r="L234"/>
  <c r="J234"/>
  <c r="I234"/>
  <c r="N230"/>
  <c r="L230"/>
  <c r="J230"/>
  <c r="H230"/>
  <c r="N229"/>
  <c r="L229"/>
  <c r="J229"/>
  <c r="I229"/>
  <c r="N228"/>
  <c r="L228"/>
  <c r="J228"/>
  <c r="H228"/>
  <c r="N227"/>
  <c r="L227"/>
  <c r="J227"/>
  <c r="I227"/>
  <c r="N226"/>
  <c r="L226"/>
  <c r="J226"/>
  <c r="I226"/>
  <c r="N225"/>
  <c r="L225"/>
  <c r="J225"/>
  <c r="I225"/>
  <c r="N224"/>
  <c r="L224"/>
  <c r="J224"/>
  <c r="I224"/>
  <c r="N223"/>
  <c r="L223"/>
  <c r="J223"/>
  <c r="H223"/>
  <c r="N222"/>
  <c r="L222"/>
  <c r="J222"/>
  <c r="I222"/>
  <c r="N221"/>
  <c r="L221"/>
  <c r="J221"/>
  <c r="I221"/>
  <c r="N220"/>
  <c r="L220"/>
  <c r="J220"/>
  <c r="I220"/>
  <c r="N219"/>
  <c r="L219"/>
  <c r="J219"/>
  <c r="I219"/>
  <c r="N218"/>
  <c r="L218"/>
  <c r="J218"/>
  <c r="I218"/>
  <c r="N217"/>
  <c r="L217"/>
  <c r="J217"/>
  <c r="I217"/>
  <c r="N216"/>
  <c r="L216"/>
  <c r="J216"/>
  <c r="I216"/>
  <c r="N215"/>
  <c r="L215"/>
  <c r="J215"/>
  <c r="H215"/>
  <c r="N201"/>
  <c r="L201"/>
  <c r="J201"/>
  <c r="H201"/>
  <c r="N199"/>
  <c r="L199"/>
  <c r="J199"/>
  <c r="H199"/>
  <c r="N198"/>
  <c r="L198"/>
  <c r="J198"/>
  <c r="H198"/>
  <c r="N196"/>
  <c r="L196"/>
  <c r="J196"/>
  <c r="H196"/>
  <c r="N191"/>
  <c r="L191"/>
  <c r="J191"/>
  <c r="H191"/>
  <c r="N188"/>
  <c r="L188"/>
  <c r="J188"/>
  <c r="H188"/>
  <c r="N183"/>
  <c r="L183"/>
  <c r="J183"/>
  <c r="H183"/>
  <c r="N180"/>
  <c r="L180"/>
  <c r="J180"/>
  <c r="H180"/>
  <c r="N175"/>
  <c r="L175"/>
  <c r="J175"/>
  <c r="H175"/>
  <c r="N174"/>
  <c r="L174"/>
  <c r="J174"/>
  <c r="H174"/>
  <c r="N173"/>
  <c r="L173"/>
  <c r="J173"/>
  <c r="H173"/>
  <c r="N172"/>
  <c r="L172"/>
  <c r="J172"/>
  <c r="H172"/>
  <c r="N167"/>
  <c r="L167"/>
  <c r="J167"/>
  <c r="H167"/>
  <c r="N166"/>
  <c r="L166"/>
  <c r="J166"/>
  <c r="H166"/>
  <c r="N147"/>
  <c r="L147"/>
  <c r="J147"/>
  <c r="H147"/>
  <c r="N140"/>
  <c r="L140"/>
  <c r="J140"/>
  <c r="H140"/>
  <c r="N137"/>
  <c r="L137"/>
  <c r="J137"/>
  <c r="H137"/>
  <c r="N134"/>
  <c r="L134"/>
  <c r="J134"/>
  <c r="H134"/>
  <c r="N132"/>
  <c r="L132"/>
  <c r="J132"/>
  <c r="H132"/>
  <c r="N125"/>
  <c r="L125"/>
  <c r="J125"/>
  <c r="H125"/>
  <c r="N123"/>
  <c r="L123"/>
  <c r="J123"/>
  <c r="H123"/>
  <c r="N110"/>
  <c r="L110"/>
  <c r="J110"/>
  <c r="H110"/>
  <c r="N108"/>
  <c r="L108"/>
  <c r="J108"/>
  <c r="H108"/>
  <c r="N106"/>
  <c r="L106"/>
  <c r="J106"/>
  <c r="H106"/>
  <c r="N98"/>
  <c r="L98"/>
  <c r="J98"/>
  <c r="H98"/>
  <c r="N96"/>
  <c r="L96"/>
  <c r="J96"/>
  <c r="H96"/>
  <c r="N92"/>
  <c r="L92"/>
  <c r="J92"/>
  <c r="H92"/>
  <c r="N83"/>
  <c r="L83"/>
  <c r="J83"/>
  <c r="H83"/>
  <c r="H236" s="1"/>
  <c r="B15" i="5" s="1"/>
  <c r="G14"/>
  <c r="F14"/>
  <c r="E14"/>
  <c r="W80" i="3"/>
  <c r="N80"/>
  <c r="L80"/>
  <c r="J80"/>
  <c r="D14" i="5" s="1"/>
  <c r="I80" i="3"/>
  <c r="I425" s="1"/>
  <c r="N77"/>
  <c r="L77"/>
  <c r="J77"/>
  <c r="H77"/>
  <c r="N75"/>
  <c r="L75"/>
  <c r="J75"/>
  <c r="H75"/>
  <c r="N67"/>
  <c r="L67"/>
  <c r="J67"/>
  <c r="H67"/>
  <c r="N65"/>
  <c r="L65"/>
  <c r="J65"/>
  <c r="H65"/>
  <c r="N62"/>
  <c r="L62"/>
  <c r="J62"/>
  <c r="H62"/>
  <c r="N61"/>
  <c r="L61"/>
  <c r="J61"/>
  <c r="I61"/>
  <c r="N59"/>
  <c r="L59"/>
  <c r="J59"/>
  <c r="H59"/>
  <c r="N58"/>
  <c r="L58"/>
  <c r="J58"/>
  <c r="I58"/>
  <c r="N57"/>
  <c r="L57"/>
  <c r="J57"/>
  <c r="H57"/>
  <c r="N56"/>
  <c r="L56"/>
  <c r="J56"/>
  <c r="I56"/>
  <c r="N55"/>
  <c r="L55"/>
  <c r="J55"/>
  <c r="I55"/>
  <c r="N54"/>
  <c r="L54"/>
  <c r="J54"/>
  <c r="I54"/>
  <c r="N53"/>
  <c r="L53"/>
  <c r="J53"/>
  <c r="I53"/>
  <c r="N52"/>
  <c r="L52"/>
  <c r="J52"/>
  <c r="I52"/>
  <c r="N51"/>
  <c r="L51"/>
  <c r="J51"/>
  <c r="H51"/>
  <c r="H80" s="1"/>
  <c r="B14" i="5" s="1"/>
  <c r="G13"/>
  <c r="F13"/>
  <c r="E13"/>
  <c r="C13"/>
  <c r="W48" i="3"/>
  <c r="N48"/>
  <c r="L48"/>
  <c r="J48"/>
  <c r="D13" i="5" s="1"/>
  <c r="I48" i="3"/>
  <c r="N45"/>
  <c r="L45"/>
  <c r="J45"/>
  <c r="H45"/>
  <c r="N39"/>
  <c r="L39"/>
  <c r="J39"/>
  <c r="H39"/>
  <c r="N35"/>
  <c r="L35"/>
  <c r="J35"/>
  <c r="H35"/>
  <c r="N31"/>
  <c r="L31"/>
  <c r="J31"/>
  <c r="H31"/>
  <c r="H48" s="1"/>
  <c r="B13" i="5" s="1"/>
  <c r="G12"/>
  <c r="F12"/>
  <c r="E12"/>
  <c r="C12"/>
  <c r="W28" i="3"/>
  <c r="N28"/>
  <c r="L28"/>
  <c r="I28"/>
  <c r="N24"/>
  <c r="L24"/>
  <c r="J24"/>
  <c r="H24"/>
  <c r="N23"/>
  <c r="L23"/>
  <c r="J23"/>
  <c r="H23"/>
  <c r="N22"/>
  <c r="L22"/>
  <c r="J22"/>
  <c r="H22"/>
  <c r="N21"/>
  <c r="L21"/>
  <c r="J21"/>
  <c r="H21"/>
  <c r="N20"/>
  <c r="L20"/>
  <c r="J20"/>
  <c r="H20"/>
  <c r="N19"/>
  <c r="L19"/>
  <c r="J19"/>
  <c r="H19"/>
  <c r="N14"/>
  <c r="L14"/>
  <c r="J14"/>
  <c r="J28" s="1"/>
  <c r="H14"/>
  <c r="H28" s="1"/>
  <c r="J20" i="6"/>
  <c r="F19"/>
  <c r="J14"/>
  <c r="F14"/>
  <c r="J13"/>
  <c r="F13"/>
  <c r="J12"/>
  <c r="F12"/>
  <c r="F1"/>
  <c r="B8" i="5"/>
  <c r="D8" i="3"/>
  <c r="J441" l="1"/>
  <c r="E441" s="1"/>
  <c r="E28" i="5"/>
  <c r="L675" i="3"/>
  <c r="N675"/>
  <c r="J425"/>
  <c r="E28"/>
  <c r="D12" i="5"/>
  <c r="E16" i="6"/>
  <c r="C17" i="5"/>
  <c r="D21"/>
  <c r="E466" i="3"/>
  <c r="H691"/>
  <c r="B33" i="5"/>
  <c r="B12"/>
  <c r="H425" i="3"/>
  <c r="D27" i="5"/>
  <c r="E625" i="3"/>
  <c r="D28" i="5"/>
  <c r="E636" i="3"/>
  <c r="D38" i="5"/>
  <c r="E697" i="3"/>
  <c r="J699"/>
  <c r="J675"/>
  <c r="D19" i="5"/>
  <c r="B19"/>
  <c r="H675" i="3"/>
  <c r="D20" i="5"/>
  <c r="E461" i="3"/>
  <c r="D34" i="5"/>
  <c r="E685" i="3"/>
  <c r="D35" i="5"/>
  <c r="E689" i="3"/>
  <c r="H699"/>
  <c r="B39" i="5" s="1"/>
  <c r="B38"/>
  <c r="D16"/>
  <c r="E423" i="3"/>
  <c r="D23" i="5"/>
  <c r="E507" i="3"/>
  <c r="D24" i="5"/>
  <c r="E515" i="3"/>
  <c r="D25" i="5"/>
  <c r="E551" i="3"/>
  <c r="D36" i="5"/>
  <c r="E691" i="3"/>
  <c r="I675"/>
  <c r="I701" s="1"/>
  <c r="C42" i="5" s="1"/>
  <c r="E236" i="3"/>
  <c r="E470"/>
  <c r="E583"/>
  <c r="E673"/>
  <c r="E681"/>
  <c r="D33" i="5"/>
  <c r="E80" i="3"/>
  <c r="E662"/>
  <c r="E48"/>
  <c r="C14" i="5"/>
  <c r="E31" l="1"/>
  <c r="L701" i="3"/>
  <c r="E42" i="5" s="1"/>
  <c r="F31"/>
  <c r="N701" i="3"/>
  <c r="F42" i="5" s="1"/>
  <c r="B31"/>
  <c r="D17" i="6"/>
  <c r="D18"/>
  <c r="F18" s="1"/>
  <c r="B36" i="5"/>
  <c r="J701" i="3"/>
  <c r="D17" i="5"/>
  <c r="E425" i="3"/>
  <c r="E17" i="6"/>
  <c r="E20" s="1"/>
  <c r="C31" i="5"/>
  <c r="D31"/>
  <c r="E675" i="3"/>
  <c r="D16" i="6"/>
  <c r="H701" i="3"/>
  <c r="B42" i="5" s="1"/>
  <c r="B17"/>
  <c r="J22" i="6"/>
  <c r="J26" s="1"/>
  <c r="D39" i="5"/>
  <c r="E699" i="3"/>
  <c r="F24" i="6" l="1"/>
  <c r="F22"/>
  <c r="F25"/>
  <c r="F23"/>
  <c r="D20"/>
  <c r="F16"/>
  <c r="D42" i="5"/>
  <c r="E701" i="3"/>
  <c r="F17" i="6"/>
  <c r="F20" s="1"/>
  <c r="F26" l="1"/>
  <c r="J28" s="1"/>
  <c r="I29" l="1"/>
  <c r="J29" s="1"/>
  <c r="J31" s="1"/>
</calcChain>
</file>

<file path=xl/sharedStrings.xml><?xml version="1.0" encoding="utf-8"?>
<sst xmlns="http://schemas.openxmlformats.org/spreadsheetml/2006/main" count="3402" uniqueCount="1146">
  <si>
    <t>a</t>
  </si>
  <si>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</si>
  <si>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</si>
  <si>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</si>
  <si>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</si>
  <si>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</si>
  <si>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</si>
  <si>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</si>
  <si>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</si>
  <si>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</si>
  <si>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</si>
  <si>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</si>
  <si>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</si>
  <si>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</si>
  <si>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</si>
  <si>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</si>
  <si>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</si>
  <si>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</si>
  <si>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</si>
  <si>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</si>
  <si>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</si>
  <si>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</si>
  <si>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</si>
  <si>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</si>
  <si>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</si>
  <si>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</si>
  <si>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</si>
  <si>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</si>
  <si>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</si>
  <si>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</si>
  <si>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</si>
  <si>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</si>
  <si>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</si>
  <si>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</si>
  <si>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</si>
  <si>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</si>
  <si>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</si>
  <si>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</si>
  <si>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</si>
  <si>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</si>
  <si>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</si>
  <si>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</si>
  <si>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</si>
  <si>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</si>
  <si>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</si>
  <si>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</si>
  <si>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</si>
  <si>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</si>
  <si>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</si>
  <si>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</si>
  <si>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</si>
  <si>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</si>
  <si>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</si>
  <si>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</si>
  <si>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</si>
  <si>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</si>
  <si>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</si>
  <si>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</si>
  <si>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</si>
  <si>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</si>
  <si>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</si>
  <si>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</si>
  <si>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</si>
  <si>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</si>
  <si>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</si>
  <si>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</si>
  <si>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</si>
  <si>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</si>
  <si>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</si>
  <si>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</si>
  <si>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</si>
  <si>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</si>
  <si>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</si>
  <si>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</si>
  <si>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</si>
  <si>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</si>
  <si>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</si>
  <si>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</si>
  <si>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</si>
  <si>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</si>
  <si>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</si>
  <si>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</si>
  <si>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</si>
  <si>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</si>
  <si>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</si>
  <si>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</si>
  <si>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</si>
  <si>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</si>
  <si>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</si>
  <si>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</si>
  <si>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</si>
  <si>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</si>
  <si>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</si>
  <si>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</si>
  <si>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</si>
  <si>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</si>
  <si>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</si>
  <si>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</si>
  <si>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</si>
  <si>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</si>
  <si>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</si>
  <si>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</si>
  <si>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</si>
  <si>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</si>
  <si>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</si>
  <si>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</si>
  <si>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</si>
  <si>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</si>
  <si>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</si>
  <si>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</si>
  <si>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</si>
  <si>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</si>
  <si>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</si>
  <si>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Univerzitná nemocnica Martin </t>
  </si>
  <si>
    <t xml:space="preserve">Spracoval: Stanislav Hlubina                       </t>
  </si>
  <si>
    <t xml:space="preserve">Projektant: Ing. arch. Ladislav Lukáč </t>
  </si>
  <si>
    <t xml:space="preserve">JKSO : </t>
  </si>
  <si>
    <t>Dátum: 04.06.2022</t>
  </si>
  <si>
    <t>Stavba :Univerzitná nemocnica Martin</t>
  </si>
  <si>
    <t>Objekt : RTG a SONO vyšetrovne, Rádiová klinika, pavilón 6</t>
  </si>
  <si>
    <t>HLUBINA Stanislav</t>
  </si>
  <si>
    <t xml:space="preserve"> HLUBINA Stanislav</t>
  </si>
  <si>
    <t>Parc.č. 1747/15, k.ú. Martin</t>
  </si>
  <si>
    <t>JKSO :</t>
  </si>
  <si>
    <t>Stanislav Hlubina</t>
  </si>
  <si>
    <t>04.06.2022</t>
  </si>
  <si>
    <t xml:space="preserve">Univerzitná nemocnica Martin </t>
  </si>
  <si>
    <t xml:space="preserve">Ing. arch. Ladislav Lukáč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</si>
  <si>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</si>
  <si>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</si>
  <si>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</si>
  <si>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</si>
  <si>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</si>
  <si>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</si>
  <si>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</si>
  <si>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</si>
  <si>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</si>
  <si>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</si>
  <si>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</si>
  <si>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</si>
  <si>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</si>
  <si>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</si>
  <si>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</si>
  <si>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</si>
  <si>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</si>
  <si>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</si>
  <si>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139711101</t>
  </si>
  <si>
    <t>Výkopy v uzavretých priestoroch v horn. tr. 1-4</t>
  </si>
  <si>
    <t>m3</t>
  </si>
  <si>
    <t xml:space="preserve">                    </t>
  </si>
  <si>
    <t>13971-1101</t>
  </si>
  <si>
    <t>45.11.21</t>
  </si>
  <si>
    <t>EK</t>
  </si>
  <si>
    <t>S</t>
  </si>
  <si>
    <t>odstránenie podkladu pre osadenie štrkového lôžka</t>
  </si>
  <si>
    <t>1,40*2,30*0,15 =   0,483</t>
  </si>
  <si>
    <t>0,80*0,50*0,15 =   0,060</t>
  </si>
  <si>
    <t>0,80*0,80*0,15 =   0,096</t>
  </si>
  <si>
    <t>162201201</t>
  </si>
  <si>
    <t>Nosenie výkopu vodorov. do 10 m v horn. tr. 1-4</t>
  </si>
  <si>
    <t>16220-1201</t>
  </si>
  <si>
    <t>45.11.24</t>
  </si>
  <si>
    <t>162201209</t>
  </si>
  <si>
    <t>Príplatok za každých ďalších 10 m nosenia výkopu tr. 1-4</t>
  </si>
  <si>
    <t>16220-1209</t>
  </si>
  <si>
    <t>272</t>
  </si>
  <si>
    <t>162701105</t>
  </si>
  <si>
    <t>Vodorovné premiestnenie výkopu do 10000 m horn. tr. 1-4</t>
  </si>
  <si>
    <t>16270-1105</t>
  </si>
  <si>
    <t>167101100</t>
  </si>
  <si>
    <t>Nakladanie výkopku tr.1-4 ručne</t>
  </si>
  <si>
    <t>16710-1100</t>
  </si>
  <si>
    <t>171201201</t>
  </si>
  <si>
    <t>Uloženie sypaniny na skládku</t>
  </si>
  <si>
    <t>17120-1201</t>
  </si>
  <si>
    <t>181201102</t>
  </si>
  <si>
    <t>Úprava pláne zárezov v horn. tr. 1-4 so zhutnením</t>
  </si>
  <si>
    <t>m2</t>
  </si>
  <si>
    <t>18120-1102</t>
  </si>
  <si>
    <t>1,40*2,30 =   3,220</t>
  </si>
  <si>
    <t>0,80*0,50 =   0,400</t>
  </si>
  <si>
    <t>0,80*0,80 =   0,640</t>
  </si>
  <si>
    <t xml:space="preserve">1 - ZEMNE PRÁCE  spolu: </t>
  </si>
  <si>
    <t>2 - ZÁKLADY</t>
  </si>
  <si>
    <t>002</t>
  </si>
  <si>
    <t>271531111</t>
  </si>
  <si>
    <t>Vankúš pod základy z kameniva hrubého drveného 16-63 mm</t>
  </si>
  <si>
    <t>27153-1111</t>
  </si>
  <si>
    <t>45.25.21</t>
  </si>
  <si>
    <t>011</t>
  </si>
  <si>
    <t>273321411</t>
  </si>
  <si>
    <t>Základové dosky zo železobetónu tr. C25/30</t>
  </si>
  <si>
    <t>27332-1411</t>
  </si>
  <si>
    <t>45.25.32</t>
  </si>
  <si>
    <t>1,40*2,30*0,20 =   0,644</t>
  </si>
  <si>
    <t>0,80*0,80*0,20 =   0,128</t>
  </si>
  <si>
    <t>273361821</t>
  </si>
  <si>
    <t>Výstuž základových dosiek BSt 500 (10505)</t>
  </si>
  <si>
    <t>t</t>
  </si>
  <si>
    <t>27336-1821</t>
  </si>
  <si>
    <t>"PD statika ST-02" (12,80+2,04+3,46)*0,001*1,1 =   0,020</t>
  </si>
  <si>
    <t>kotvenie výstuže do jestv.dosky D12mm</t>
  </si>
  <si>
    <t>"doska 1400x2300mm" (9+6)*2*0,50*0,000888 =   0,013</t>
  </si>
  <si>
    <t>"doska 800x500mm" (3+2)*2*0,50*0,000888 =   0,004</t>
  </si>
  <si>
    <t>"doska 800x800mm" (3+3)*2*0,50*0,000888 =   0,005</t>
  </si>
  <si>
    <t>273362021</t>
  </si>
  <si>
    <t>Výstuž základových dosiek zo zvarovaných sietí KARI</t>
  </si>
  <si>
    <t>27336-2021</t>
  </si>
  <si>
    <t>"PD statika ST-02" 30,89*0,001*1,25 =   0,039</t>
  </si>
  <si>
    <t>"PD statika ST-03" 8,31*0,001*1,25 =   0,010</t>
  </si>
  <si>
    <t xml:space="preserve">2 - ZÁKLADY  spolu: </t>
  </si>
  <si>
    <t>3 - ZVISLÉ A KOMPLETNÉ KONŠTRUKCIE</t>
  </si>
  <si>
    <t>012</t>
  </si>
  <si>
    <t>317121101</t>
  </si>
  <si>
    <t>Montáž prefabrik. prekladov pre svetlosť otvoru do 105 cm</t>
  </si>
  <si>
    <t>kus</t>
  </si>
  <si>
    <t>31712-1101</t>
  </si>
  <si>
    <t>45.21.7*</t>
  </si>
  <si>
    <t>MAT</t>
  </si>
  <si>
    <t>5953B0148</t>
  </si>
  <si>
    <t>Preklad nosný pórobetón. 200x249x1250mm</t>
  </si>
  <si>
    <t xml:space="preserve">  .  .  </t>
  </si>
  <si>
    <t>EZ</t>
  </si>
  <si>
    <t>5953B0149</t>
  </si>
  <si>
    <t>Preklad nosný pórobetón. 200x249x1500mm</t>
  </si>
  <si>
    <t>5953B0153</t>
  </si>
  <si>
    <t>Trámec prekladový pórobetón. 150x124x1500mm</t>
  </si>
  <si>
    <t>5953B0251</t>
  </si>
  <si>
    <t>Preklad nenosný pórobetón. 150x249x1250mm</t>
  </si>
  <si>
    <t>5953B0253</t>
  </si>
  <si>
    <t>Preklad nenosný pórobetón. 100x249x1250mm</t>
  </si>
  <si>
    <t>317121102</t>
  </si>
  <si>
    <t>Montáž prefabrik. prekladov pre svetlosť otvoru do 180 cm</t>
  </si>
  <si>
    <t>31712-1102</t>
  </si>
  <si>
    <t>5953B0154</t>
  </si>
  <si>
    <t>Trámec prekladový pórobetón. 150x124x1750mm</t>
  </si>
  <si>
    <t>014</t>
  </si>
  <si>
    <t>317121151</t>
  </si>
  <si>
    <t>Montáž prefa prekladu dodatočne do pripravených rýh sv. otvoru do 1050 mm</t>
  </si>
  <si>
    <t>31712-1151</t>
  </si>
  <si>
    <t>45.21.72</t>
  </si>
  <si>
    <t>"dodatočné osadenie prekladov" 2*2 =   4,000</t>
  </si>
  <si>
    <t>593406530</t>
  </si>
  <si>
    <t>Keramický preklad predpätý 1250x120x65mm</t>
  </si>
  <si>
    <t>26.61.12</t>
  </si>
  <si>
    <t xml:space="preserve">266112              </t>
  </si>
  <si>
    <t>340238235</t>
  </si>
  <si>
    <t>Zamurovanie otvoru 0,25-1 m2 v priečkach alebo stenách pórobet. hr. 150 mm</t>
  </si>
  <si>
    <t>34023-8235</t>
  </si>
  <si>
    <t>45.25.50</t>
  </si>
  <si>
    <t>"zamurovanie 1.05" 0,70*(2,05+0,10)*3 =   4,515</t>
  </si>
  <si>
    <t>"zamurovanie vstupných dverí miestnosti medzi 1.05 a 1.08" 0,95*2,90-0,80*1,97 =   1,179</t>
  </si>
  <si>
    <t>342272336</t>
  </si>
  <si>
    <t>Priečky pórobetón. hr.100mm 550kg/m3</t>
  </si>
  <si>
    <t>34227-2336</t>
  </si>
  <si>
    <t>(2,39+0,79+1,35)*3,30-0,60*1,97*2 =   12,585</t>
  </si>
  <si>
    <t>342272536</t>
  </si>
  <si>
    <t>Priečky pórobetón. hr.150mm 550kg/m3</t>
  </si>
  <si>
    <t>34227-2536</t>
  </si>
  <si>
    <t>3,064*3,30-0,80*1,97-1,00*1,00 =   7,535</t>
  </si>
  <si>
    <t>(1,115+1,695+1,05)*3,30-0,60*1,97*2 =   10,374</t>
  </si>
  <si>
    <t>(2,23+1,065+1,10)*3,30-0,60*1,97*2-1,10*1,97 =   9,973</t>
  </si>
  <si>
    <t>5,449*3,30 =   17,982</t>
  </si>
  <si>
    <t>1,405*2,90-1,10*1,97 =   1,908</t>
  </si>
  <si>
    <t>(1,40*4+2,45+1,21)*3,30-0,60*1,97*3 =   27,012</t>
  </si>
  <si>
    <t>4,80*3,30-0,80*1,97 =   14,264</t>
  </si>
  <si>
    <t>342272538</t>
  </si>
  <si>
    <t>Priečky pórobetón. hr.200mm 550kg/m3 (P2-500)</t>
  </si>
  <si>
    <t>34227-2538</t>
  </si>
  <si>
    <t>4,50*2,90-(0,60*3+0,90)*1,97 =   7,731</t>
  </si>
  <si>
    <t>342948111</t>
  </si>
  <si>
    <t>Ukotvenie priečok k tehelným konštrukciám</t>
  </si>
  <si>
    <t>m</t>
  </si>
  <si>
    <t>34294-8111</t>
  </si>
  <si>
    <t>"priečky hr.100mm" 3,30*2 =   6,600</t>
  </si>
  <si>
    <t>"priečky hr.150mm" 3,30*11 =   36,300</t>
  </si>
  <si>
    <t xml:space="preserve">3 - ZVISLÉ A KOMPLETNÉ KONŠTRUKCIE  spolu: </t>
  </si>
  <si>
    <t>6 - ÚPRAVY POVRCHOV, PODLAHY, VÝPLNE</t>
  </si>
  <si>
    <t>610991111</t>
  </si>
  <si>
    <t>Zakrývanie vnút. okenných otvorov, predmetov a konštrukcií</t>
  </si>
  <si>
    <t>61099-1111</t>
  </si>
  <si>
    <t>45.41.10</t>
  </si>
  <si>
    <t>okná</t>
  </si>
  <si>
    <t>1,45*1,56*3 =   6,786</t>
  </si>
  <si>
    <t>1,705*1,56*3 =   7,979</t>
  </si>
  <si>
    <t>2,25*1,56*1 =   3,510</t>
  </si>
  <si>
    <t>dvere</t>
  </si>
  <si>
    <t>"01" 2,41*3,25 =   7,833</t>
  </si>
  <si>
    <t>"13" 1,445*2,20*2 =   6,358</t>
  </si>
  <si>
    <t>"zakrývanie zariadenia, kanálov" 50,00 =   50,000</t>
  </si>
  <si>
    <t>611404114</t>
  </si>
  <si>
    <t>Príprava podkladu, prednástrek pod omietky stropov miešanie strojne nanášanie ručne hr. 4 mm</t>
  </si>
  <si>
    <t>61140-4114</t>
  </si>
  <si>
    <t>"pod vyrovnávajúci omietku" 52,208 =   52,208</t>
  </si>
  <si>
    <t>"pod barytovú omietku" 17,58+34,628 =   52,208</t>
  </si>
  <si>
    <t>"omietka strop" 5,705 =   5,705</t>
  </si>
  <si>
    <t>611404232</t>
  </si>
  <si>
    <t>Omietka vnútor. stropov vápennocementová, miešanie strojne, nanášanie ručne,jadrová hr. 2 cm</t>
  </si>
  <si>
    <t>61140-4232</t>
  </si>
  <si>
    <t>"vytvorenie roviny pod barytovú omietku" 52,208 =   52,208</t>
  </si>
  <si>
    <t>611421133</t>
  </si>
  <si>
    <t>Omietka vnút. váp. stropov rovných štuková</t>
  </si>
  <si>
    <t>61142-1133</t>
  </si>
  <si>
    <t>podhľad nad dverami</t>
  </si>
  <si>
    <t>0,90*0,67 =   0,603</t>
  </si>
  <si>
    <t>1,20*0,67 =   0,804</t>
  </si>
  <si>
    <t>1,55*0,67 =   1,039</t>
  </si>
  <si>
    <t>1,23*0,67 =   0,824</t>
  </si>
  <si>
    <t>2,23*0,67 =   1,494</t>
  </si>
  <si>
    <t>1,405*0,67 =   0,941</t>
  </si>
  <si>
    <t>611457261</t>
  </si>
  <si>
    <t>Vnút. omietka barytová strop. hr. 10 mm</t>
  </si>
  <si>
    <t>61145-7261</t>
  </si>
  <si>
    <t>"1.07" 17,58 =   17,580</t>
  </si>
  <si>
    <t>611457262</t>
  </si>
  <si>
    <t>Vnút. omietka barytová strop. hr. 15 mm</t>
  </si>
  <si>
    <t>61145-7262</t>
  </si>
  <si>
    <t>"1.02" 34,628 =   34,628</t>
  </si>
  <si>
    <t>612409991</t>
  </si>
  <si>
    <t>Začistenie omietky okolo okien a podláh</t>
  </si>
  <si>
    <t>61240-9991</t>
  </si>
  <si>
    <t>okolo zárubník</t>
  </si>
  <si>
    <t>(0,60+1,97*2)*(13+4)*2 =   154,360</t>
  </si>
  <si>
    <t>(0,70+1,97*2)*1*2 =   9,280</t>
  </si>
  <si>
    <t>(0,80+1,97*2)*(12+3)*2 =   142,200</t>
  </si>
  <si>
    <t>(0,90+1,97*2)*(1+1)*2 =   19,360</t>
  </si>
  <si>
    <t>(1,00+1,97*2)*2*2 =   19,760</t>
  </si>
  <si>
    <t>(1,10+1,97*2)*(2+1)*2 =   30,240</t>
  </si>
  <si>
    <t>(1,25+1,97*2)*2*2 =   20,760</t>
  </si>
  <si>
    <t>(1,45+1,97*2)*1*2 =   10,780</t>
  </si>
  <si>
    <t>kolo vnútorných dverí</t>
  </si>
  <si>
    <t>(1,445+2,20*2)*1 =   5,845</t>
  </si>
  <si>
    <t>(2,41+3,25*2)*2 =   17,820</t>
  </si>
  <si>
    <t>612425711</t>
  </si>
  <si>
    <t>Omietka vnútorného ostenia okenného alebo dverného barytová do hr. 10 mm</t>
  </si>
  <si>
    <t>61247-2132</t>
  </si>
  <si>
    <t>(1,45+1,56*2)*0,40*2 =   3,656</t>
  </si>
  <si>
    <t>612425931</t>
  </si>
  <si>
    <t>Omietka vnútorného ostenia okenného alebo dverného vápenná štuková</t>
  </si>
  <si>
    <t>61242-5931</t>
  </si>
  <si>
    <t>ostenia okien vr.vyrovnanie pod barytovú omietku</t>
  </si>
  <si>
    <t>(1,45+1,56*2)*0,40*3 =   5,484</t>
  </si>
  <si>
    <t>(1,705+1,56*2)*0,40*3 =   5,790</t>
  </si>
  <si>
    <t>(2,25+1,56*2)*0,40 =   2,148</t>
  </si>
  <si>
    <t>ostenie pr dverách ozn.13</t>
  </si>
  <si>
    <t>(1,445+2,90*2)*0,65 =   4,709</t>
  </si>
  <si>
    <t>612457261</t>
  </si>
  <si>
    <t>Vnút. omietka barytová (ochrana proti RTG žiareniu) stien hr. 10 mm</t>
  </si>
  <si>
    <t>61245-7261</t>
  </si>
  <si>
    <t>"1.02" 6,305*3,30-1,45*1,56*2 =   16,283</t>
  </si>
  <si>
    <t>612457263</t>
  </si>
  <si>
    <t>Vnút. omietka barytová (ochrana proti RTG žiareniu) stien hr. 20 mm</t>
  </si>
  <si>
    <t>61245-7263</t>
  </si>
  <si>
    <t>"1.02" (5,95+0,89+4,84)*3,30-(1,45+0,60*2+0,80)*1,97-1,20*1,00 =   30,548</t>
  </si>
  <si>
    <t>"1.07" (1,065+1,25*3+1,21+4,55)*3,30-(0,60*2+1,10+0,80)*1,97-1,00*1,00 =   27,791</t>
  </si>
  <si>
    <t>612457265</t>
  </si>
  <si>
    <t>Vnút. omietka barytová (ochrana proti RTG žiareniu) stien hr. 30 mm</t>
  </si>
  <si>
    <t>61245-7265</t>
  </si>
  <si>
    <t>"1.02" (5,73+3,45)*3,30-0,90*1,97 =   28,521</t>
  </si>
  <si>
    <t>"1.07" 4,55*3,30 =   15,015</t>
  </si>
  <si>
    <t>612465112</t>
  </si>
  <si>
    <t>Príprava podkl.,pod omietky vnút.stien, strojne, nanášanie ručne hr.4 mm</t>
  </si>
  <si>
    <t>61246-5112</t>
  </si>
  <si>
    <t>"ostenia" 18,131 =   18,131</t>
  </si>
  <si>
    <t>"ostenia baryt" 3,656 =   3,656</t>
  </si>
  <si>
    <t>"omietka baryt hr.10mm" 16,283 =   16,283</t>
  </si>
  <si>
    <t>"omietka baryt hr.20mm" 58,339 =   58,339</t>
  </si>
  <si>
    <t>"omietka baryt hr.30mm" 43,536 =   43,536</t>
  </si>
  <si>
    <t>"omietka stien" 701,105 =   701,105</t>
  </si>
  <si>
    <t>612474102</t>
  </si>
  <si>
    <t>Omietka vnút. stien zo suchých zmesí štuková</t>
  </si>
  <si>
    <t>61247-4102</t>
  </si>
  <si>
    <t>"1.01"   (27,075+2,41+0,67*6)*2*3,30-2,41*3,30 =   213,180</t>
  </si>
  <si>
    <t>-(0,70+1,00*2+1,10*3+1,45+0,60*7+0,80*3+0,90+1,445)*1,97 =   -32,298</t>
  </si>
  <si>
    <t>"1.02"   (6,30+5,73)*2*3,30-1,45*1,56-1,22*1,00-(0,60*4+0,80+0,90+1,45)*1,97 =   64,983</t>
  </si>
  <si>
    <t>"1.03"   (1,06+1,35)*2*3,30-0,60*1,97*2 =   13,542</t>
  </si>
  <si>
    <t>"1.04"   (1,13+1,35)*2*3,30-0,60*1,97*2 =   14,004</t>
  </si>
  <si>
    <t>"1.05"   (1,28+2,58)*2*3,30-0,60*1,97 =   24,294</t>
  </si>
  <si>
    <t>"1.06"   (2,38+3,065)*2*3,30-0,80*1,97*3-1,00*1,00-1,22*1,00 =   28,989</t>
  </si>
  <si>
    <t>(1,23+3,335)*2*3,30-1,23*2,90-(0,60+0,80*2)*1,97 =   22,228</t>
  </si>
  <si>
    <t>"1.07"   (3,525+5,805)*2*3,30-1,705*1,56-1,00*1,00-(0,60*2+0,80+1,10)*1,97 =   51,811</t>
  </si>
  <si>
    <t>"1.08"    (0,965+1,695)*2*3,30-0,60*1,97*2 =   15,192</t>
  </si>
  <si>
    <t>"1.09"    (0,915+1,10)*2*3,30-0,60*1,97*2 =   10,935</t>
  </si>
  <si>
    <t>"1.10"    (3,40+5,805)*2*3,30-1,705*1,56-(0,60+0,80+1,10)*1,97 =   53,168</t>
  </si>
  <si>
    <t>"1.11"    (1,00+1,40)*2*3,30-0,60*1,97*2 =   13,476</t>
  </si>
  <si>
    <t>"1.12"    (1,00+1,40)*2*3,30-0,60*1,97*2 =   13,476</t>
  </si>
  <si>
    <t>"1.13"    (1,06+1,40)*2*3,30-0,60*1,97*2 =   13,872</t>
  </si>
  <si>
    <t>"1.14"    (2,88+6,33)*2*3,30-1,705*1,45-(0,60*2+0,80+0,90)*1,97 =   52,601</t>
  </si>
  <si>
    <t>"1.15"    (2,37+4,37)*2*3,30-(0,80+1,445+1,25)*1,97 =   37,599</t>
  </si>
  <si>
    <t>"1.16"    (1,80+14,665)*2*3,30-(1,40+0,60*2+0,80*7+1,25)*1,97 =   90,053</t>
  </si>
  <si>
    <t>612481118</t>
  </si>
  <si>
    <t>Potiahnutie vnút. stien sklovláknitým pletivom vtlačeným do tmelu</t>
  </si>
  <si>
    <t>61248-1118</t>
  </si>
  <si>
    <t>622425931</t>
  </si>
  <si>
    <t>Omietka vonkajšieho ostenia okenného alebo dverného štuková</t>
  </si>
  <si>
    <t>oprava vonk.ostení po demontáži okien</t>
  </si>
  <si>
    <t>(1,45+1,56*2)*0,25*3 =   3,428</t>
  </si>
  <si>
    <t>(1,705+1,56*2)*0,25*3 =   3,619</t>
  </si>
  <si>
    <t>(2,25+1,56*2)*0,25*1 =   1,343</t>
  </si>
  <si>
    <t>622448111</t>
  </si>
  <si>
    <t>Omietka vonk. stien, silikónová, hladená, hr. 1,5 mm</t>
  </si>
  <si>
    <t>62244-8111</t>
  </si>
  <si>
    <t>622466112</t>
  </si>
  <si>
    <t>Príprava podkladu, pod omietky vonk.stien, strojne,nanášanie ručne hr.4 mm</t>
  </si>
  <si>
    <t>62246-6112</t>
  </si>
  <si>
    <t>622481118</t>
  </si>
  <si>
    <t>Potiahnutie vonk. stien sklovláknitým pletivom vtlačeným do tmelu</t>
  </si>
  <si>
    <t>62248-1118</t>
  </si>
  <si>
    <t>629451112</t>
  </si>
  <si>
    <t>Vyrovnávacia vrstva MC šírky 150-300 mm</t>
  </si>
  <si>
    <t>62945-1112</t>
  </si>
  <si>
    <t>pod vnútorný parapet</t>
  </si>
  <si>
    <t>1,705*3 =   5,115</t>
  </si>
  <si>
    <t>2,25*1 =   2,250</t>
  </si>
  <si>
    <t>1,45*1 =   1,450</t>
  </si>
  <si>
    <t>629451113</t>
  </si>
  <si>
    <t>Vyrovnávacia vrstva barytový poter šírky 300-450 mm</t>
  </si>
  <si>
    <t>1,45*2 =   2,900</t>
  </si>
  <si>
    <t>629451114</t>
  </si>
  <si>
    <t>Vyrovnávacia vrstva termomaltou  šírky 150-300 mm</t>
  </si>
  <si>
    <t>vonkajšie parapety</t>
  </si>
  <si>
    <t>1,45*3 =   4,350</t>
  </si>
  <si>
    <t>631311121</t>
  </si>
  <si>
    <t>Doplnenie jestvujúcich mazanín betónom prostým pl. do 1 m2 hr. do 80 mm</t>
  </si>
  <si>
    <t>63131-1121</t>
  </si>
  <si>
    <t>doplnenie rýh po demontáži priečok</t>
  </si>
  <si>
    <t>0,500 =   0,500</t>
  </si>
  <si>
    <t>631312651</t>
  </si>
  <si>
    <t>Mazanina z betónu prostého tr.C 20/25 hr. nad 50 do 80 mm</t>
  </si>
  <si>
    <t>63131-2651</t>
  </si>
  <si>
    <t>podkladný betón hr. 50mm</t>
  </si>
  <si>
    <t>2,30*1,40*0,05 =   0,161</t>
  </si>
  <si>
    <t>0,80*0,50*0,05 =   0,020</t>
  </si>
  <si>
    <t>0,80*0,80*0,05 =   0,032</t>
  </si>
  <si>
    <t>631362152</t>
  </si>
  <si>
    <t>Výstuž betónových mazanín zo zvarovaných sietí Kari d drôtu 5 mm, oko 15 cm</t>
  </si>
  <si>
    <t>63136-2152</t>
  </si>
  <si>
    <t>"vystuženie poteru" 108,269*1,15 =   124,509</t>
  </si>
  <si>
    <t>632421100</t>
  </si>
  <si>
    <t>Náter penetračný (1x) pred samonivelizačným poterom</t>
  </si>
  <si>
    <t>63242-1100</t>
  </si>
  <si>
    <t>632422215</t>
  </si>
  <si>
    <t>Poter cement. samonivelizačný do hr. 15 mm</t>
  </si>
  <si>
    <t>63242-2215</t>
  </si>
  <si>
    <t>"pod PVC podlahu" 130,138+95,394 =   225,532</t>
  </si>
  <si>
    <t>632459250</t>
  </si>
  <si>
    <t>Poter cementový zo zmesi, hr. 50 mm</t>
  </si>
  <si>
    <t>63245-9250</t>
  </si>
  <si>
    <t>"1.02"   34,628 =   34,628</t>
  </si>
  <si>
    <t>"1.03"   1,302 =   1,302</t>
  </si>
  <si>
    <t>"1.04"   1,266 =   1,266</t>
  </si>
  <si>
    <t>"1.05"   6,085 =   6,085</t>
  </si>
  <si>
    <t>"1.06"   7,266 =   7,266</t>
  </si>
  <si>
    <t>"1.07"   17,580 =   17,580</t>
  </si>
  <si>
    <t>"1.08"    1,596 =   1,596</t>
  </si>
  <si>
    <t>"1.09"    0,974 =   0,974</t>
  </si>
  <si>
    <t>"1.10"    17,891 =   17,891</t>
  </si>
  <si>
    <t>"1.11"    1,400 =   1,400</t>
  </si>
  <si>
    <t>"1.12"    1,400 =   1,400</t>
  </si>
  <si>
    <t>"1.13"    1,352 =   1,352</t>
  </si>
  <si>
    <t>"1.14"    15,529 =   15,529</t>
  </si>
  <si>
    <t>642942611</t>
  </si>
  <si>
    <t>Osadenie dverných zárubní kovových do 2,5 m2 s mont. penou LEN MONTÁŽ, DODÁVKA ZÁRUBNÍ V CENE DVERÍ</t>
  </si>
  <si>
    <t>64294-2611</t>
  </si>
  <si>
    <t>45.42.11</t>
  </si>
  <si>
    <t>5533007200</t>
  </si>
  <si>
    <t>Zárubňa oceľová 60x197cm "06/L, 19/P, 21/L, 22/P, 24/L" LEN MONTÁŽ, DODÁVKA ZÁRUBNÍ V CENE DVERÍ</t>
  </si>
  <si>
    <t>553300720</t>
  </si>
  <si>
    <t>28.12.10</t>
  </si>
  <si>
    <t>5533007401</t>
  </si>
  <si>
    <t>Zárubňa oceľová 70x197cm "02/P" LEN MONTÁŽ, DODÁVKA ZÁRUBNÍ V CENE DVERÍ</t>
  </si>
  <si>
    <t>553300750</t>
  </si>
  <si>
    <t>5533007500</t>
  </si>
  <si>
    <t>Zárubňa oceľová 80x197cm "07/L, 11/P, 23/L" LEN MONTÁŽ, DODÁVKA ZÁRUBNÍ V CENE DVERÍ</t>
  </si>
  <si>
    <t>5533007800</t>
  </si>
  <si>
    <t>Zárubňa oceľová 90x197cm "10/L" LEN MONTÁŽ, DODÁVKA ZÁRUBNÍ V CENE DVERÍ</t>
  </si>
  <si>
    <t>553300780</t>
  </si>
  <si>
    <t>5533007900</t>
  </si>
  <si>
    <t>Zárubňa oceľová 100x197cm "03/P, 12/L" LEN MONTÁŽ, DODÁVKA ZÁRUBNÍ V CENE DVERÍ</t>
  </si>
  <si>
    <t>553300790</t>
  </si>
  <si>
    <t>5533008000</t>
  </si>
  <si>
    <t>Zárubňa oceľová 110x197cm "04/P, 09/L" LEN MONTÁŽ, DODÁVKA ZÁRUBNÍ V CENE DVERÍ</t>
  </si>
  <si>
    <t>553300800</t>
  </si>
  <si>
    <t>5533008200</t>
  </si>
  <si>
    <t>Zárubňa oceľová 125x197cm "25/P, 26/L" LEN MONTÁŽ, DODÁVKA ZÁRUBNÍ V CENE DVERÍ</t>
  </si>
  <si>
    <t>553300820</t>
  </si>
  <si>
    <t>642955111</t>
  </si>
  <si>
    <t>Osadenie ocel. zárubní dvier 1-krídl. do 2,5 m2 s výstelkou barytovej malty</t>
  </si>
  <si>
    <t>64294-5111</t>
  </si>
  <si>
    <t>5533241900</t>
  </si>
  <si>
    <t>Zárubňa oceľová 60x197cm "14/P, 20/L" LEN MONTÁŽ, DODÁVKA ZÁRUBNÍ V CENE DVERÍ</t>
  </si>
  <si>
    <t>553324190</t>
  </si>
  <si>
    <t>5533242200</t>
  </si>
  <si>
    <t>Zárubňa oceľová 80x197cm "15/P, 17/L, 18/P" LEN MONTÁŽ, DODÁVKA ZÁRUBNÍ V CENE DVERÍ</t>
  </si>
  <si>
    <t>553324220</t>
  </si>
  <si>
    <t>5533242400</t>
  </si>
  <si>
    <t>Zárubňa oceľová 90x197cm "16/P" LEN MONTÁŽ, DODÁVKA ZÁRUBNÍ V CENE DVERÍ</t>
  </si>
  <si>
    <t>553324240</t>
  </si>
  <si>
    <t>5533243300</t>
  </si>
  <si>
    <t>Zárubňa oceľová 110x197cm "08/P" LEN MONTÁŽ, DODÁVKA ZÁRUBNÍ V CENE DVERÍ</t>
  </si>
  <si>
    <t>553324330</t>
  </si>
  <si>
    <t>642955112</t>
  </si>
  <si>
    <t>Osadenie ocel. zárubní dvier 2-krídl. do 6,5 m2 s výstelkou barytovej malty</t>
  </si>
  <si>
    <t>64294-5112</t>
  </si>
  <si>
    <t>5533258700</t>
  </si>
  <si>
    <t>Zárubňa oceľová 145x197cm "05/L" LEN MONTÁŽ, DODÁVKA ZÁRUBNÍ V CENE DVERÍ</t>
  </si>
  <si>
    <t>553325870</t>
  </si>
  <si>
    <t>648991113</t>
  </si>
  <si>
    <t>Osadenie parapetných dosák z plastických hmôt š. nad 20 cm</t>
  </si>
  <si>
    <t>64899-1113</t>
  </si>
  <si>
    <t>6119A0108</t>
  </si>
  <si>
    <t>Parapeta vnútorná šír.450 mm</t>
  </si>
  <si>
    <t>20.30.13</t>
  </si>
  <si>
    <t>11,715*1,05 =   12,301</t>
  </si>
  <si>
    <t xml:space="preserve">6 - ÚPRAVY POVRCHOV, PODLAHY, VÝPLNE  spolu: </t>
  </si>
  <si>
    <t>9 - OSTATNÉ KONŠTRUKCIE A PRÁCE</t>
  </si>
  <si>
    <t>919735124</t>
  </si>
  <si>
    <t>Rezanie stávajúceho betónového krytu alebo podkladu hr. 150-200 mm</t>
  </si>
  <si>
    <t>91973-5124</t>
  </si>
  <si>
    <t>45.23.12</t>
  </si>
  <si>
    <t>nový základ m.č.1.02 - nový stav</t>
  </si>
  <si>
    <t>0,80+0,50*2 =   1,800</t>
  </si>
  <si>
    <t>nový základ m.č.1.07 - nový stav</t>
  </si>
  <si>
    <t>(0,80+0,80)*2 =   3,200</t>
  </si>
  <si>
    <t>(1,40+2,30)*2 =   7,400</t>
  </si>
  <si>
    <t>003</t>
  </si>
  <si>
    <t>941955002</t>
  </si>
  <si>
    <t>Lešenie ľahké prac. pomocné výš. podlahy do 1,9 m</t>
  </si>
  <si>
    <t>94195-5002</t>
  </si>
  <si>
    <t>45.25.10</t>
  </si>
  <si>
    <t>941955004</t>
  </si>
  <si>
    <t>Lešenie ľahké prac. pomocné výš. podlahy do 3,5 m</t>
  </si>
  <si>
    <t>94195-5004</t>
  </si>
  <si>
    <t>pri oprave okien - exteriér</t>
  </si>
  <si>
    <t>2,45*1,00*3 =   7,350</t>
  </si>
  <si>
    <t>2,705*1,00*3 =   8,115</t>
  </si>
  <si>
    <t>3,25*1,00*1 =   3,250</t>
  </si>
  <si>
    <t>952901111</t>
  </si>
  <si>
    <t>Vyčistenie budov byt. alebo občian. výstavby pri výške podlažia do 4 m</t>
  </si>
  <si>
    <t>95290-1111</t>
  </si>
  <si>
    <t>45.45.13</t>
  </si>
  <si>
    <t>"1.01"   73,796 =   73,796</t>
  </si>
  <si>
    <t>"1.15"    9,570 =   9,570</t>
  </si>
  <si>
    <t>"1.16"    26,397 =   26,397</t>
  </si>
  <si>
    <t>953945222</t>
  </si>
  <si>
    <t>Profil okenný APU s integrovanou tkaninou</t>
  </si>
  <si>
    <t>95394-5222</t>
  </si>
  <si>
    <t>vnútorné ostenie</t>
  </si>
  <si>
    <t>(1,45+1,56*2)*3 =   13,710</t>
  </si>
  <si>
    <t>(1,705+1,56*2)*3 =   14,475</t>
  </si>
  <si>
    <t>(2,25+1,56*2)*1 =   5,370</t>
  </si>
  <si>
    <t>vonkajšie ostenie</t>
  </si>
  <si>
    <t>953945223</t>
  </si>
  <si>
    <t>Profil rohový z PVC s integrovanou tkaninou 10x10</t>
  </si>
  <si>
    <t>95394-5223</t>
  </si>
  <si>
    <t>rohy miestností</t>
  </si>
  <si>
    <t>3,30*20 =   66,000</t>
  </si>
  <si>
    <t>013</t>
  </si>
  <si>
    <t>961055111</t>
  </si>
  <si>
    <t>Búranie základov železobetónových alebo otvorov nad 4 m2</t>
  </si>
  <si>
    <t>96105-5111</t>
  </si>
  <si>
    <t>45.11.11</t>
  </si>
  <si>
    <t>"rezerva pre kolíziu podzemného kanála so základom" 3,00 =   3,000</t>
  </si>
  <si>
    <t>962031133</t>
  </si>
  <si>
    <t>Búranie priečok z tehál MV, MVC hr. do 15 cm, plocha nad 4 m2</t>
  </si>
  <si>
    <t>96203-1133</t>
  </si>
  <si>
    <t>vrátane omietok</t>
  </si>
  <si>
    <t>(2,59+3,20)*3,30 =   19,107</t>
  </si>
  <si>
    <t>1,28*3,30 =   4,224</t>
  </si>
  <si>
    <t>1,65*3,30 =   5,445</t>
  </si>
  <si>
    <t>0,89*3,30 =   2,937</t>
  </si>
  <si>
    <t>0,86*3,30 =   2,838</t>
  </si>
  <si>
    <t>0,655*3,30 =   2,162</t>
  </si>
  <si>
    <t>1,51*3,30 =   4,983</t>
  </si>
  <si>
    <t>-0,60*1,97*3 =   -3,546</t>
  </si>
  <si>
    <t>-0,80*1,97 =   -1,576</t>
  </si>
  <si>
    <t>962032254</t>
  </si>
  <si>
    <t>Búranie muriva z tehál cem. na MC alebo otvorov nad 4 m2</t>
  </si>
  <si>
    <t>96203-2254</t>
  </si>
  <si>
    <t>(2,575+1,119)*0,20*3,30 =   2,438</t>
  </si>
  <si>
    <t>0,909*0,265*3,30 =   0,795</t>
  </si>
  <si>
    <t>1,409*0,23*3,30 =   1,069</t>
  </si>
  <si>
    <t>(1,94+1,85)*0,24*3,30 =   3,002</t>
  </si>
  <si>
    <t>1,335*0,20*3,30 =   0,881</t>
  </si>
  <si>
    <t>0,53*0,49*3,30 =   0,857</t>
  </si>
  <si>
    <t>1,275*0,33*3,30 =   1,388</t>
  </si>
  <si>
    <t>1,384*0,755*2,90 =   3,030</t>
  </si>
  <si>
    <t>1,79*0,20*2,90 =   1,038</t>
  </si>
  <si>
    <t>1,20*0,20*2,90-1,10*0,20*1,97 =   0,263</t>
  </si>
  <si>
    <t>0,245*0,54*2,90 =   0,384</t>
  </si>
  <si>
    <t>3,668*0,20*2,90 =   2,127</t>
  </si>
  <si>
    <t>0,759*0,68*2,90 =   1,497</t>
  </si>
  <si>
    <t>0,53*0,325*2,90 =   0,500</t>
  </si>
  <si>
    <t>(0,34+1,35+2,855+1,805)*0,20*3,30 =   4,191</t>
  </si>
  <si>
    <t>-0,60*0,20*1,97*3 =   -0,709</t>
  </si>
  <si>
    <t>965043331</t>
  </si>
  <si>
    <t>Búranie bet. podkladu s poterom hr. do 10 cm do 4 m2</t>
  </si>
  <si>
    <t>96504-3331</t>
  </si>
  <si>
    <t>poter v mieste jestv.röntgenu - starý stav</t>
  </si>
  <si>
    <t>12,62*3,065*0,10 =   3,868</t>
  </si>
  <si>
    <t>10,17*2,73*0,10 =   2,776</t>
  </si>
  <si>
    <t>9,607*0,759*0,10 =   0,729</t>
  </si>
  <si>
    <t>poter m.č.1.02 - nový stav</t>
  </si>
  <si>
    <t>37,708*0,10 =   3,771</t>
  </si>
  <si>
    <t>poter po vybúraní priečky v mieste skladu m.č.1.05 - nový stav</t>
  </si>
  <si>
    <t>6,085*0,10 =   0,609</t>
  </si>
  <si>
    <t>965043421</t>
  </si>
  <si>
    <t>Búranie bet. podkladu s poterom hr. do 15 cm do 1 m2</t>
  </si>
  <si>
    <t>96504-3421</t>
  </si>
  <si>
    <t>0,80*0,50*0,17 =   0,068</t>
  </si>
  <si>
    <t>0,80*0,80*0,17 =   0,109</t>
  </si>
  <si>
    <t>965043431</t>
  </si>
  <si>
    <t>Búranie bet. podkladu s poterom hr. do 15 cm do 4 m2</t>
  </si>
  <si>
    <t>96504-3431</t>
  </si>
  <si>
    <t>1,40*2,30*0,17 =   0,547</t>
  </si>
  <si>
    <t>965049111</t>
  </si>
  <si>
    <t>Prípl. k búr. bet. mazanín so zvarovanou sieťou hr. do 10 cm</t>
  </si>
  <si>
    <t>96504-9111</t>
  </si>
  <si>
    <t>965049112</t>
  </si>
  <si>
    <t>Prípl. k búr. bet. mazanín so zvarov. sieťou hr. nad 10 cm</t>
  </si>
  <si>
    <t>96504-9112</t>
  </si>
  <si>
    <t>0,177+0,547 =   0,724</t>
  </si>
  <si>
    <t>968071113</t>
  </si>
  <si>
    <t>Vyvesenie alebo zavesenie okien nad 1,5 m2</t>
  </si>
  <si>
    <t>96807-1113</t>
  </si>
  <si>
    <t>968071125</t>
  </si>
  <si>
    <t>Vyvesenie alebo zavesenie dvier do 2 m2</t>
  </si>
  <si>
    <t>96807-1125</t>
  </si>
  <si>
    <t>9+12+3+14 =   38,000</t>
  </si>
  <si>
    <t>968072354</t>
  </si>
  <si>
    <t>Vybúranie okenných rámov zdvojených do 1 m2</t>
  </si>
  <si>
    <t>96807-2354</t>
  </si>
  <si>
    <t>okná obvod.stena</t>
  </si>
  <si>
    <t>vnútorné okná</t>
  </si>
  <si>
    <t>1,22*1,50 =   1,830</t>
  </si>
  <si>
    <t>0,80*1,50 =   1,200</t>
  </si>
  <si>
    <t>968072455</t>
  </si>
  <si>
    <t>Vybúranie dverných zárubní do 2 m2</t>
  </si>
  <si>
    <t>96807-2455</t>
  </si>
  <si>
    <t>0,60*1,97*13 =   15,366</t>
  </si>
  <si>
    <t>0,70*1,97*1 =   1,379</t>
  </si>
  <si>
    <t>0,80*1,97*13 =   20,488</t>
  </si>
  <si>
    <t>0,90*1,97*1 =   1,773</t>
  </si>
  <si>
    <t>1,00*1,97*1 =   1,970</t>
  </si>
  <si>
    <t>1,10*1,97*2 =   4,334</t>
  </si>
  <si>
    <t>1,25*1,97*2 =   4,925</t>
  </si>
  <si>
    <t>1,45*1,97*1 =   2,857</t>
  </si>
  <si>
    <t>968082140</t>
  </si>
  <si>
    <t>Vybúranie plast. rámov dvojitých okien, nad 2 do 4 m2</t>
  </si>
  <si>
    <t>96808-2140</t>
  </si>
  <si>
    <t>2,25*1,56 =   3,510</t>
  </si>
  <si>
    <t>971035481</t>
  </si>
  <si>
    <t>Vybúr. otvorov do 0,25 m2 v murive tehl. na MC hr. do 90 cm</t>
  </si>
  <si>
    <t>97103-5481</t>
  </si>
  <si>
    <t>"otvor pre VZT 40x25x82" 2 =   2,000</t>
  </si>
  <si>
    <t>971035541</t>
  </si>
  <si>
    <t>Vybúr. otvorov do 1 m2 v murive tehl. na MC hr. do 45 cm</t>
  </si>
  <si>
    <t>97103-5541</t>
  </si>
  <si>
    <t>"poznámka vybúrať po žb stľp" 0,309*0,755*2,90+0,105*0,755*2,90 =   0,906</t>
  </si>
  <si>
    <t>"poznámka vybúrať otvor na dvere" 0,80*0,26*2,05*2 =   0,853</t>
  </si>
  <si>
    <t>974031666</t>
  </si>
  <si>
    <t>Vysekanie rýh v tehel. murive pre nosníky do 15 x 25 cm</t>
  </si>
  <si>
    <t>97403-1666</t>
  </si>
  <si>
    <t>"vysekanie ryhy pre dodatočné osadenie prekladov" 1,25*2*2 =   5,000</t>
  </si>
  <si>
    <t>975131114</t>
  </si>
  <si>
    <t>Jadrové vrty diamantovými korunkami do D 140 mm do stien z tehál</t>
  </si>
  <si>
    <t>cm</t>
  </si>
  <si>
    <t>97513-1114</t>
  </si>
  <si>
    <t>15*4 =   60,000</t>
  </si>
  <si>
    <t>975131120</t>
  </si>
  <si>
    <t>Jadrové vrty diamantovými korunkami do D 200 mm do stien z tehál</t>
  </si>
  <si>
    <t>97513-1120</t>
  </si>
  <si>
    <t>975131125</t>
  </si>
  <si>
    <t>Jadrové vrty diamantovými korunkami do D 250 mm do stien z tehál</t>
  </si>
  <si>
    <t>97513-1125</t>
  </si>
  <si>
    <t>10*2 =   20,000</t>
  </si>
  <si>
    <t>25*2 =   50,000</t>
  </si>
  <si>
    <t>211</t>
  </si>
  <si>
    <t>977141114</t>
  </si>
  <si>
    <t>Vrty pre kotvy do betónu priemeru 14 mm, hĺ. 250 mm s vyplnením epoxid. tmelom Hilti HY 200</t>
  </si>
  <si>
    <t>97714-1114</t>
  </si>
  <si>
    <t>kotvenie výstuže do jestv.dosky</t>
  </si>
  <si>
    <t>"doska 1400x2300mm" (9+6)*2 =   30,000</t>
  </si>
  <si>
    <t>"doska 800x500mm" (3+2)*2 =   10,000</t>
  </si>
  <si>
    <t>"doska 800x800mm" (3+3)*2 =   12,000</t>
  </si>
  <si>
    <t>978011191</t>
  </si>
  <si>
    <t>Otlčenie vnút. omietok stropov váp. vápenocem. do 100 %</t>
  </si>
  <si>
    <t>97801-1191</t>
  </si>
  <si>
    <t>"pre barytovú omietku" 17,58+34,628 =   52,208</t>
  </si>
  <si>
    <t>"omietka" 5,705 =   5,705</t>
  </si>
  <si>
    <t>978013191</t>
  </si>
  <si>
    <t>Otlčenie vnút. omietok stien váp. vápenocem. do 100 %</t>
  </si>
  <si>
    <t>97801-3191</t>
  </si>
  <si>
    <t>mimo miestnosť barytových omietok - zľava doprava</t>
  </si>
  <si>
    <t>(2,49+3,20)*2*3,30 =   37,554</t>
  </si>
  <si>
    <t>(3,356+3,074)*2*3,30 =   42,438</t>
  </si>
  <si>
    <t>(3,35+1,64)*2*3,30 =   32,934</t>
  </si>
  <si>
    <t>(2,27+2,50)*2*3,30 =   31,482</t>
  </si>
  <si>
    <t>(1,28+1,354)*2*3,30 =   17,384</t>
  </si>
  <si>
    <t>(1,28+1,075)*2*3,30 =   15,543</t>
  </si>
  <si>
    <t>(1,035+3,33*2)*3,30 =   25,394</t>
  </si>
  <si>
    <t>(1,24+2,60)*2*3,30 =   25,344</t>
  </si>
  <si>
    <t>(2,02+1,19)*2*3,30 =   21,186</t>
  </si>
  <si>
    <t>(1,68+1,88)*2*3,30 =   23,496</t>
  </si>
  <si>
    <t>(0,915+1,325)*2*3,30 =   14,784</t>
  </si>
  <si>
    <t>chodba 1.01</t>
  </si>
  <si>
    <t>(27,08+2,40)*2*3,30+0,65*3,30*10 =   216,018</t>
  </si>
  <si>
    <t>chodba 1.15</t>
  </si>
  <si>
    <t>(2,37+4,27)*2*3,30 =   43,824</t>
  </si>
  <si>
    <t>chodba 1.16</t>
  </si>
  <si>
    <t>(1,80+14,665)*2*3,30 =   108,669</t>
  </si>
  <si>
    <t>978013191.1</t>
  </si>
  <si>
    <t>Otlčenie vnút. barytových omietok stien váp. vápenocem. do 100 %</t>
  </si>
  <si>
    <t>(6,305+6,29+0,56)*2*3,30 =   86,823</t>
  </si>
  <si>
    <t>(8,79+6,35)*2*3,30 =   99,924</t>
  </si>
  <si>
    <t>978015291</t>
  </si>
  <si>
    <t>Otlčenie vonk. omietok váp. vápenocem. zlož. I-IV do 100 %</t>
  </si>
  <si>
    <t>97801-5291</t>
  </si>
  <si>
    <t>obitie vonk.ostení po demontáži okien</t>
  </si>
  <si>
    <t>979011111</t>
  </si>
  <si>
    <t>Zvislá doprava sute a vybúr. hmôt za prvé podlažie</t>
  </si>
  <si>
    <t>97901-1111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</si>
  <si>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</si>
  <si>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</si>
  <si>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</si>
  <si>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</si>
  <si>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</si>
  <si>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</si>
  <si>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153,183*4 =   612,732</t>
  </si>
  <si>
    <t>221</t>
  </si>
  <si>
    <t>979087213</t>
  </si>
  <si>
    <t>Nakladanie vybúraných hmôt na dopravný prostriedok</t>
  </si>
  <si>
    <t>97908-7213</t>
  </si>
  <si>
    <t>979131409</t>
  </si>
  <si>
    <t>Poplatok za ulož.a znešk.staveb.sute na vymedzených skládkach</t>
  </si>
  <si>
    <t>97913-1409</t>
  </si>
  <si>
    <t>979131413</t>
  </si>
  <si>
    <t>Poplatok za ulož.a znešk.stav.odp na urč.sklád. zemina z výkopu</t>
  </si>
  <si>
    <t>97913-1413</t>
  </si>
  <si>
    <t>0,639*1,8 =   1,150</t>
  </si>
  <si>
    <t>979131414</t>
  </si>
  <si>
    <t>Veľkokapacitný kontajner (dovoz, odvoz, prenájom)</t>
  </si>
  <si>
    <t>998991111</t>
  </si>
  <si>
    <t>Presun hmôt pre opravy v objektoch výšky do 25 m</t>
  </si>
  <si>
    <t>99899-1111</t>
  </si>
  <si>
    <t>000</t>
  </si>
  <si>
    <t>999990000</t>
  </si>
  <si>
    <t>Dodatočná ochrana okna ekvivalentom 1,6mm Pb</t>
  </si>
  <si>
    <t>99999-0001</t>
  </si>
  <si>
    <t>1,705*1,56 =   2,660</t>
  </si>
  <si>
    <t>999990001</t>
  </si>
  <si>
    <t>Dodatočná ochrana okna ekvivalentom 2,6mm Pb</t>
  </si>
  <si>
    <t>1,45*1,56*2 =   4,524</t>
  </si>
  <si>
    <t>999990004</t>
  </si>
  <si>
    <t>Nešpecifikované práce</t>
  </si>
  <si>
    <t>hod</t>
  </si>
  <si>
    <t>99999-0004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</si>
  <si>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</si>
  <si>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</si>
  <si>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</si>
  <si>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</si>
  <si>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</si>
  <si>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711111001</t>
  </si>
  <si>
    <t>Zhotovenie izolácie proti vlhkosti za studena vodor. náterom asfalt. penetr.</t>
  </si>
  <si>
    <t>I</t>
  </si>
  <si>
    <t>71111-1001</t>
  </si>
  <si>
    <t>45.22.20</t>
  </si>
  <si>
    <t>IK</t>
  </si>
  <si>
    <t>111631500</t>
  </si>
  <si>
    <t>Lak asfaltový ALP-PENETRAL sudy</t>
  </si>
  <si>
    <t>26.82.13</t>
  </si>
  <si>
    <t>IZ</t>
  </si>
  <si>
    <t>117,371*0,00030 =   0,035</t>
  </si>
  <si>
    <t>711141559</t>
  </si>
  <si>
    <t>Zhotovenie izolácie proti vlhkosti pritavením NAIP vodor.</t>
  </si>
  <si>
    <t>71114-1559</t>
  </si>
  <si>
    <t>628329100</t>
  </si>
  <si>
    <t>Pás ťažký asfaltový</t>
  </si>
  <si>
    <t>21.12.56</t>
  </si>
  <si>
    <t>117,371*1,15 =   134,977</t>
  </si>
  <si>
    <t>711300831</t>
  </si>
  <si>
    <t>Odstránenie izolácie proti vlhkosti 1-vrstvovej</t>
  </si>
  <si>
    <t>71130-0831</t>
  </si>
  <si>
    <t>45.22.12</t>
  </si>
  <si>
    <t>dočistenie po odstránení poteru</t>
  </si>
  <si>
    <t>"v mieste jestv.röntgenu - pravá časť" 73,607 =   73,607</t>
  </si>
  <si>
    <t>"1.05" 6,085 =   6,085</t>
  </si>
  <si>
    <t>"v mieste jestv.röntgenu - ľavá časť" 37,679 =   37,679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</si>
  <si>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</si>
  <si>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</si>
  <si>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</si>
  <si>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</si>
  <si>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713 - Izolácie tepelné</t>
  </si>
  <si>
    <t>713</t>
  </si>
  <si>
    <t>713121111</t>
  </si>
  <si>
    <t>Montáž tep. izolácie podláh 1 x položenie</t>
  </si>
  <si>
    <t>71312-1111</t>
  </si>
  <si>
    <t>45.32.11</t>
  </si>
  <si>
    <t>2831BA235</t>
  </si>
  <si>
    <t>Doska izolačná Isover eps 150 S-5 hr.50mm 1000x500mm</t>
  </si>
  <si>
    <t>108,269*1,05 =   113,682</t>
  </si>
  <si>
    <t>998713201</t>
  </si>
  <si>
    <t>Presun hmôt pre izolácie tepelné v objektoch výšky do 6 m</t>
  </si>
  <si>
    <t>99871-3201</t>
  </si>
  <si>
    <t xml:space="preserve">713 - Izolácie tepelné  spolu: </t>
  </si>
  <si>
    <t>72 - ZDRAVOTNO - TECHNICKÉ INŠTALÁCIE</t>
  </si>
  <si>
    <t>721</t>
  </si>
  <si>
    <t>720000000</t>
  </si>
  <si>
    <t>Zdravotechnika (samostatný rozpočet)</t>
  </si>
  <si>
    <t>720999900</t>
  </si>
  <si>
    <t>Zdravotechnika - búracie práce</t>
  </si>
  <si>
    <t>72199-9904</t>
  </si>
  <si>
    <t>45.33.20</t>
  </si>
  <si>
    <t xml:space="preserve">72 - ZDRAVOTNO - TECHNICKÉ INŠTALÁCIE  spolu: </t>
  </si>
  <si>
    <t>731 - Kotolne</t>
  </si>
  <si>
    <t>731</t>
  </si>
  <si>
    <t>731999904</t>
  </si>
  <si>
    <t>Ústredné kúrenie - búracie práce</t>
  </si>
  <si>
    <t>73199-9904</t>
  </si>
  <si>
    <t>45.33.11</t>
  </si>
  <si>
    <t xml:space="preserve">731 - Kotolne  spolu: </t>
  </si>
  <si>
    <t>763 - Konštrukcie  - drevostavby</t>
  </si>
  <si>
    <t>763</t>
  </si>
  <si>
    <t>763122141</t>
  </si>
  <si>
    <t>Predsadená stena W623 12,5 mm 1xopláštená GKFI 40 mm</t>
  </si>
  <si>
    <t>76312-2141</t>
  </si>
  <si>
    <t>"obklad potrubia m.č.1.01" (0,65+0,25*2)*3,30 =   3,795</t>
  </si>
  <si>
    <t>763129143</t>
  </si>
  <si>
    <t>Demontáž sadrokartónového podhľadu s jednovrstvou nosnou konštrukciou z oceľových profilov jednoduché opláštenie</t>
  </si>
  <si>
    <t>76312-9143</t>
  </si>
  <si>
    <t>PD jestvujúci stav</t>
  </si>
  <si>
    <t>29,149+2,49*3,20+8,49+5,073 =   50,680</t>
  </si>
  <si>
    <t>1,20*1,075+1,652+3,561+1,235*1,335 =   8,152</t>
  </si>
  <si>
    <t>0,89*1,275+4,656+36,73+2,056 =   44,577</t>
  </si>
  <si>
    <t>2,782+0,915*1,325 =   3,994</t>
  </si>
  <si>
    <t>763133020.1</t>
  </si>
  <si>
    <t>Podhľady SDK zavesený 2x profil UD a CD dosky RF hr. 12,5 mm, kapotáž</t>
  </si>
  <si>
    <t>76313-3020</t>
  </si>
  <si>
    <t>"kapotáž potrubia 1.01" 12,41*(0,65+0,70*2) =   25,441</t>
  </si>
  <si>
    <t>"kapotáž VZT 1.02" 1,58*0,56+(1,58+0,56)*0,70 =   2,383</t>
  </si>
  <si>
    <t>763136070</t>
  </si>
  <si>
    <t>Podhľady akustické kazetové (napr. Meditec E - Ecophon) raster 60 x 60cm</t>
  </si>
  <si>
    <t>76313-6060</t>
  </si>
  <si>
    <t>763136091</t>
  </si>
  <si>
    <t>Nosná podporná konštrukcia, dodatočná podpora kazetového podhľadu</t>
  </si>
  <si>
    <t>76313-6090</t>
  </si>
  <si>
    <t>"podpora konštrukcie podhľadu kvôli stropným Hurdis doskám" 218,032 =   218,032</t>
  </si>
  <si>
    <t>763172122</t>
  </si>
  <si>
    <t>Revízne dvierka pre kazet.. podhľady, veľkosť 600x600 mm</t>
  </si>
  <si>
    <t>76317-2118</t>
  </si>
  <si>
    <t>"1.02" 1 =   1,000</t>
  </si>
  <si>
    <t>"1.01" 1 =   1,000</t>
  </si>
  <si>
    <t>998763201</t>
  </si>
  <si>
    <t>Presun hmôt pre drevostavby v objektoch výšky do 12 m</t>
  </si>
  <si>
    <t>99876-3201</t>
  </si>
  <si>
    <t>45.42.13</t>
  </si>
  <si>
    <t xml:space="preserve">763 - Konštrukcie  - drevostavby  spolu: </t>
  </si>
  <si>
    <t>764 - Konštrukcie klampiarske</t>
  </si>
  <si>
    <t>764</t>
  </si>
  <si>
    <t>764410250</t>
  </si>
  <si>
    <t>Klamp. elox. pl. oplechovanie parapetov rš 330</t>
  </si>
  <si>
    <t>76441-0250</t>
  </si>
  <si>
    <t>45.22.13</t>
  </si>
  <si>
    <t>764410850</t>
  </si>
  <si>
    <t>Klamp. demont. parapetov rš 330</t>
  </si>
  <si>
    <t>76441-0850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</si>
  <si>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</si>
  <si>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</si>
  <si>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</si>
  <si>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</si>
  <si>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766 - Konštrukcie stolárske</t>
  </si>
  <si>
    <t>766</t>
  </si>
  <si>
    <t>766441822</t>
  </si>
  <si>
    <t>Demontáž parapetných dosiek drevených, laminovaných šírky nad 30 cm dĺžky nad 1,0 m</t>
  </si>
  <si>
    <t>76644-1822</t>
  </si>
  <si>
    <t>"obvodová stena" 6 =   6,000</t>
  </si>
  <si>
    <t>766661472</t>
  </si>
  <si>
    <t>Montáž dvier kom. otv. s olov. vložkou do zár. 1-kr. do 0,8m</t>
  </si>
  <si>
    <t>76666-1472</t>
  </si>
  <si>
    <t>6116558000</t>
  </si>
  <si>
    <t>Dvere vnútorné 1krídlové 60x197 s olovenou vložkou min. hr. 2,1mm "ozn.08/P"</t>
  </si>
  <si>
    <t>611655800</t>
  </si>
  <si>
    <t>20.30.11</t>
  </si>
  <si>
    <t>6116558001</t>
  </si>
  <si>
    <t>Dvere vnútorné 1krídlové 60x197 s olovenou vložkou min. hr. 2,1mm "ozn.20/L"</t>
  </si>
  <si>
    <t>6116558200</t>
  </si>
  <si>
    <t>Dvere vnútorné 1krídlové 80x197 s olovenou vložkou min. hr. 2,0mm "ozn.15/P"</t>
  </si>
  <si>
    <t>611655820</t>
  </si>
  <si>
    <t>6116558201</t>
  </si>
  <si>
    <t>Dvere vnútorné 1krídlové 80x197 s olovenou vložkou min. hr. 2,3mm "ozn.17/L"</t>
  </si>
  <si>
    <t>766661482</t>
  </si>
  <si>
    <t>Montáž dvier kom. otv. s olov. vložkou do zár. 1-kr. nad 0,8m</t>
  </si>
  <si>
    <t>76666-1482</t>
  </si>
  <si>
    <t>6116559300</t>
  </si>
  <si>
    <t>Dvere vnútorné 1krídlové 90x197 s olovenou vložkou min. hr. 2,0mm "ozn.16/P"</t>
  </si>
  <si>
    <t>611655930</t>
  </si>
  <si>
    <t>6116559400</t>
  </si>
  <si>
    <t>Dvere vnútorné 1krídlové 110x197 s olovenou vložkou min. hr. 2,7mm "ozn.08/P"</t>
  </si>
  <si>
    <t>611655940</t>
  </si>
  <si>
    <t>766661484</t>
  </si>
  <si>
    <t>Montáž dvier kom. otv. s olov. vložkou do zár. 2-kr. do 1,45m</t>
  </si>
  <si>
    <t>6116559600</t>
  </si>
  <si>
    <t>Dvere vnútorné 2krídlové 145x197 s olovenou vložkou min. hr. 2,0mm "ozn.05/L"</t>
  </si>
  <si>
    <t>611655960</t>
  </si>
  <si>
    <t>766662112</t>
  </si>
  <si>
    <t>Montáž dvier kompl. otvár. do zamur. zár. 1-krídl. do 0,8m</t>
  </si>
  <si>
    <t>76666-2112</t>
  </si>
  <si>
    <t>6116013200</t>
  </si>
  <si>
    <t>Dvere vnútorné 1krídlové 60x197 cm "ozn.06/L", okopný plech v.150mm, dverová mriežka 20x10cm</t>
  </si>
  <si>
    <t>611601320</t>
  </si>
  <si>
    <t>6116013201</t>
  </si>
  <si>
    <t>Dvere vnútorné 1krídlové 60x197 cm "ozn.19/P", okopný plech v.150mm</t>
  </si>
  <si>
    <t>6116013202</t>
  </si>
  <si>
    <t>Dvere vnútorné 1krídlové 60x197 cm "ozn.21/L", okopný plech v.150mm</t>
  </si>
  <si>
    <t>6116013203</t>
  </si>
  <si>
    <t>Dvere vnútorné 1krídlové 60x197 cm "ozn.22/P", okopný plech v.150mm</t>
  </si>
  <si>
    <t>6116013204</t>
  </si>
  <si>
    <t>Dvere vnútorné 1krídlové 60x197 cm "ozn.24/L", okopný plech v.150mm</t>
  </si>
  <si>
    <t>6116015600</t>
  </si>
  <si>
    <t>Dvere vnútorné 1krídlové 70x197 cm "ozn.02/P", okopný plech v.150mm</t>
  </si>
  <si>
    <t>611601560</t>
  </si>
  <si>
    <t>6116018600</t>
  </si>
  <si>
    <t>Dvere vnútorné 1krídlové 80x197 cm "ozn.07/L", okopný plech v.150mm</t>
  </si>
  <si>
    <t>611601860</t>
  </si>
  <si>
    <t>6116018601</t>
  </si>
  <si>
    <t>Dvere vnútorné 1krídlové 80x197 cm "ozn.11/P", okopný plech v.150mm</t>
  </si>
  <si>
    <t>6116018602</t>
  </si>
  <si>
    <t>Dvere vnútorné 1krídlové 80x197 cm "ozn.18/P", okopný plech v.150mm</t>
  </si>
  <si>
    <t>6116018603</t>
  </si>
  <si>
    <t>Dvere vnútorné 1krídlové 80x197 cm "ozn.23/L", okopný plech v.150mm</t>
  </si>
  <si>
    <t>766662122</t>
  </si>
  <si>
    <t>Montáž dvier kompl. otvár. do zamur. zár. 1-krídl. nad 0,8m</t>
  </si>
  <si>
    <t>76666-2122</t>
  </si>
  <si>
    <t>6116022200</t>
  </si>
  <si>
    <t>Dvere vnútorné 1krídlové 90x197 cm "ozn.10/L", okopný plech v.150mm</t>
  </si>
  <si>
    <t>611602220</t>
  </si>
  <si>
    <t>6116024200</t>
  </si>
  <si>
    <t>Dvere vnútorné 1krídlové 100x197 cm "ozn.03/P", okopný plech v.150mm</t>
  </si>
  <si>
    <t>611602420</t>
  </si>
  <si>
    <t>6116024201</t>
  </si>
  <si>
    <t>Dvere vnútorné 1krídlové 100x197 cm "ozn.12/L", okopný plech v.150mm</t>
  </si>
  <si>
    <t>6116024300</t>
  </si>
  <si>
    <t>Dvere vnútorné 1krídlové 110x197 cm "ozn.04/L", okopný plech v.150mm</t>
  </si>
  <si>
    <t>611602430</t>
  </si>
  <si>
    <t>6116024301</t>
  </si>
  <si>
    <t>Dvere vnútorné 1krídlové 110x197 cm "ozn.09/P", okopný plech v.150mm</t>
  </si>
  <si>
    <t>766662132</t>
  </si>
  <si>
    <t>Montáž dvier kompl. otvár. do zamur. zár. 2-krídl. do 1,45m</t>
  </si>
  <si>
    <t>76666-2132</t>
  </si>
  <si>
    <t>6116028100</t>
  </si>
  <si>
    <t>Dvere vnútorné 2krídlové 125x197 cm "ozn.25/P", okopný plech v.150mm</t>
  </si>
  <si>
    <t>611602810</t>
  </si>
  <si>
    <t>6116028101</t>
  </si>
  <si>
    <t>Dvere vnútorné 2krídlové 125x197 cm "ozn.26/L", okopný plech v.150mm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</si>
  <si>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</si>
  <si>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</si>
  <si>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</si>
  <si>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</si>
  <si>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</si>
  <si>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767</t>
  </si>
  <si>
    <t>767581802</t>
  </si>
  <si>
    <t>Demontáž podhľadov, lamely</t>
  </si>
  <si>
    <t>76758-1802</t>
  </si>
  <si>
    <t>45.42.12</t>
  </si>
  <si>
    <t>"1.15" 9,57 =   9,570</t>
  </si>
  <si>
    <t>"1.16" 26,397 =   26,397</t>
  </si>
  <si>
    <t>767582800</t>
  </si>
  <si>
    <t>Demontáž podhľadov, roštov</t>
  </si>
  <si>
    <t>76758-2800</t>
  </si>
  <si>
    <t>767631000</t>
  </si>
  <si>
    <t>Montáž a dodávka okno s tieniacou vložkou min. hr. 2,0mm šírka 122 výška 100cm</t>
  </si>
  <si>
    <t>76763-1510</t>
  </si>
  <si>
    <t>767631001</t>
  </si>
  <si>
    <t>Montáž a dodávka okno s tieniacou vložkou min. hr. 2,3mm šírka 100 výška 100cm</t>
  </si>
  <si>
    <t>767631510</t>
  </si>
  <si>
    <t>Montáž okien plastových na PUR penu, vnútorná a vonkajšia páska</t>
  </si>
  <si>
    <t>(1,45+1,56)*2*3 =   18,060</t>
  </si>
  <si>
    <t>(1,705+1,56)*2*3 =   19,590</t>
  </si>
  <si>
    <t>(2,25+1,56)*2*1 =   7,620</t>
  </si>
  <si>
    <t>6114B22820</t>
  </si>
  <si>
    <t>Okno plast -výš.156, šír.145 cm</t>
  </si>
  <si>
    <t>6114B2282</t>
  </si>
  <si>
    <t>25.23.14</t>
  </si>
  <si>
    <t>6114B23100</t>
  </si>
  <si>
    <t>Okno plast. -výš.156, šír.170,5 cm</t>
  </si>
  <si>
    <t>6114B2310</t>
  </si>
  <si>
    <t>6114B23940</t>
  </si>
  <si>
    <t>Okno plast. -výš.156, šír.225 cm, vetracie VZT prieduchy</t>
  </si>
  <si>
    <t>6114B2394</t>
  </si>
  <si>
    <t>7676415119</t>
  </si>
  <si>
    <t>Montáž a dodávka posuvné dvere 1-krídlové -výš.220, šír.144,50 cm "ozn.13"</t>
  </si>
  <si>
    <t>76764-1510</t>
  </si>
  <si>
    <t>7676415120</t>
  </si>
  <si>
    <t>Montáž a dodávka posuvné dvere 2-krídlové -výš.325, šír.241 cm "ozn.01"</t>
  </si>
  <si>
    <t>767665200</t>
  </si>
  <si>
    <t>Montáž a dodávka vnútorná AL sieťka</t>
  </si>
  <si>
    <t>76766-5201</t>
  </si>
  <si>
    <t>767995104</t>
  </si>
  <si>
    <t>Montáž atypických stavebných doplnk. konštrukcií do 50 kg</t>
  </si>
  <si>
    <t>kg</t>
  </si>
  <si>
    <t>76799-5104</t>
  </si>
  <si>
    <t>"oceľová výmena v stene" 170,00 =   170,000</t>
  </si>
  <si>
    <t>"podstropná oceľová výmena pre osadenie VZT zariadenia" 160,00 =   160,000</t>
  </si>
  <si>
    <t>767995105</t>
  </si>
  <si>
    <t>Montáž atypických stavebných doplnk. konštrukcií do 100 kg</t>
  </si>
  <si>
    <t>76799-5105</t>
  </si>
  <si>
    <t>"podstropná oceľová výmena nad zariadením RTG Combi Diagnost C 90 Philips" 947,00 =   947,000</t>
  </si>
  <si>
    <t>553000100</t>
  </si>
  <si>
    <t>Oceľové konštrukcie, antikorózny náter</t>
  </si>
  <si>
    <t>553000020</t>
  </si>
  <si>
    <t>28.11.23</t>
  </si>
  <si>
    <t>330,00*1,05 =   346,500</t>
  </si>
  <si>
    <t>947,00*1,05 =   994,350</t>
  </si>
  <si>
    <t>767999000</t>
  </si>
  <si>
    <t>Kotvenie OK konštrukcie, podchytenie pri montáži</t>
  </si>
  <si>
    <t>euro</t>
  </si>
  <si>
    <t>76799-9904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</si>
  <si>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</si>
  <si>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</si>
  <si>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</si>
  <si>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</si>
  <si>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776 - Podlahy povlakové</t>
  </si>
  <si>
    <t>775</t>
  </si>
  <si>
    <t>776511820</t>
  </si>
  <si>
    <t>Odstránenie povlakových podláh lepených s podložkou</t>
  </si>
  <si>
    <t>77651-1820</t>
  </si>
  <si>
    <t>45.43.21</t>
  </si>
  <si>
    <t>776511829</t>
  </si>
  <si>
    <t>Odstránenie povlakových podláh - príplatok za ručné odstránenie podkladného lepidla</t>
  </si>
  <si>
    <t>776521102</t>
  </si>
  <si>
    <t>M+D podlahovina PVC vr.soklíkov, zvarovacej šnúry (napr. LINO Fatra)</t>
  </si>
  <si>
    <t>77652-1100</t>
  </si>
  <si>
    <t>"doplnenie v dverách" 5,00 =   5,000</t>
  </si>
  <si>
    <t>776521228</t>
  </si>
  <si>
    <t>M+D podlahovina PVC elektrostat.vodivá vr.soklíkov, zvarovacej šnúry, uzemnenia (napr. LINO Fatra Elektrostatik)</t>
  </si>
  <si>
    <t>77652-1227</t>
  </si>
  <si>
    <t>"doplnenie v dverách" 2,50 =   2,500</t>
  </si>
  <si>
    <t>998776201</t>
  </si>
  <si>
    <t>Presun hmôt pre podlahy povlakové v objektoch výšky do 6 m</t>
  </si>
  <si>
    <t>99877-6201</t>
  </si>
  <si>
    <t>45.43.22</t>
  </si>
  <si>
    <t xml:space="preserve">776 - Podlahy povlakové  spolu: </t>
  </si>
  <si>
    <t>781 - Obklady z obkladačiek a dosiek</t>
  </si>
  <si>
    <t>771</t>
  </si>
  <si>
    <t>781415014</t>
  </si>
  <si>
    <t>Montáž obkladov vnút. z obklad. pórovin. 200x100 do tmelu</t>
  </si>
  <si>
    <t>78141-5014</t>
  </si>
  <si>
    <t>45.43.12</t>
  </si>
  <si>
    <t>"1.02"   (1,50+0,56*2)*1,00 =   2,620</t>
  </si>
  <si>
    <t>"1.07" 1,00*1,80 =   1,800</t>
  </si>
  <si>
    <t>"1.10" 1,00*1,80 =   1,800</t>
  </si>
  <si>
    <t>"1.14" 1,00*1,80 =   1,800</t>
  </si>
  <si>
    <t>597640801</t>
  </si>
  <si>
    <t>Obklad keramický</t>
  </si>
  <si>
    <t>597640800</t>
  </si>
  <si>
    <t>26.30.10</t>
  </si>
  <si>
    <t>8,02*1,1 =   8,822</t>
  </si>
  <si>
    <t>998781201</t>
  </si>
  <si>
    <t>Presun hmôt pre obklady keramické v objektoch výšky do 6 m</t>
  </si>
  <si>
    <t>99878-1201</t>
  </si>
  <si>
    <t xml:space="preserve">781 - Obklady z obkladačiek a dosiek  spolu: </t>
  </si>
  <si>
    <t>783 - Nátery</t>
  </si>
  <si>
    <t>783</t>
  </si>
  <si>
    <t>783225600</t>
  </si>
  <si>
    <t>Nátery kov. stav. doplnk. konštr. syntet. 2x email</t>
  </si>
  <si>
    <t>78322-5600</t>
  </si>
  <si>
    <t>45.44.21</t>
  </si>
  <si>
    <t>783226100</t>
  </si>
  <si>
    <t>Nátery kov. stav. doplnk. konštr. syntet. základné</t>
  </si>
  <si>
    <t>78322-6100</t>
  </si>
  <si>
    <t>zárubne</t>
  </si>
  <si>
    <t>(0,60+1,97*2)*0,25*(13+4) =   19,295</t>
  </si>
  <si>
    <t>(0,70+1,97*2)*0,25*1 =   1,160</t>
  </si>
  <si>
    <t>(0,80+1,97*2)*0,25*(12+3) =   17,775</t>
  </si>
  <si>
    <t>(0,90+1,97*2)*0,25*(1+1) =   2,420</t>
  </si>
  <si>
    <t>(1,00+1,97*2)*0,25*2 =   2,470</t>
  </si>
  <si>
    <t>(1,10+1,97*2)*0,25*(2+1) =   3,780</t>
  </si>
  <si>
    <t>(1,25+1,97*2)*0,25*2 =   2,595</t>
  </si>
  <si>
    <t>(1,45+1,97*2)*0,25*1 =   1,348</t>
  </si>
  <si>
    <t>783824120</t>
  </si>
  <si>
    <t>Nátery betónových povrchov syntetické dvojnásobné+1x email</t>
  </si>
  <si>
    <t>78382-4120</t>
  </si>
  <si>
    <t>umývateľný náter</t>
  </si>
  <si>
    <t>"1.01"   (27,075+2,41+0,67*6)*2*2,00 =   134,020</t>
  </si>
  <si>
    <t>"1.03"   (1,06+1,35)*2*2,00 =   9,640</t>
  </si>
  <si>
    <t>"1.04"   (1,13+1,35)*2*2,00 =   9,920</t>
  </si>
  <si>
    <t>"1.08"    (0,965+1,695)*2*2,00 =   10,640</t>
  </si>
  <si>
    <t>"1.09"    (0,915+1,10)*2*2,00 =   8,060</t>
  </si>
  <si>
    <t>"1.11"    (1,00+1,40)*2*2,00 =   9,600</t>
  </si>
  <si>
    <t>"1.12"    (1,00+1,40)*2*2,00 =   9,600</t>
  </si>
  <si>
    <t>"1.13"    (1,06+1,40)*2*2,00 =   9,840</t>
  </si>
  <si>
    <t>"1.15"    (2,37+4,37)*2*2,00 =   26,960</t>
  </si>
  <si>
    <t>"1.16"    (1,80+14,665)*2*2,00 =   65,860</t>
  </si>
  <si>
    <t xml:space="preserve">783 - Nátery  spolu: </t>
  </si>
  <si>
    <t>784 - Maľby</t>
  </si>
  <si>
    <t>784</t>
  </si>
  <si>
    <t>784402801</t>
  </si>
  <si>
    <t>Odstránenie malieb v miestnostiach výšky do 3,8 m oškrabaním</t>
  </si>
  <si>
    <t>78440-2801</t>
  </si>
  <si>
    <t>784412301</t>
  </si>
  <si>
    <t>Pačok 2x váp. mliekom s obrús. a presádr. v miest. do 3,8m</t>
  </si>
  <si>
    <t>78441-2301</t>
  </si>
  <si>
    <t>"omietka ostenia" 18,131 =   18,131</t>
  </si>
  <si>
    <t>"SDK kapotáž" 3,795 =   3,795</t>
  </si>
  <si>
    <t>"SDK strop" 27,824 =   27,824</t>
  </si>
  <si>
    <t>784441111</t>
  </si>
  <si>
    <t>Maľba akrylátová 1 farebná so stropom v miest. do 3,8m</t>
  </si>
  <si>
    <t>78444-1111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</si>
  <si>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</si>
  <si>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</si>
  <si>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</si>
  <si>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</si>
  <si>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</si>
  <si>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210000000</t>
  </si>
  <si>
    <t>Elektromontáže - silnoprúd</t>
  </si>
  <si>
    <t>M</t>
  </si>
  <si>
    <t>21</t>
  </si>
  <si>
    <t>MK</t>
  </si>
  <si>
    <t>213290040</t>
  </si>
  <si>
    <t>Demontáž elektroinštalácie</t>
  </si>
  <si>
    <t>74382-0040</t>
  </si>
  <si>
    <t>45.31.1*</t>
  </si>
  <si>
    <t xml:space="preserve">M21 - 155 Elektromontáže  spolu: </t>
  </si>
  <si>
    <t>M22 - 156 Montáž oznam. signal. a zab. zariadení</t>
  </si>
  <si>
    <t>922</t>
  </si>
  <si>
    <t>220000000</t>
  </si>
  <si>
    <t>Slaboprúd - dátové rozvody (samostatný rozpočet)</t>
  </si>
  <si>
    <t>22</t>
  </si>
  <si>
    <t xml:space="preserve">M22 - 156 Montáž oznam. signal. a zab. zariadení  spolu: </t>
  </si>
  <si>
    <t>M24 - 158 Montáž VZT zariadení a sušiarní</t>
  </si>
  <si>
    <t>924</t>
  </si>
  <si>
    <t>240000000</t>
  </si>
  <si>
    <t>Vzduchotechnické zariadenie (samostatný rozpočet)</t>
  </si>
  <si>
    <t>24</t>
  </si>
  <si>
    <t xml:space="preserve">M24 - 158 Montáž VZT zariadení a sušiarní  spolu: </t>
  </si>
  <si>
    <t xml:space="preserve">PRÁCE A DODÁVKY M  spolu: </t>
  </si>
  <si>
    <t>OSTATNÉ</t>
  </si>
  <si>
    <t>800</t>
  </si>
  <si>
    <t>00119</t>
  </si>
  <si>
    <t>Zariadenie staveniska /Nemocničné budovy a zdravotnícke zariadenia/</t>
  </si>
  <si>
    <t>U</t>
  </si>
  <si>
    <t>NAD</t>
  </si>
  <si>
    <t>T0404</t>
  </si>
  <si>
    <t>Ochrana vnútorných priestorov deliacimi stenami vrátane PVC fóliových zipsových dverí</t>
  </si>
  <si>
    <t xml:space="preserve">OSTATNÉ  spolu: </t>
  </si>
  <si>
    <t>Za rozpočet celkom</t>
  </si>
</sst>
</file>

<file path=xl/styles.xml><?xml version="1.0" encoding="utf-8"?>
<styleSheet xmlns="http://schemas.openxmlformats.org/spreadsheetml/2006/main">
  <numFmts count="12">
    <numFmt numFmtId="165" formatCode="#,##0.0"/>
    <numFmt numFmtId="166" formatCode="#,##0.0000"/>
    <numFmt numFmtId="167" formatCode="_-* #,##0\ &quot;Sk&quot;_-;\-* #,##0\ &quot;Sk&quot;_-;_-* &quot;-&quot;\ &quot;Sk&quot;_-;_-@_-"/>
    <numFmt numFmtId="168" formatCode="#,##0.000"/>
    <numFmt numFmtId="169" formatCode="#,##0&quot; Sk&quot;;[Red]&quot;-&quot;#,##0&quot; Sk&quot;"/>
    <numFmt numFmtId="170" formatCode="#,##0&quot; &quot;"/>
    <numFmt numFmtId="171" formatCode="_ * #,##0_ ;_ * \-#,##0_ ;_ * &quot;-&quot;_ ;_ @_ "/>
    <numFmt numFmtId="174" formatCode="_(&quot;$&quot;* #,##0_);_(&quot;$&quot;* \(#,##0\);_(&quot;$&quot;* &quot;-&quot;_);_(@_)"/>
    <numFmt numFmtId="176" formatCode="#,##0.00000"/>
    <numFmt numFmtId="177" formatCode="_(&quot;$&quot;* #,##0.00_);_(&quot;$&quot;* \(#,##0.00\);_(&quot;$&quot;* &quot;-&quot;??_);_(@_)"/>
    <numFmt numFmtId="178" formatCode="_ * #,##0.00_ ;_ * \-#,##0.00_ ;_ * &quot;-&quot;??_ ;_ @_ "/>
    <numFmt numFmtId="183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7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9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58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0" xfId="49" applyFont="1" applyAlignment="1">
      <alignment horizontal="lef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70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6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6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3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1" fillId="0" borderId="106" xfId="0" applyFont="1" applyBorder="1" applyAlignment="1">
      <alignment horizontal="center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8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68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6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83" fontId="6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6" fontId="3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left" vertical="top" wrapText="1"/>
    </xf>
  </cellXfs>
  <cellStyles count="80">
    <cellStyle name="1 000 Sk" xfId="60"/>
    <cellStyle name="1 000,-  Sk" xfId="22"/>
    <cellStyle name="1 000,- Kč" xfId="47"/>
    <cellStyle name="1 000,- Sk" xfId="58"/>
    <cellStyle name="1000 Sk_fakturuj99" xfId="31"/>
    <cellStyle name="20 % – Zvýraznění1" xfId="53"/>
    <cellStyle name="20 % – Zvýraznění2" xfId="57"/>
    <cellStyle name="20 % – Zvýraznění3" xfId="29"/>
    <cellStyle name="20 % – Zvýraznění4" xfId="61"/>
    <cellStyle name="20 % – Zvýraznění5" xfId="62"/>
    <cellStyle name="20 % – Zvýraznění6" xfId="63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4"/>
    <cellStyle name="40 % – Zvýraznění3" xfId="65"/>
    <cellStyle name="40 % – Zvýraznění4" xfId="66"/>
    <cellStyle name="40 % – Zvýraznění5" xfId="36"/>
    <cellStyle name="40 % – Zvýraznění6" xfId="67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/>
    <cellStyle name="60 % – Zvýraznění2" xfId="69"/>
    <cellStyle name="60 % – Zvýraznění3" xfId="70"/>
    <cellStyle name="60 % – Zvýraznění4" xfId="71"/>
    <cellStyle name="60 % – Zvýraznění5" xfId="72"/>
    <cellStyle name="60 % – Zvýraznění6" xfId="73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/>
    <cellStyle name="čiarky" xfId="3" builtinId="3" customBuiltin="1"/>
    <cellStyle name="čiarky [0]" xfId="4" builtinId="6" customBuiltin="1"/>
    <cellStyle name="data" xfId="75"/>
    <cellStyle name="Dobrá" xfId="25" builtinId="26" customBuiltin="1"/>
    <cellStyle name="Hypertextové prepojenie" xfId="11" builtinId="8" customBuiltin="1"/>
    <cellStyle name="Kontrolná bunka" xfId="8" builtinId="23" customBuiltin="1"/>
    <cellStyle name="meny" xfId="6" builtinId="4" customBuiltin="1"/>
    <cellStyle name="meny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/>
    <cellStyle name="Neutrálna" xfId="35" builtinId="28" customBuiltin="1"/>
    <cellStyle name="normálne" xfId="0" builtinId="0" customBuiltin="1"/>
    <cellStyle name="normálne_KLs" xfId="1"/>
    <cellStyle name="normálne_KLv" xfId="49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/>
    <cellStyle name="Text upozornění" xfId="78"/>
    <cellStyle name="Text upozornenia" xfId="15" builtinId="11" customBuiltin="1"/>
    <cellStyle name="TEXT1" xfId="79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/>
        <xdr:cNvSpPr>
          <a:extLst>
            <a:ext uri="smNativeData">
              <pm:smNativeData xmlns="" xmlns:pm="smNativeData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701"/>
  <sheetViews>
    <sheetView showGridLines="0" tabSelected="1" workbookViewId="0">
      <pane xSplit="4" ySplit="10" topLeftCell="E409" activePane="bottomRight" state="frozen"/>
      <selection pane="topRight"/>
      <selection pane="bottomLeft"/>
      <selection pane="bottomRight" activeCell="E440" sqref="E440"/>
    </sheetView>
  </sheetViews>
  <sheetFormatPr defaultRowHeight="12.75"/>
  <cols>
    <col min="1" max="1" width="6.7109375" style="95" customWidth="1"/>
    <col min="2" max="2" width="3.7109375" style="96" customWidth="1"/>
    <col min="3" max="3" width="13" style="97" customWidth="1"/>
    <col min="4" max="4" width="35.7109375" style="98" customWidth="1"/>
    <col min="5" max="5" width="10.7109375" style="99" customWidth="1"/>
    <col min="6" max="6" width="5.28515625" style="100" customWidth="1"/>
    <col min="7" max="7" width="8.7109375" style="101" customWidth="1"/>
    <col min="8" max="9" width="9.7109375" style="101" hidden="1" customWidth="1"/>
    <col min="10" max="10" width="9.7109375" style="101" customWidth="1"/>
    <col min="11" max="11" width="7.42578125" style="102" hidden="1" customWidth="1"/>
    <col min="12" max="12" width="8.28515625" style="102" hidden="1" customWidth="1"/>
    <col min="13" max="13" width="9.140625" style="99" hidden="1"/>
    <col min="14" max="14" width="7" style="99" hidden="1" customWidth="1"/>
    <col min="15" max="15" width="3.5703125" style="100" customWidth="1"/>
    <col min="16" max="16" width="12.7109375" style="100" hidden="1" customWidth="1"/>
    <col min="17" max="19" width="13.28515625" style="99" hidden="1" customWidth="1"/>
    <col min="20" max="20" width="10.5703125" style="103" hidden="1" customWidth="1"/>
    <col min="21" max="21" width="10.28515625" style="103" hidden="1" customWidth="1"/>
    <col min="22" max="22" width="5.7109375" style="103" hidden="1" customWidth="1"/>
    <col min="23" max="23" width="9.140625" style="104" hidden="1"/>
    <col min="24" max="25" width="5.7109375" style="100" hidden="1" customWidth="1"/>
    <col min="26" max="26" width="7.5703125" style="100" hidden="1" customWidth="1"/>
    <col min="27" max="27" width="24.85546875" style="100" hidden="1" customWidth="1"/>
    <col min="28" max="28" width="4.28515625" style="100" hidden="1" customWidth="1"/>
    <col min="29" max="29" width="8.28515625" style="100" hidden="1" customWidth="1"/>
    <col min="30" max="30" width="8.7109375" style="100" hidden="1" customWidth="1"/>
    <col min="31" max="34" width="9.140625" style="100" hidden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113</v>
      </c>
      <c r="B1" s="86"/>
      <c r="C1" s="86"/>
      <c r="D1" s="86"/>
      <c r="E1" s="90" t="s">
        <v>114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5</v>
      </c>
      <c r="AA1" s="156" t="s">
        <v>6</v>
      </c>
      <c r="AB1" s="83" t="s">
        <v>7</v>
      </c>
      <c r="AC1" s="83" t="s">
        <v>8</v>
      </c>
      <c r="AD1" s="83" t="s">
        <v>9</v>
      </c>
      <c r="AE1" s="125" t="s">
        <v>10</v>
      </c>
      <c r="AF1" s="126" t="s">
        <v>11</v>
      </c>
      <c r="AG1" s="86"/>
      <c r="AH1" s="86"/>
    </row>
    <row r="2" spans="1:37">
      <c r="A2" s="90" t="s">
        <v>115</v>
      </c>
      <c r="B2" s="86"/>
      <c r="C2" s="86"/>
      <c r="D2" s="86"/>
      <c r="E2" s="90" t="s">
        <v>116</v>
      </c>
      <c r="F2" s="86"/>
      <c r="G2" s="87"/>
      <c r="H2" s="105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12</v>
      </c>
      <c r="AA2" s="84" t="s">
        <v>13</v>
      </c>
      <c r="AB2" s="84" t="s">
        <v>14</v>
      </c>
      <c r="AC2" s="84"/>
      <c r="AD2" s="85"/>
      <c r="AE2" s="125">
        <v>1</v>
      </c>
      <c r="AF2" s="127">
        <v>123.5</v>
      </c>
      <c r="AG2" s="86"/>
      <c r="AH2" s="86"/>
    </row>
    <row r="3" spans="1:37">
      <c r="A3" s="90" t="s">
        <v>15</v>
      </c>
      <c r="B3" s="86"/>
      <c r="C3" s="86"/>
      <c r="D3" s="86"/>
      <c r="E3" s="90" t="s">
        <v>117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16</v>
      </c>
      <c r="AA3" s="84" t="s">
        <v>17</v>
      </c>
      <c r="AB3" s="84" t="s">
        <v>14</v>
      </c>
      <c r="AC3" s="84" t="s">
        <v>18</v>
      </c>
      <c r="AD3" s="85" t="s">
        <v>19</v>
      </c>
      <c r="AE3" s="125">
        <v>2</v>
      </c>
      <c r="AF3" s="128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20</v>
      </c>
      <c r="AA4" s="84" t="s">
        <v>21</v>
      </c>
      <c r="AB4" s="84" t="s">
        <v>14</v>
      </c>
      <c r="AC4" s="84"/>
      <c r="AD4" s="85"/>
      <c r="AE4" s="125">
        <v>3</v>
      </c>
      <c r="AF4" s="129">
        <v>123.45699999999999</v>
      </c>
      <c r="AG4" s="86"/>
      <c r="AH4" s="86"/>
    </row>
    <row r="5" spans="1:37">
      <c r="A5" s="90" t="s">
        <v>118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22</v>
      </c>
      <c r="AA5" s="84" t="s">
        <v>17</v>
      </c>
      <c r="AB5" s="84" t="s">
        <v>14</v>
      </c>
      <c r="AC5" s="84" t="s">
        <v>18</v>
      </c>
      <c r="AD5" s="85" t="s">
        <v>19</v>
      </c>
      <c r="AE5" s="125">
        <v>4</v>
      </c>
      <c r="AF5" s="130">
        <v>123.4567</v>
      </c>
      <c r="AG5" s="86"/>
      <c r="AH5" s="86"/>
    </row>
    <row r="6" spans="1:37">
      <c r="A6" s="90" t="s">
        <v>119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25" t="s">
        <v>23</v>
      </c>
      <c r="AF6" s="128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120</v>
      </c>
      <c r="B8" s="106"/>
      <c r="C8" s="107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24</v>
      </c>
      <c r="B9" s="92" t="s">
        <v>25</v>
      </c>
      <c r="C9" s="92" t="s">
        <v>26</v>
      </c>
      <c r="D9" s="92" t="s">
        <v>27</v>
      </c>
      <c r="E9" s="92" t="s">
        <v>28</v>
      </c>
      <c r="F9" s="92" t="s">
        <v>29</v>
      </c>
      <c r="G9" s="92" t="s">
        <v>30</v>
      </c>
      <c r="H9" s="92" t="s">
        <v>31</v>
      </c>
      <c r="I9" s="92" t="s">
        <v>32</v>
      </c>
      <c r="J9" s="92" t="s">
        <v>33</v>
      </c>
      <c r="K9" s="109" t="s">
        <v>34</v>
      </c>
      <c r="L9" s="110"/>
      <c r="M9" s="111" t="s">
        <v>35</v>
      </c>
      <c r="N9" s="110"/>
      <c r="O9" s="92" t="s">
        <v>4</v>
      </c>
      <c r="P9" s="112" t="s">
        <v>36</v>
      </c>
      <c r="Q9" s="115" t="s">
        <v>28</v>
      </c>
      <c r="R9" s="115" t="s">
        <v>28</v>
      </c>
      <c r="S9" s="112" t="s">
        <v>28</v>
      </c>
      <c r="T9" s="116" t="s">
        <v>37</v>
      </c>
      <c r="U9" s="117" t="s">
        <v>38</v>
      </c>
      <c r="V9" s="118" t="s">
        <v>39</v>
      </c>
      <c r="W9" s="92" t="s">
        <v>40</v>
      </c>
      <c r="X9" s="92" t="s">
        <v>41</v>
      </c>
      <c r="Y9" s="92" t="s">
        <v>42</v>
      </c>
      <c r="Z9" s="131" t="s">
        <v>43</v>
      </c>
      <c r="AA9" s="131" t="s">
        <v>44</v>
      </c>
      <c r="AB9" s="92" t="s">
        <v>39</v>
      </c>
      <c r="AC9" s="92" t="s">
        <v>45</v>
      </c>
      <c r="AD9" s="92" t="s">
        <v>46</v>
      </c>
      <c r="AE9" s="132" t="s">
        <v>47</v>
      </c>
      <c r="AF9" s="132" t="s">
        <v>48</v>
      </c>
      <c r="AG9" s="132" t="s">
        <v>28</v>
      </c>
      <c r="AH9" s="132" t="s">
        <v>49</v>
      </c>
      <c r="AJ9" s="86" t="s">
        <v>139</v>
      </c>
      <c r="AK9" s="86" t="s">
        <v>141</v>
      </c>
    </row>
    <row r="10" spans="1:37">
      <c r="A10" s="94" t="s">
        <v>50</v>
      </c>
      <c r="B10" s="94" t="s">
        <v>51</v>
      </c>
      <c r="C10" s="108"/>
      <c r="D10" s="94" t="s">
        <v>52</v>
      </c>
      <c r="E10" s="94" t="s">
        <v>53</v>
      </c>
      <c r="F10" s="94" t="s">
        <v>54</v>
      </c>
      <c r="G10" s="94" t="s">
        <v>55</v>
      </c>
      <c r="H10" s="94" t="s">
        <v>56</v>
      </c>
      <c r="I10" s="94" t="s">
        <v>57</v>
      </c>
      <c r="J10" s="94"/>
      <c r="K10" s="94" t="s">
        <v>30</v>
      </c>
      <c r="L10" s="94" t="s">
        <v>33</v>
      </c>
      <c r="M10" s="113" t="s">
        <v>30</v>
      </c>
      <c r="N10" s="94" t="s">
        <v>33</v>
      </c>
      <c r="O10" s="94" t="s">
        <v>58</v>
      </c>
      <c r="P10" s="114"/>
      <c r="Q10" s="119" t="s">
        <v>59</v>
      </c>
      <c r="R10" s="119" t="s">
        <v>60</v>
      </c>
      <c r="S10" s="114" t="s">
        <v>61</v>
      </c>
      <c r="T10" s="120" t="s">
        <v>62</v>
      </c>
      <c r="U10" s="121" t="s">
        <v>63</v>
      </c>
      <c r="V10" s="122" t="s">
        <v>64</v>
      </c>
      <c r="W10" s="123"/>
      <c r="X10" s="124"/>
      <c r="Y10" s="124"/>
      <c r="Z10" s="133" t="s">
        <v>65</v>
      </c>
      <c r="AA10" s="133" t="s">
        <v>50</v>
      </c>
      <c r="AB10" s="94" t="s">
        <v>66</v>
      </c>
      <c r="AC10" s="124"/>
      <c r="AD10" s="124"/>
      <c r="AE10" s="134"/>
      <c r="AF10" s="134"/>
      <c r="AG10" s="134"/>
      <c r="AH10" s="134"/>
      <c r="AJ10" s="86" t="s">
        <v>140</v>
      </c>
      <c r="AK10" s="86" t="s">
        <v>142</v>
      </c>
    </row>
    <row r="12" spans="1:37">
      <c r="B12" s="144" t="s">
        <v>143</v>
      </c>
    </row>
    <row r="13" spans="1:37">
      <c r="B13" s="97" t="s">
        <v>144</v>
      </c>
    </row>
    <row r="14" spans="1:37">
      <c r="A14" s="95">
        <v>1</v>
      </c>
      <c r="B14" s="96" t="s">
        <v>145</v>
      </c>
      <c r="C14" s="97" t="s">
        <v>146</v>
      </c>
      <c r="D14" s="98" t="s">
        <v>147</v>
      </c>
      <c r="E14" s="99">
        <v>0.63900000000000001</v>
      </c>
      <c r="F14" s="100" t="s">
        <v>148</v>
      </c>
      <c r="H14" s="101">
        <f>ROUND(E14*G14,2)</f>
        <v>0</v>
      </c>
      <c r="J14" s="101">
        <f>ROUND(E14*G14,2)</f>
        <v>0</v>
      </c>
      <c r="L14" s="102">
        <f>E14*K14</f>
        <v>0</v>
      </c>
      <c r="N14" s="99">
        <f>E14*M14</f>
        <v>0</v>
      </c>
      <c r="O14" s="100">
        <v>20</v>
      </c>
      <c r="P14" s="100" t="s">
        <v>149</v>
      </c>
      <c r="V14" s="103" t="s">
        <v>104</v>
      </c>
      <c r="W14" s="104">
        <v>4.819</v>
      </c>
      <c r="X14" s="97" t="s">
        <v>150</v>
      </c>
      <c r="Y14" s="97" t="s">
        <v>146</v>
      </c>
      <c r="Z14" s="100" t="s">
        <v>151</v>
      </c>
      <c r="AB14" s="100">
        <v>1</v>
      </c>
      <c r="AJ14" s="86" t="s">
        <v>152</v>
      </c>
      <c r="AK14" s="86" t="s">
        <v>153</v>
      </c>
    </row>
    <row r="15" spans="1:37">
      <c r="D15" s="145" t="s">
        <v>154</v>
      </c>
      <c r="E15" s="146"/>
      <c r="F15" s="147"/>
      <c r="G15" s="148"/>
      <c r="H15" s="148"/>
      <c r="I15" s="148"/>
      <c r="J15" s="148"/>
      <c r="K15" s="149"/>
      <c r="L15" s="149"/>
      <c r="M15" s="146"/>
      <c r="N15" s="146"/>
      <c r="O15" s="147"/>
      <c r="P15" s="147"/>
      <c r="Q15" s="146"/>
      <c r="R15" s="146"/>
      <c r="S15" s="146"/>
      <c r="T15" s="150"/>
      <c r="U15" s="150"/>
      <c r="V15" s="150" t="s">
        <v>0</v>
      </c>
      <c r="W15" s="151"/>
      <c r="X15" s="147"/>
    </row>
    <row r="16" spans="1:37">
      <c r="D16" s="145" t="s">
        <v>155</v>
      </c>
      <c r="E16" s="146"/>
      <c r="F16" s="147"/>
      <c r="G16" s="148"/>
      <c r="H16" s="148"/>
      <c r="I16" s="148"/>
      <c r="J16" s="148"/>
      <c r="K16" s="149"/>
      <c r="L16" s="149"/>
      <c r="M16" s="146"/>
      <c r="N16" s="146"/>
      <c r="O16" s="147"/>
      <c r="P16" s="147"/>
      <c r="Q16" s="146"/>
      <c r="R16" s="146"/>
      <c r="S16" s="146"/>
      <c r="T16" s="150"/>
      <c r="U16" s="150"/>
      <c r="V16" s="150" t="s">
        <v>0</v>
      </c>
      <c r="W16" s="151"/>
      <c r="X16" s="147"/>
    </row>
    <row r="17" spans="1:37">
      <c r="D17" s="145" t="s">
        <v>156</v>
      </c>
      <c r="E17" s="146"/>
      <c r="F17" s="147"/>
      <c r="G17" s="148"/>
      <c r="H17" s="148"/>
      <c r="I17" s="148"/>
      <c r="J17" s="148"/>
      <c r="K17" s="149"/>
      <c r="L17" s="149"/>
      <c r="M17" s="146"/>
      <c r="N17" s="146"/>
      <c r="O17" s="147"/>
      <c r="P17" s="147"/>
      <c r="Q17" s="146"/>
      <c r="R17" s="146"/>
      <c r="S17" s="146"/>
      <c r="T17" s="150"/>
      <c r="U17" s="150"/>
      <c r="V17" s="150" t="s">
        <v>0</v>
      </c>
      <c r="W17" s="151"/>
      <c r="X17" s="147"/>
    </row>
    <row r="18" spans="1:37">
      <c r="D18" s="145" t="s">
        <v>157</v>
      </c>
      <c r="E18" s="146"/>
      <c r="F18" s="147"/>
      <c r="G18" s="148"/>
      <c r="H18" s="148"/>
      <c r="I18" s="148"/>
      <c r="J18" s="148"/>
      <c r="K18" s="149"/>
      <c r="L18" s="149"/>
      <c r="M18" s="146"/>
      <c r="N18" s="146"/>
      <c r="O18" s="147"/>
      <c r="P18" s="147"/>
      <c r="Q18" s="146"/>
      <c r="R18" s="146"/>
      <c r="S18" s="146"/>
      <c r="T18" s="150"/>
      <c r="U18" s="150"/>
      <c r="V18" s="150" t="s">
        <v>0</v>
      </c>
      <c r="W18" s="151"/>
      <c r="X18" s="147"/>
    </row>
    <row r="19" spans="1:37">
      <c r="A19" s="95">
        <v>2</v>
      </c>
      <c r="B19" s="96" t="s">
        <v>145</v>
      </c>
      <c r="C19" s="97" t="s">
        <v>158</v>
      </c>
      <c r="D19" s="98" t="s">
        <v>159</v>
      </c>
      <c r="E19" s="99">
        <v>0.63900000000000001</v>
      </c>
      <c r="F19" s="100" t="s">
        <v>148</v>
      </c>
      <c r="H19" s="101">
        <f>ROUND(E19*G19,2)</f>
        <v>0</v>
      </c>
      <c r="J19" s="101">
        <f>ROUND(E19*G19,2)</f>
        <v>0</v>
      </c>
      <c r="L19" s="102">
        <f>E19*K19</f>
        <v>0</v>
      </c>
      <c r="N19" s="99">
        <f>E19*M19</f>
        <v>0</v>
      </c>
      <c r="O19" s="100">
        <v>20</v>
      </c>
      <c r="P19" s="100" t="s">
        <v>149</v>
      </c>
      <c r="V19" s="103" t="s">
        <v>104</v>
      </c>
      <c r="W19" s="104">
        <v>0.51100000000000001</v>
      </c>
      <c r="X19" s="97" t="s">
        <v>160</v>
      </c>
      <c r="Y19" s="97" t="s">
        <v>158</v>
      </c>
      <c r="Z19" s="100" t="s">
        <v>161</v>
      </c>
      <c r="AB19" s="100">
        <v>1</v>
      </c>
      <c r="AJ19" s="86" t="s">
        <v>152</v>
      </c>
      <c r="AK19" s="86" t="s">
        <v>153</v>
      </c>
    </row>
    <row r="20" spans="1:37" ht="25.5">
      <c r="A20" s="95">
        <v>3</v>
      </c>
      <c r="B20" s="96" t="s">
        <v>145</v>
      </c>
      <c r="C20" s="97" t="s">
        <v>162</v>
      </c>
      <c r="D20" s="98" t="s">
        <v>163</v>
      </c>
      <c r="E20" s="99">
        <v>0.63900000000000001</v>
      </c>
      <c r="F20" s="100" t="s">
        <v>148</v>
      </c>
      <c r="H20" s="101">
        <f>ROUND(E20*G20,2)</f>
        <v>0</v>
      </c>
      <c r="J20" s="101">
        <f>ROUND(E20*G20,2)</f>
        <v>0</v>
      </c>
      <c r="L20" s="102">
        <f>E20*K20</f>
        <v>0</v>
      </c>
      <c r="N20" s="99">
        <f>E20*M20</f>
        <v>0</v>
      </c>
      <c r="O20" s="100">
        <v>20</v>
      </c>
      <c r="P20" s="100" t="s">
        <v>149</v>
      </c>
      <c r="V20" s="103" t="s">
        <v>104</v>
      </c>
      <c r="W20" s="104">
        <v>0.46500000000000002</v>
      </c>
      <c r="X20" s="97" t="s">
        <v>164</v>
      </c>
      <c r="Y20" s="97" t="s">
        <v>162</v>
      </c>
      <c r="Z20" s="100" t="s">
        <v>161</v>
      </c>
      <c r="AB20" s="100">
        <v>1</v>
      </c>
      <c r="AJ20" s="86" t="s">
        <v>152</v>
      </c>
      <c r="AK20" s="86" t="s">
        <v>153</v>
      </c>
    </row>
    <row r="21" spans="1:37" ht="25.5">
      <c r="A21" s="95">
        <v>4</v>
      </c>
      <c r="B21" s="96" t="s">
        <v>165</v>
      </c>
      <c r="C21" s="97" t="s">
        <v>166</v>
      </c>
      <c r="D21" s="98" t="s">
        <v>167</v>
      </c>
      <c r="E21" s="99">
        <v>0.63900000000000001</v>
      </c>
      <c r="F21" s="100" t="s">
        <v>148</v>
      </c>
      <c r="H21" s="101">
        <f>ROUND(E21*G21,2)</f>
        <v>0</v>
      </c>
      <c r="J21" s="101">
        <f>ROUND(E21*G21,2)</f>
        <v>0</v>
      </c>
      <c r="L21" s="102">
        <f>E21*K21</f>
        <v>0</v>
      </c>
      <c r="N21" s="99">
        <f>E21*M21</f>
        <v>0</v>
      </c>
      <c r="O21" s="100">
        <v>20</v>
      </c>
      <c r="P21" s="100" t="s">
        <v>149</v>
      </c>
      <c r="V21" s="103" t="s">
        <v>104</v>
      </c>
      <c r="W21" s="104">
        <v>7.0000000000000001E-3</v>
      </c>
      <c r="X21" s="97" t="s">
        <v>168</v>
      </c>
      <c r="Y21" s="97" t="s">
        <v>166</v>
      </c>
      <c r="Z21" s="100" t="s">
        <v>161</v>
      </c>
      <c r="AB21" s="100">
        <v>1</v>
      </c>
      <c r="AJ21" s="86" t="s">
        <v>152</v>
      </c>
      <c r="AK21" s="86" t="s">
        <v>153</v>
      </c>
    </row>
    <row r="22" spans="1:37">
      <c r="A22" s="95">
        <v>5</v>
      </c>
      <c r="B22" s="96" t="s">
        <v>145</v>
      </c>
      <c r="C22" s="97" t="s">
        <v>169</v>
      </c>
      <c r="D22" s="98" t="s">
        <v>170</v>
      </c>
      <c r="E22" s="99">
        <v>0.63900000000000001</v>
      </c>
      <c r="F22" s="100" t="s">
        <v>148</v>
      </c>
      <c r="H22" s="101">
        <f>ROUND(E22*G22,2)</f>
        <v>0</v>
      </c>
      <c r="J22" s="101">
        <f>ROUND(E22*G22,2)</f>
        <v>0</v>
      </c>
      <c r="L22" s="102">
        <f>E22*K22</f>
        <v>0</v>
      </c>
      <c r="N22" s="99">
        <f>E22*M22</f>
        <v>0</v>
      </c>
      <c r="O22" s="100">
        <v>20</v>
      </c>
      <c r="P22" s="100" t="s">
        <v>149</v>
      </c>
      <c r="V22" s="103" t="s">
        <v>104</v>
      </c>
      <c r="W22" s="104">
        <v>0.53200000000000003</v>
      </c>
      <c r="X22" s="97" t="s">
        <v>171</v>
      </c>
      <c r="Y22" s="97" t="s">
        <v>169</v>
      </c>
      <c r="Z22" s="100" t="s">
        <v>151</v>
      </c>
      <c r="AB22" s="100">
        <v>1</v>
      </c>
      <c r="AJ22" s="86" t="s">
        <v>152</v>
      </c>
      <c r="AK22" s="86" t="s">
        <v>153</v>
      </c>
    </row>
    <row r="23" spans="1:37">
      <c r="A23" s="95">
        <v>6</v>
      </c>
      <c r="B23" s="96" t="s">
        <v>165</v>
      </c>
      <c r="C23" s="97" t="s">
        <v>172</v>
      </c>
      <c r="D23" s="98" t="s">
        <v>173</v>
      </c>
      <c r="E23" s="99">
        <v>0.63900000000000001</v>
      </c>
      <c r="F23" s="100" t="s">
        <v>148</v>
      </c>
      <c r="H23" s="101">
        <f>ROUND(E23*G23,2)</f>
        <v>0</v>
      </c>
      <c r="J23" s="101">
        <f>ROUND(E23*G23,2)</f>
        <v>0</v>
      </c>
      <c r="L23" s="102">
        <f>E23*K23</f>
        <v>0</v>
      </c>
      <c r="N23" s="99">
        <f>E23*M23</f>
        <v>0</v>
      </c>
      <c r="O23" s="100">
        <v>20</v>
      </c>
      <c r="P23" s="100" t="s">
        <v>149</v>
      </c>
      <c r="V23" s="103" t="s">
        <v>104</v>
      </c>
      <c r="W23" s="104">
        <v>6.0000000000000001E-3</v>
      </c>
      <c r="X23" s="97" t="s">
        <v>174</v>
      </c>
      <c r="Y23" s="97" t="s">
        <v>172</v>
      </c>
      <c r="Z23" s="100" t="s">
        <v>161</v>
      </c>
      <c r="AB23" s="100">
        <v>1</v>
      </c>
      <c r="AJ23" s="86" t="s">
        <v>152</v>
      </c>
      <c r="AK23" s="86" t="s">
        <v>153</v>
      </c>
    </row>
    <row r="24" spans="1:37">
      <c r="A24" s="95">
        <v>7</v>
      </c>
      <c r="B24" s="96" t="s">
        <v>145</v>
      </c>
      <c r="C24" s="97" t="s">
        <v>175</v>
      </c>
      <c r="D24" s="98" t="s">
        <v>176</v>
      </c>
      <c r="E24" s="99">
        <v>4.26</v>
      </c>
      <c r="F24" s="100" t="s">
        <v>177</v>
      </c>
      <c r="H24" s="101">
        <f>ROUND(E24*G24,2)</f>
        <v>0</v>
      </c>
      <c r="J24" s="101">
        <f>ROUND(E24*G24,2)</f>
        <v>0</v>
      </c>
      <c r="L24" s="102">
        <f>E24*K24</f>
        <v>0</v>
      </c>
      <c r="N24" s="99">
        <f>E24*M24</f>
        <v>0</v>
      </c>
      <c r="O24" s="100">
        <v>20</v>
      </c>
      <c r="P24" s="100" t="s">
        <v>149</v>
      </c>
      <c r="V24" s="103" t="s">
        <v>104</v>
      </c>
      <c r="W24" s="104">
        <v>7.1999999999999995E-2</v>
      </c>
      <c r="X24" s="97" t="s">
        <v>178</v>
      </c>
      <c r="Y24" s="97" t="s">
        <v>175</v>
      </c>
      <c r="Z24" s="100" t="s">
        <v>151</v>
      </c>
      <c r="AB24" s="100">
        <v>7</v>
      </c>
      <c r="AJ24" s="86" t="s">
        <v>152</v>
      </c>
      <c r="AK24" s="86" t="s">
        <v>153</v>
      </c>
    </row>
    <row r="25" spans="1:37">
      <c r="D25" s="145" t="s">
        <v>179</v>
      </c>
      <c r="E25" s="146"/>
      <c r="F25" s="147"/>
      <c r="G25" s="148"/>
      <c r="H25" s="148"/>
      <c r="I25" s="148"/>
      <c r="J25" s="148"/>
      <c r="K25" s="149"/>
      <c r="L25" s="149"/>
      <c r="M25" s="146"/>
      <c r="N25" s="146"/>
      <c r="O25" s="147"/>
      <c r="P25" s="147"/>
      <c r="Q25" s="146"/>
      <c r="R25" s="146"/>
      <c r="S25" s="146"/>
      <c r="T25" s="150"/>
      <c r="U25" s="150"/>
      <c r="V25" s="150" t="s">
        <v>0</v>
      </c>
      <c r="W25" s="151"/>
      <c r="X25" s="147"/>
    </row>
    <row r="26" spans="1:37">
      <c r="D26" s="145" t="s">
        <v>180</v>
      </c>
      <c r="E26" s="146"/>
      <c r="F26" s="147"/>
      <c r="G26" s="148"/>
      <c r="H26" s="148"/>
      <c r="I26" s="148"/>
      <c r="J26" s="148"/>
      <c r="K26" s="149"/>
      <c r="L26" s="149"/>
      <c r="M26" s="146"/>
      <c r="N26" s="146"/>
      <c r="O26" s="147"/>
      <c r="P26" s="147"/>
      <c r="Q26" s="146"/>
      <c r="R26" s="146"/>
      <c r="S26" s="146"/>
      <c r="T26" s="150"/>
      <c r="U26" s="150"/>
      <c r="V26" s="150" t="s">
        <v>0</v>
      </c>
      <c r="W26" s="151"/>
      <c r="X26" s="147"/>
    </row>
    <row r="27" spans="1:37">
      <c r="D27" s="145" t="s">
        <v>181</v>
      </c>
      <c r="E27" s="146"/>
      <c r="F27" s="147"/>
      <c r="G27" s="148"/>
      <c r="H27" s="148"/>
      <c r="I27" s="148"/>
      <c r="J27" s="148"/>
      <c r="K27" s="149"/>
      <c r="L27" s="149"/>
      <c r="M27" s="146"/>
      <c r="N27" s="146"/>
      <c r="O27" s="147"/>
      <c r="P27" s="147"/>
      <c r="Q27" s="146"/>
      <c r="R27" s="146"/>
      <c r="S27" s="146"/>
      <c r="T27" s="150"/>
      <c r="U27" s="150"/>
      <c r="V27" s="150" t="s">
        <v>0</v>
      </c>
      <c r="W27" s="151"/>
      <c r="X27" s="147"/>
    </row>
    <row r="28" spans="1:37">
      <c r="D28" s="152" t="s">
        <v>182</v>
      </c>
      <c r="E28" s="153">
        <f>J28</f>
        <v>0</v>
      </c>
      <c r="H28" s="153">
        <f>SUM(H12:H27)</f>
        <v>0</v>
      </c>
      <c r="I28" s="153">
        <f>SUM(I12:I27)</f>
        <v>0</v>
      </c>
      <c r="J28" s="153">
        <f>SUM(J12:J27)</f>
        <v>0</v>
      </c>
      <c r="L28" s="154">
        <f>SUM(L12:L27)</f>
        <v>0</v>
      </c>
      <c r="N28" s="155">
        <f>SUM(N12:N27)</f>
        <v>0</v>
      </c>
      <c r="W28" s="104">
        <f>SUM(W12:W27)</f>
        <v>6.4119999999999999</v>
      </c>
    </row>
    <row r="30" spans="1:37">
      <c r="B30" s="97" t="s">
        <v>183</v>
      </c>
    </row>
    <row r="31" spans="1:37" ht="25.5">
      <c r="A31" s="95">
        <v>8</v>
      </c>
      <c r="B31" s="96" t="s">
        <v>184</v>
      </c>
      <c r="C31" s="97" t="s">
        <v>185</v>
      </c>
      <c r="D31" s="98" t="s">
        <v>186</v>
      </c>
      <c r="E31" s="99">
        <v>0.63900000000000001</v>
      </c>
      <c r="F31" s="100" t="s">
        <v>148</v>
      </c>
      <c r="H31" s="101">
        <f>ROUND(E31*G31,2)</f>
        <v>0</v>
      </c>
      <c r="J31" s="101">
        <f>ROUND(E31*G31,2)</f>
        <v>0</v>
      </c>
      <c r="K31" s="102">
        <v>1.7816399999999999</v>
      </c>
      <c r="L31" s="102">
        <f>E31*K31</f>
        <v>1.1384679600000001</v>
      </c>
      <c r="N31" s="99">
        <f>E31*M31</f>
        <v>0</v>
      </c>
      <c r="O31" s="100">
        <v>20</v>
      </c>
      <c r="P31" s="100" t="s">
        <v>149</v>
      </c>
      <c r="V31" s="103" t="s">
        <v>104</v>
      </c>
      <c r="W31" s="104">
        <v>0.66600000000000004</v>
      </c>
      <c r="X31" s="97" t="s">
        <v>187</v>
      </c>
      <c r="Y31" s="97" t="s">
        <v>185</v>
      </c>
      <c r="Z31" s="100" t="s">
        <v>188</v>
      </c>
      <c r="AB31" s="100">
        <v>1</v>
      </c>
      <c r="AJ31" s="86" t="s">
        <v>152</v>
      </c>
      <c r="AK31" s="86" t="s">
        <v>153</v>
      </c>
    </row>
    <row r="32" spans="1:37">
      <c r="D32" s="145" t="s">
        <v>155</v>
      </c>
      <c r="E32" s="146"/>
      <c r="F32" s="147"/>
      <c r="G32" s="148"/>
      <c r="H32" s="148"/>
      <c r="I32" s="148"/>
      <c r="J32" s="148"/>
      <c r="K32" s="149"/>
      <c r="L32" s="149"/>
      <c r="M32" s="146"/>
      <c r="N32" s="146"/>
      <c r="O32" s="147"/>
      <c r="P32" s="147"/>
      <c r="Q32" s="146"/>
      <c r="R32" s="146"/>
      <c r="S32" s="146"/>
      <c r="T32" s="150"/>
      <c r="U32" s="150"/>
      <c r="V32" s="150" t="s">
        <v>0</v>
      </c>
      <c r="W32" s="151"/>
      <c r="X32" s="147"/>
    </row>
    <row r="33" spans="1:37">
      <c r="D33" s="145" t="s">
        <v>156</v>
      </c>
      <c r="E33" s="146"/>
      <c r="F33" s="147"/>
      <c r="G33" s="148"/>
      <c r="H33" s="148"/>
      <c r="I33" s="148"/>
      <c r="J33" s="148"/>
      <c r="K33" s="149"/>
      <c r="L33" s="149"/>
      <c r="M33" s="146"/>
      <c r="N33" s="146"/>
      <c r="O33" s="147"/>
      <c r="P33" s="147"/>
      <c r="Q33" s="146"/>
      <c r="R33" s="146"/>
      <c r="S33" s="146"/>
      <c r="T33" s="150"/>
      <c r="U33" s="150"/>
      <c r="V33" s="150" t="s">
        <v>0</v>
      </c>
      <c r="W33" s="151"/>
      <c r="X33" s="147"/>
    </row>
    <row r="34" spans="1:37">
      <c r="D34" s="145" t="s">
        <v>157</v>
      </c>
      <c r="E34" s="146"/>
      <c r="F34" s="147"/>
      <c r="G34" s="148"/>
      <c r="H34" s="148"/>
      <c r="I34" s="148"/>
      <c r="J34" s="148"/>
      <c r="K34" s="149"/>
      <c r="L34" s="149"/>
      <c r="M34" s="146"/>
      <c r="N34" s="146"/>
      <c r="O34" s="147"/>
      <c r="P34" s="147"/>
      <c r="Q34" s="146"/>
      <c r="R34" s="146"/>
      <c r="S34" s="146"/>
      <c r="T34" s="150"/>
      <c r="U34" s="150"/>
      <c r="V34" s="150" t="s">
        <v>0</v>
      </c>
      <c r="W34" s="151"/>
      <c r="X34" s="147"/>
    </row>
    <row r="35" spans="1:37">
      <c r="A35" s="95">
        <v>9</v>
      </c>
      <c r="B35" s="96" t="s">
        <v>189</v>
      </c>
      <c r="C35" s="97" t="s">
        <v>190</v>
      </c>
      <c r="D35" s="98" t="s">
        <v>191</v>
      </c>
      <c r="E35" s="99">
        <v>0.83199999999999996</v>
      </c>
      <c r="F35" s="100" t="s">
        <v>148</v>
      </c>
      <c r="H35" s="101">
        <f>ROUND(E35*G35,2)</f>
        <v>0</v>
      </c>
      <c r="J35" s="101">
        <f>ROUND(E35*G35,2)</f>
        <v>0</v>
      </c>
      <c r="K35" s="102">
        <v>2.23706</v>
      </c>
      <c r="L35" s="102">
        <f>E35*K35</f>
        <v>1.8612339199999999</v>
      </c>
      <c r="N35" s="99">
        <f>E35*M35</f>
        <v>0</v>
      </c>
      <c r="O35" s="100">
        <v>20</v>
      </c>
      <c r="P35" s="100" t="s">
        <v>149</v>
      </c>
      <c r="V35" s="103" t="s">
        <v>104</v>
      </c>
      <c r="W35" s="104">
        <v>0.438</v>
      </c>
      <c r="X35" s="97" t="s">
        <v>192</v>
      </c>
      <c r="Y35" s="97" t="s">
        <v>190</v>
      </c>
      <c r="Z35" s="100" t="s">
        <v>193</v>
      </c>
      <c r="AB35" s="100">
        <v>1</v>
      </c>
      <c r="AJ35" s="86" t="s">
        <v>152</v>
      </c>
      <c r="AK35" s="86" t="s">
        <v>153</v>
      </c>
    </row>
    <row r="36" spans="1:37">
      <c r="D36" s="145" t="s">
        <v>194</v>
      </c>
      <c r="E36" s="146"/>
      <c r="F36" s="147"/>
      <c r="G36" s="148"/>
      <c r="H36" s="148"/>
      <c r="I36" s="148"/>
      <c r="J36" s="148"/>
      <c r="K36" s="149"/>
      <c r="L36" s="149"/>
      <c r="M36" s="146"/>
      <c r="N36" s="146"/>
      <c r="O36" s="147"/>
      <c r="P36" s="147"/>
      <c r="Q36" s="146"/>
      <c r="R36" s="146"/>
      <c r="S36" s="146"/>
      <c r="T36" s="150"/>
      <c r="U36" s="150"/>
      <c r="V36" s="150" t="s">
        <v>0</v>
      </c>
      <c r="W36" s="151"/>
      <c r="X36" s="147"/>
    </row>
    <row r="37" spans="1:37">
      <c r="D37" s="145" t="s">
        <v>156</v>
      </c>
      <c r="E37" s="146"/>
      <c r="F37" s="147"/>
      <c r="G37" s="148"/>
      <c r="H37" s="148"/>
      <c r="I37" s="148"/>
      <c r="J37" s="148"/>
      <c r="K37" s="149"/>
      <c r="L37" s="149"/>
      <c r="M37" s="146"/>
      <c r="N37" s="146"/>
      <c r="O37" s="147"/>
      <c r="P37" s="147"/>
      <c r="Q37" s="146"/>
      <c r="R37" s="146"/>
      <c r="S37" s="146"/>
      <c r="T37" s="150"/>
      <c r="U37" s="150"/>
      <c r="V37" s="150" t="s">
        <v>0</v>
      </c>
      <c r="W37" s="151"/>
      <c r="X37" s="147"/>
    </row>
    <row r="38" spans="1:37">
      <c r="D38" s="145" t="s">
        <v>195</v>
      </c>
      <c r="E38" s="146"/>
      <c r="F38" s="147"/>
      <c r="G38" s="148"/>
      <c r="H38" s="148"/>
      <c r="I38" s="148"/>
      <c r="J38" s="148"/>
      <c r="K38" s="149"/>
      <c r="L38" s="149"/>
      <c r="M38" s="146"/>
      <c r="N38" s="146"/>
      <c r="O38" s="147"/>
      <c r="P38" s="147"/>
      <c r="Q38" s="146"/>
      <c r="R38" s="146"/>
      <c r="S38" s="146"/>
      <c r="T38" s="150"/>
      <c r="U38" s="150"/>
      <c r="V38" s="150" t="s">
        <v>0</v>
      </c>
      <c r="W38" s="151"/>
      <c r="X38" s="147"/>
    </row>
    <row r="39" spans="1:37">
      <c r="A39" s="95">
        <v>10</v>
      </c>
      <c r="B39" s="96" t="s">
        <v>189</v>
      </c>
      <c r="C39" s="97" t="s">
        <v>196</v>
      </c>
      <c r="D39" s="98" t="s">
        <v>197</v>
      </c>
      <c r="E39" s="99">
        <v>4.2000000000000003E-2</v>
      </c>
      <c r="F39" s="100" t="s">
        <v>198</v>
      </c>
      <c r="H39" s="101">
        <f>ROUND(E39*G39,2)</f>
        <v>0</v>
      </c>
      <c r="J39" s="101">
        <f>ROUND(E39*G39,2)</f>
        <v>0</v>
      </c>
      <c r="K39" s="102">
        <v>1.1499699999999999</v>
      </c>
      <c r="L39" s="102">
        <f>E39*K39</f>
        <v>4.829874E-2</v>
      </c>
      <c r="N39" s="99">
        <f>E39*M39</f>
        <v>0</v>
      </c>
      <c r="O39" s="100">
        <v>20</v>
      </c>
      <c r="P39" s="100" t="s">
        <v>149</v>
      </c>
      <c r="V39" s="103" t="s">
        <v>104</v>
      </c>
      <c r="W39" s="104">
        <v>1.6180000000000001</v>
      </c>
      <c r="X39" s="97" t="s">
        <v>199</v>
      </c>
      <c r="Y39" s="97" t="s">
        <v>196</v>
      </c>
      <c r="Z39" s="100" t="s">
        <v>193</v>
      </c>
      <c r="AB39" s="100">
        <v>7</v>
      </c>
      <c r="AJ39" s="86" t="s">
        <v>152</v>
      </c>
      <c r="AK39" s="86" t="s">
        <v>153</v>
      </c>
    </row>
    <row r="40" spans="1:37">
      <c r="D40" s="145" t="s">
        <v>200</v>
      </c>
      <c r="E40" s="146"/>
      <c r="F40" s="147"/>
      <c r="G40" s="148"/>
      <c r="H40" s="148"/>
      <c r="I40" s="148"/>
      <c r="J40" s="148"/>
      <c r="K40" s="149"/>
      <c r="L40" s="149"/>
      <c r="M40" s="146"/>
      <c r="N40" s="146"/>
      <c r="O40" s="147"/>
      <c r="P40" s="147"/>
      <c r="Q40" s="146"/>
      <c r="R40" s="146"/>
      <c r="S40" s="146"/>
      <c r="T40" s="150"/>
      <c r="U40" s="150"/>
      <c r="V40" s="150" t="s">
        <v>0</v>
      </c>
      <c r="W40" s="151"/>
      <c r="X40" s="147"/>
    </row>
    <row r="41" spans="1:37">
      <c r="D41" s="145" t="s">
        <v>201</v>
      </c>
      <c r="E41" s="146"/>
      <c r="F41" s="147"/>
      <c r="G41" s="148"/>
      <c r="H41" s="148"/>
      <c r="I41" s="148"/>
      <c r="J41" s="148"/>
      <c r="K41" s="149"/>
      <c r="L41" s="149"/>
      <c r="M41" s="146"/>
      <c r="N41" s="146"/>
      <c r="O41" s="147"/>
      <c r="P41" s="147"/>
      <c r="Q41" s="146"/>
      <c r="R41" s="146"/>
      <c r="S41" s="146"/>
      <c r="T41" s="150"/>
      <c r="U41" s="150"/>
      <c r="V41" s="150" t="s">
        <v>0</v>
      </c>
      <c r="W41" s="151"/>
      <c r="X41" s="147"/>
    </row>
    <row r="42" spans="1:37">
      <c r="D42" s="145" t="s">
        <v>202</v>
      </c>
      <c r="E42" s="146"/>
      <c r="F42" s="147"/>
      <c r="G42" s="148"/>
      <c r="H42" s="148"/>
      <c r="I42" s="148"/>
      <c r="J42" s="148"/>
      <c r="K42" s="149"/>
      <c r="L42" s="149"/>
      <c r="M42" s="146"/>
      <c r="N42" s="146"/>
      <c r="O42" s="147"/>
      <c r="P42" s="147"/>
      <c r="Q42" s="146"/>
      <c r="R42" s="146"/>
      <c r="S42" s="146"/>
      <c r="T42" s="150"/>
      <c r="U42" s="150"/>
      <c r="V42" s="150" t="s">
        <v>0</v>
      </c>
      <c r="W42" s="151"/>
      <c r="X42" s="147"/>
    </row>
    <row r="43" spans="1:37">
      <c r="D43" s="145" t="s">
        <v>203</v>
      </c>
      <c r="E43" s="146"/>
      <c r="F43" s="147"/>
      <c r="G43" s="148"/>
      <c r="H43" s="148"/>
      <c r="I43" s="148"/>
      <c r="J43" s="148"/>
      <c r="K43" s="149"/>
      <c r="L43" s="149"/>
      <c r="M43" s="146"/>
      <c r="N43" s="146"/>
      <c r="O43" s="147"/>
      <c r="P43" s="147"/>
      <c r="Q43" s="146"/>
      <c r="R43" s="146"/>
      <c r="S43" s="146"/>
      <c r="T43" s="150"/>
      <c r="U43" s="150"/>
      <c r="V43" s="150" t="s">
        <v>0</v>
      </c>
      <c r="W43" s="151"/>
      <c r="X43" s="147"/>
    </row>
    <row r="44" spans="1:37">
      <c r="D44" s="145" t="s">
        <v>204</v>
      </c>
      <c r="E44" s="146"/>
      <c r="F44" s="147"/>
      <c r="G44" s="148"/>
      <c r="H44" s="148"/>
      <c r="I44" s="148"/>
      <c r="J44" s="148"/>
      <c r="K44" s="149"/>
      <c r="L44" s="149"/>
      <c r="M44" s="146"/>
      <c r="N44" s="146"/>
      <c r="O44" s="147"/>
      <c r="P44" s="147"/>
      <c r="Q44" s="146"/>
      <c r="R44" s="146"/>
      <c r="S44" s="146"/>
      <c r="T44" s="150"/>
      <c r="U44" s="150"/>
      <c r="V44" s="150" t="s">
        <v>0</v>
      </c>
      <c r="W44" s="151"/>
      <c r="X44" s="147"/>
    </row>
    <row r="45" spans="1:37">
      <c r="A45" s="95">
        <v>11</v>
      </c>
      <c r="B45" s="96" t="s">
        <v>189</v>
      </c>
      <c r="C45" s="97" t="s">
        <v>205</v>
      </c>
      <c r="D45" s="98" t="s">
        <v>206</v>
      </c>
      <c r="E45" s="99">
        <v>4.9000000000000002E-2</v>
      </c>
      <c r="F45" s="100" t="s">
        <v>198</v>
      </c>
      <c r="H45" s="101">
        <f>ROUND(E45*G45,2)</f>
        <v>0</v>
      </c>
      <c r="J45" s="101">
        <f>ROUND(E45*G45,2)</f>
        <v>0</v>
      </c>
      <c r="K45" s="102">
        <v>0.98900999999999994</v>
      </c>
      <c r="L45" s="102">
        <f>E45*K45</f>
        <v>4.8461489999999996E-2</v>
      </c>
      <c r="N45" s="99">
        <f>E45*M45</f>
        <v>0</v>
      </c>
      <c r="O45" s="100">
        <v>20</v>
      </c>
      <c r="P45" s="100" t="s">
        <v>149</v>
      </c>
      <c r="V45" s="103" t="s">
        <v>104</v>
      </c>
      <c r="W45" s="104">
        <v>0.746</v>
      </c>
      <c r="X45" s="97" t="s">
        <v>207</v>
      </c>
      <c r="Y45" s="97" t="s">
        <v>205</v>
      </c>
      <c r="Z45" s="100" t="s">
        <v>193</v>
      </c>
      <c r="AB45" s="100">
        <v>1</v>
      </c>
      <c r="AJ45" s="86" t="s">
        <v>152</v>
      </c>
      <c r="AK45" s="86" t="s">
        <v>153</v>
      </c>
    </row>
    <row r="46" spans="1:37">
      <c r="D46" s="145" t="s">
        <v>208</v>
      </c>
      <c r="E46" s="146"/>
      <c r="F46" s="147"/>
      <c r="G46" s="148"/>
      <c r="H46" s="148"/>
      <c r="I46" s="148"/>
      <c r="J46" s="148"/>
      <c r="K46" s="149"/>
      <c r="L46" s="149"/>
      <c r="M46" s="146"/>
      <c r="N46" s="146"/>
      <c r="O46" s="147"/>
      <c r="P46" s="147"/>
      <c r="Q46" s="146"/>
      <c r="R46" s="146"/>
      <c r="S46" s="146"/>
      <c r="T46" s="150"/>
      <c r="U46" s="150"/>
      <c r="V46" s="150" t="s">
        <v>0</v>
      </c>
      <c r="W46" s="151"/>
      <c r="X46" s="147"/>
    </row>
    <row r="47" spans="1:37">
      <c r="D47" s="145" t="s">
        <v>209</v>
      </c>
      <c r="E47" s="146"/>
      <c r="F47" s="147"/>
      <c r="G47" s="148"/>
      <c r="H47" s="148"/>
      <c r="I47" s="148"/>
      <c r="J47" s="148"/>
      <c r="K47" s="149"/>
      <c r="L47" s="149"/>
      <c r="M47" s="146"/>
      <c r="N47" s="146"/>
      <c r="O47" s="147"/>
      <c r="P47" s="147"/>
      <c r="Q47" s="146"/>
      <c r="R47" s="146"/>
      <c r="S47" s="146"/>
      <c r="T47" s="150"/>
      <c r="U47" s="150"/>
      <c r="V47" s="150" t="s">
        <v>0</v>
      </c>
      <c r="W47" s="151"/>
      <c r="X47" s="147"/>
    </row>
    <row r="48" spans="1:37">
      <c r="D48" s="152" t="s">
        <v>210</v>
      </c>
      <c r="E48" s="153">
        <f>J48</f>
        <v>0</v>
      </c>
      <c r="H48" s="153">
        <f>SUM(H30:H47)</f>
        <v>0</v>
      </c>
      <c r="I48" s="153">
        <f>SUM(I30:I47)</f>
        <v>0</v>
      </c>
      <c r="J48" s="153">
        <f>SUM(J30:J47)</f>
        <v>0</v>
      </c>
      <c r="L48" s="154">
        <f>SUM(L30:L47)</f>
        <v>3.09646211</v>
      </c>
      <c r="N48" s="155">
        <f>SUM(N30:N47)</f>
        <v>0</v>
      </c>
      <c r="W48" s="104">
        <f>SUM(W30:W47)</f>
        <v>3.4680000000000004</v>
      </c>
    </row>
    <row r="50" spans="1:37">
      <c r="B50" s="97" t="s">
        <v>211</v>
      </c>
    </row>
    <row r="51" spans="1:37" ht="25.5">
      <c r="A51" s="95">
        <v>12</v>
      </c>
      <c r="B51" s="96" t="s">
        <v>212</v>
      </c>
      <c r="C51" s="97" t="s">
        <v>213</v>
      </c>
      <c r="D51" s="98" t="s">
        <v>214</v>
      </c>
      <c r="E51" s="99">
        <v>16</v>
      </c>
      <c r="F51" s="100" t="s">
        <v>215</v>
      </c>
      <c r="H51" s="101">
        <f>ROUND(E51*G51,2)</f>
        <v>0</v>
      </c>
      <c r="J51" s="101">
        <f>ROUND(E51*G51,2)</f>
        <v>0</v>
      </c>
      <c r="K51" s="102">
        <v>6.8799999999999998E-3</v>
      </c>
      <c r="L51" s="102">
        <f>E51*K51</f>
        <v>0.11008</v>
      </c>
      <c r="N51" s="99">
        <f>E51*M51</f>
        <v>0</v>
      </c>
      <c r="O51" s="100">
        <v>20</v>
      </c>
      <c r="P51" s="100" t="s">
        <v>149</v>
      </c>
      <c r="V51" s="103" t="s">
        <v>104</v>
      </c>
      <c r="W51" s="104">
        <v>3.8719999999999999</v>
      </c>
      <c r="X51" s="97" t="s">
        <v>216</v>
      </c>
      <c r="Y51" s="97" t="s">
        <v>213</v>
      </c>
      <c r="Z51" s="100" t="s">
        <v>217</v>
      </c>
      <c r="AB51" s="100">
        <v>1</v>
      </c>
      <c r="AJ51" s="86" t="s">
        <v>152</v>
      </c>
      <c r="AK51" s="86" t="s">
        <v>153</v>
      </c>
    </row>
    <row r="52" spans="1:37">
      <c r="A52" s="95">
        <v>13</v>
      </c>
      <c r="B52" s="96" t="s">
        <v>218</v>
      </c>
      <c r="C52" s="97" t="s">
        <v>219</v>
      </c>
      <c r="D52" s="98" t="s">
        <v>220</v>
      </c>
      <c r="E52" s="99">
        <v>3</v>
      </c>
      <c r="F52" s="100" t="s">
        <v>215</v>
      </c>
      <c r="I52" s="101">
        <f>ROUND(E52*G52,2)</f>
        <v>0</v>
      </c>
      <c r="J52" s="101">
        <f>ROUND(E52*G52,2)</f>
        <v>0</v>
      </c>
      <c r="K52" s="102">
        <v>5.3999999999999999E-2</v>
      </c>
      <c r="L52" s="102">
        <f>E52*K52</f>
        <v>0.16200000000000001</v>
      </c>
      <c r="N52" s="99">
        <f>E52*M52</f>
        <v>0</v>
      </c>
      <c r="O52" s="100">
        <v>20</v>
      </c>
      <c r="P52" s="100" t="s">
        <v>149</v>
      </c>
      <c r="V52" s="103" t="s">
        <v>97</v>
      </c>
      <c r="X52" s="97" t="s">
        <v>219</v>
      </c>
      <c r="Y52" s="97" t="s">
        <v>219</v>
      </c>
      <c r="Z52" s="100" t="s">
        <v>221</v>
      </c>
      <c r="AA52" s="97" t="s">
        <v>149</v>
      </c>
      <c r="AB52" s="100">
        <v>2</v>
      </c>
      <c r="AJ52" s="86" t="s">
        <v>222</v>
      </c>
      <c r="AK52" s="86" t="s">
        <v>153</v>
      </c>
    </row>
    <row r="53" spans="1:37">
      <c r="A53" s="95">
        <v>14</v>
      </c>
      <c r="B53" s="96" t="s">
        <v>218</v>
      </c>
      <c r="C53" s="97" t="s">
        <v>223</v>
      </c>
      <c r="D53" s="98" t="s">
        <v>224</v>
      </c>
      <c r="E53" s="99">
        <v>1</v>
      </c>
      <c r="F53" s="100" t="s">
        <v>215</v>
      </c>
      <c r="I53" s="101">
        <f>ROUND(E53*G53,2)</f>
        <v>0</v>
      </c>
      <c r="J53" s="101">
        <f>ROUND(E53*G53,2)</f>
        <v>0</v>
      </c>
      <c r="K53" s="102">
        <v>6.2E-2</v>
      </c>
      <c r="L53" s="102">
        <f>E53*K53</f>
        <v>6.2E-2</v>
      </c>
      <c r="N53" s="99">
        <f>E53*M53</f>
        <v>0</v>
      </c>
      <c r="O53" s="100">
        <v>20</v>
      </c>
      <c r="P53" s="100" t="s">
        <v>149</v>
      </c>
      <c r="V53" s="103" t="s">
        <v>97</v>
      </c>
      <c r="X53" s="97" t="s">
        <v>223</v>
      </c>
      <c r="Y53" s="97" t="s">
        <v>223</v>
      </c>
      <c r="Z53" s="100" t="s">
        <v>221</v>
      </c>
      <c r="AA53" s="97" t="s">
        <v>149</v>
      </c>
      <c r="AB53" s="100">
        <v>2</v>
      </c>
      <c r="AJ53" s="86" t="s">
        <v>222</v>
      </c>
      <c r="AK53" s="86" t="s">
        <v>153</v>
      </c>
    </row>
    <row r="54" spans="1:37">
      <c r="A54" s="95">
        <v>15</v>
      </c>
      <c r="B54" s="96" t="s">
        <v>218</v>
      </c>
      <c r="C54" s="97" t="s">
        <v>225</v>
      </c>
      <c r="D54" s="98" t="s">
        <v>226</v>
      </c>
      <c r="E54" s="99">
        <v>1</v>
      </c>
      <c r="F54" s="100" t="s">
        <v>215</v>
      </c>
      <c r="I54" s="101">
        <f>ROUND(E54*G54,2)</f>
        <v>0</v>
      </c>
      <c r="J54" s="101">
        <f>ROUND(E54*G54,2)</f>
        <v>0</v>
      </c>
      <c r="K54" s="102">
        <v>2.3E-2</v>
      </c>
      <c r="L54" s="102">
        <f>E54*K54</f>
        <v>2.3E-2</v>
      </c>
      <c r="N54" s="99">
        <f>E54*M54</f>
        <v>0</v>
      </c>
      <c r="O54" s="100">
        <v>20</v>
      </c>
      <c r="P54" s="100" t="s">
        <v>149</v>
      </c>
      <c r="V54" s="103" t="s">
        <v>97</v>
      </c>
      <c r="X54" s="97" t="s">
        <v>225</v>
      </c>
      <c r="Y54" s="97" t="s">
        <v>225</v>
      </c>
      <c r="Z54" s="100" t="s">
        <v>221</v>
      </c>
      <c r="AA54" s="97" t="s">
        <v>149</v>
      </c>
      <c r="AB54" s="100">
        <v>2</v>
      </c>
      <c r="AJ54" s="86" t="s">
        <v>222</v>
      </c>
      <c r="AK54" s="86" t="s">
        <v>153</v>
      </c>
    </row>
    <row r="55" spans="1:37">
      <c r="A55" s="95">
        <v>16</v>
      </c>
      <c r="B55" s="96" t="s">
        <v>218</v>
      </c>
      <c r="C55" s="97" t="s">
        <v>227</v>
      </c>
      <c r="D55" s="98" t="s">
        <v>228</v>
      </c>
      <c r="E55" s="99">
        <v>9</v>
      </c>
      <c r="F55" s="100" t="s">
        <v>215</v>
      </c>
      <c r="I55" s="101">
        <f>ROUND(E55*G55,2)</f>
        <v>0</v>
      </c>
      <c r="J55" s="101">
        <f>ROUND(E55*G55,2)</f>
        <v>0</v>
      </c>
      <c r="K55" s="102">
        <v>3.9E-2</v>
      </c>
      <c r="L55" s="102">
        <f>E55*K55</f>
        <v>0.35099999999999998</v>
      </c>
      <c r="N55" s="99">
        <f>E55*M55</f>
        <v>0</v>
      </c>
      <c r="O55" s="100">
        <v>20</v>
      </c>
      <c r="P55" s="100" t="s">
        <v>149</v>
      </c>
      <c r="V55" s="103" t="s">
        <v>97</v>
      </c>
      <c r="X55" s="97" t="s">
        <v>227</v>
      </c>
      <c r="Y55" s="97" t="s">
        <v>227</v>
      </c>
      <c r="Z55" s="100" t="s">
        <v>221</v>
      </c>
      <c r="AA55" s="97" t="s">
        <v>149</v>
      </c>
      <c r="AB55" s="100">
        <v>2</v>
      </c>
      <c r="AJ55" s="86" t="s">
        <v>222</v>
      </c>
      <c r="AK55" s="86" t="s">
        <v>153</v>
      </c>
    </row>
    <row r="56" spans="1:37">
      <c r="A56" s="95">
        <v>17</v>
      </c>
      <c r="B56" s="96" t="s">
        <v>218</v>
      </c>
      <c r="C56" s="97" t="s">
        <v>229</v>
      </c>
      <c r="D56" s="98" t="s">
        <v>230</v>
      </c>
      <c r="E56" s="99">
        <v>2</v>
      </c>
      <c r="F56" s="100" t="s">
        <v>215</v>
      </c>
      <c r="I56" s="101">
        <f>ROUND(E56*G56,2)</f>
        <v>0</v>
      </c>
      <c r="J56" s="101">
        <f>ROUND(E56*G56,2)</f>
        <v>0</v>
      </c>
      <c r="K56" s="102">
        <v>2.5999999999999999E-2</v>
      </c>
      <c r="L56" s="102">
        <f>E56*K56</f>
        <v>5.1999999999999998E-2</v>
      </c>
      <c r="N56" s="99">
        <f>E56*M56</f>
        <v>0</v>
      </c>
      <c r="O56" s="100">
        <v>20</v>
      </c>
      <c r="P56" s="100" t="s">
        <v>149</v>
      </c>
      <c r="V56" s="103" t="s">
        <v>97</v>
      </c>
      <c r="X56" s="97" t="s">
        <v>229</v>
      </c>
      <c r="Y56" s="97" t="s">
        <v>229</v>
      </c>
      <c r="Z56" s="100" t="s">
        <v>221</v>
      </c>
      <c r="AA56" s="97" t="s">
        <v>149</v>
      </c>
      <c r="AB56" s="100">
        <v>2</v>
      </c>
      <c r="AJ56" s="86" t="s">
        <v>222</v>
      </c>
      <c r="AK56" s="86" t="s">
        <v>153</v>
      </c>
    </row>
    <row r="57" spans="1:37" ht="25.5">
      <c r="A57" s="95">
        <v>18</v>
      </c>
      <c r="B57" s="96" t="s">
        <v>212</v>
      </c>
      <c r="C57" s="97" t="s">
        <v>231</v>
      </c>
      <c r="D57" s="98" t="s">
        <v>232</v>
      </c>
      <c r="E57" s="99">
        <v>2</v>
      </c>
      <c r="F57" s="100" t="s">
        <v>215</v>
      </c>
      <c r="H57" s="101">
        <f>ROUND(E57*G57,2)</f>
        <v>0</v>
      </c>
      <c r="J57" s="101">
        <f>ROUND(E57*G57,2)</f>
        <v>0</v>
      </c>
      <c r="K57" s="102">
        <v>9.1800000000000007E-3</v>
      </c>
      <c r="L57" s="102">
        <f>E57*K57</f>
        <v>1.8360000000000001E-2</v>
      </c>
      <c r="N57" s="99">
        <f>E57*M57</f>
        <v>0</v>
      </c>
      <c r="O57" s="100">
        <v>20</v>
      </c>
      <c r="P57" s="100" t="s">
        <v>149</v>
      </c>
      <c r="V57" s="103" t="s">
        <v>104</v>
      </c>
      <c r="W57" s="104">
        <v>0.60199999999999998</v>
      </c>
      <c r="X57" s="97" t="s">
        <v>233</v>
      </c>
      <c r="Y57" s="97" t="s">
        <v>231</v>
      </c>
      <c r="Z57" s="100" t="s">
        <v>217</v>
      </c>
      <c r="AB57" s="100">
        <v>1</v>
      </c>
      <c r="AJ57" s="86" t="s">
        <v>152</v>
      </c>
      <c r="AK57" s="86" t="s">
        <v>153</v>
      </c>
    </row>
    <row r="58" spans="1:37">
      <c r="A58" s="95">
        <v>19</v>
      </c>
      <c r="B58" s="96" t="s">
        <v>218</v>
      </c>
      <c r="C58" s="97" t="s">
        <v>234</v>
      </c>
      <c r="D58" s="98" t="s">
        <v>235</v>
      </c>
      <c r="E58" s="99">
        <v>2</v>
      </c>
      <c r="F58" s="100" t="s">
        <v>215</v>
      </c>
      <c r="I58" s="101">
        <f>ROUND(E58*G58,2)</f>
        <v>0</v>
      </c>
      <c r="J58" s="101">
        <f>ROUND(E58*G58,2)</f>
        <v>0</v>
      </c>
      <c r="K58" s="102">
        <v>2.7E-2</v>
      </c>
      <c r="L58" s="102">
        <f>E58*K58</f>
        <v>5.3999999999999999E-2</v>
      </c>
      <c r="N58" s="99">
        <f>E58*M58</f>
        <v>0</v>
      </c>
      <c r="O58" s="100">
        <v>20</v>
      </c>
      <c r="P58" s="100" t="s">
        <v>149</v>
      </c>
      <c r="V58" s="103" t="s">
        <v>97</v>
      </c>
      <c r="X58" s="97" t="s">
        <v>234</v>
      </c>
      <c r="Y58" s="97" t="s">
        <v>234</v>
      </c>
      <c r="Z58" s="100" t="s">
        <v>221</v>
      </c>
      <c r="AA58" s="97" t="s">
        <v>149</v>
      </c>
      <c r="AB58" s="100">
        <v>2</v>
      </c>
      <c r="AJ58" s="86" t="s">
        <v>222</v>
      </c>
      <c r="AK58" s="86" t="s">
        <v>153</v>
      </c>
    </row>
    <row r="59" spans="1:37" ht="25.5">
      <c r="A59" s="95">
        <v>20</v>
      </c>
      <c r="B59" s="96" t="s">
        <v>236</v>
      </c>
      <c r="C59" s="97" t="s">
        <v>237</v>
      </c>
      <c r="D59" s="98" t="s">
        <v>238</v>
      </c>
      <c r="E59" s="99">
        <v>4</v>
      </c>
      <c r="F59" s="100" t="s">
        <v>215</v>
      </c>
      <c r="H59" s="101">
        <f>ROUND(E59*G59,2)</f>
        <v>0</v>
      </c>
      <c r="J59" s="101">
        <f>ROUND(E59*G59,2)</f>
        <v>0</v>
      </c>
      <c r="K59" s="102">
        <v>2.724E-2</v>
      </c>
      <c r="L59" s="102">
        <f>E59*K59</f>
        <v>0.10896</v>
      </c>
      <c r="N59" s="99">
        <f>E59*M59</f>
        <v>0</v>
      </c>
      <c r="O59" s="100">
        <v>20</v>
      </c>
      <c r="P59" s="100" t="s">
        <v>149</v>
      </c>
      <c r="V59" s="103" t="s">
        <v>104</v>
      </c>
      <c r="W59" s="104">
        <v>2.2879999999999998</v>
      </c>
      <c r="X59" s="97" t="s">
        <v>239</v>
      </c>
      <c r="Y59" s="97" t="s">
        <v>237</v>
      </c>
      <c r="Z59" s="100" t="s">
        <v>240</v>
      </c>
      <c r="AB59" s="100">
        <v>1</v>
      </c>
      <c r="AJ59" s="86" t="s">
        <v>152</v>
      </c>
      <c r="AK59" s="86" t="s">
        <v>153</v>
      </c>
    </row>
    <row r="60" spans="1:37">
      <c r="D60" s="145" t="s">
        <v>241</v>
      </c>
      <c r="E60" s="146"/>
      <c r="F60" s="147"/>
      <c r="G60" s="148"/>
      <c r="H60" s="148"/>
      <c r="I60" s="148"/>
      <c r="J60" s="148"/>
      <c r="K60" s="149"/>
      <c r="L60" s="149"/>
      <c r="M60" s="146"/>
      <c r="N60" s="146"/>
      <c r="O60" s="147"/>
      <c r="P60" s="147"/>
      <c r="Q60" s="146"/>
      <c r="R60" s="146"/>
      <c r="S60" s="146"/>
      <c r="T60" s="150"/>
      <c r="U60" s="150"/>
      <c r="V60" s="150" t="s">
        <v>0</v>
      </c>
      <c r="W60" s="151"/>
      <c r="X60" s="147"/>
    </row>
    <row r="61" spans="1:37">
      <c r="A61" s="95">
        <v>21</v>
      </c>
      <c r="B61" s="96" t="s">
        <v>218</v>
      </c>
      <c r="C61" s="97" t="s">
        <v>242</v>
      </c>
      <c r="D61" s="98" t="s">
        <v>243</v>
      </c>
      <c r="E61" s="99">
        <v>4</v>
      </c>
      <c r="F61" s="100" t="s">
        <v>215</v>
      </c>
      <c r="I61" s="101">
        <f>ROUND(E61*G61,2)</f>
        <v>0</v>
      </c>
      <c r="J61" s="101">
        <f>ROUND(E61*G61,2)</f>
        <v>0</v>
      </c>
      <c r="K61" s="102">
        <v>1.7500000000000002E-2</v>
      </c>
      <c r="L61" s="102">
        <f>E61*K61</f>
        <v>7.0000000000000007E-2</v>
      </c>
      <c r="N61" s="99">
        <f>E61*M61</f>
        <v>0</v>
      </c>
      <c r="O61" s="100">
        <v>20</v>
      </c>
      <c r="P61" s="100" t="s">
        <v>149</v>
      </c>
      <c r="V61" s="103" t="s">
        <v>97</v>
      </c>
      <c r="X61" s="97" t="s">
        <v>242</v>
      </c>
      <c r="Y61" s="97" t="s">
        <v>242</v>
      </c>
      <c r="Z61" s="100" t="s">
        <v>244</v>
      </c>
      <c r="AA61" s="97" t="s">
        <v>245</v>
      </c>
      <c r="AB61" s="100">
        <v>2</v>
      </c>
      <c r="AJ61" s="86" t="s">
        <v>222</v>
      </c>
      <c r="AK61" s="86" t="s">
        <v>153</v>
      </c>
    </row>
    <row r="62" spans="1:37" ht="25.5">
      <c r="A62" s="95">
        <v>22</v>
      </c>
      <c r="B62" s="96" t="s">
        <v>236</v>
      </c>
      <c r="C62" s="97" t="s">
        <v>246</v>
      </c>
      <c r="D62" s="98" t="s">
        <v>247</v>
      </c>
      <c r="E62" s="99">
        <v>5.694</v>
      </c>
      <c r="F62" s="100" t="s">
        <v>177</v>
      </c>
      <c r="H62" s="101">
        <f>ROUND(E62*G62,2)</f>
        <v>0</v>
      </c>
      <c r="J62" s="101">
        <f>ROUND(E62*G62,2)</f>
        <v>0</v>
      </c>
      <c r="K62" s="102">
        <v>9.5750000000000002E-2</v>
      </c>
      <c r="L62" s="102">
        <f>E62*K62</f>
        <v>0.54520049999999998</v>
      </c>
      <c r="N62" s="99">
        <f>E62*M62</f>
        <v>0</v>
      </c>
      <c r="O62" s="100">
        <v>20</v>
      </c>
      <c r="P62" s="100" t="s">
        <v>149</v>
      </c>
      <c r="V62" s="103" t="s">
        <v>104</v>
      </c>
      <c r="W62" s="104">
        <v>4.1509999999999998</v>
      </c>
      <c r="X62" s="97" t="s">
        <v>248</v>
      </c>
      <c r="Y62" s="97" t="s">
        <v>246</v>
      </c>
      <c r="Z62" s="100" t="s">
        <v>249</v>
      </c>
      <c r="AB62" s="100">
        <v>7</v>
      </c>
      <c r="AJ62" s="86" t="s">
        <v>152</v>
      </c>
      <c r="AK62" s="86" t="s">
        <v>153</v>
      </c>
    </row>
    <row r="63" spans="1:37">
      <c r="D63" s="145" t="s">
        <v>250</v>
      </c>
      <c r="E63" s="146"/>
      <c r="F63" s="147"/>
      <c r="G63" s="148"/>
      <c r="H63" s="148"/>
      <c r="I63" s="148"/>
      <c r="J63" s="148"/>
      <c r="K63" s="149"/>
      <c r="L63" s="149"/>
      <c r="M63" s="146"/>
      <c r="N63" s="146"/>
      <c r="O63" s="147"/>
      <c r="P63" s="147"/>
      <c r="Q63" s="146"/>
      <c r="R63" s="146"/>
      <c r="S63" s="146"/>
      <c r="T63" s="150"/>
      <c r="U63" s="150"/>
      <c r="V63" s="150" t="s">
        <v>0</v>
      </c>
      <c r="W63" s="151"/>
      <c r="X63" s="147"/>
    </row>
    <row r="64" spans="1:37" ht="25.5">
      <c r="D64" s="145" t="s">
        <v>251</v>
      </c>
      <c r="E64" s="146"/>
      <c r="F64" s="147"/>
      <c r="G64" s="148"/>
      <c r="H64" s="148"/>
      <c r="I64" s="148"/>
      <c r="J64" s="148"/>
      <c r="K64" s="149"/>
      <c r="L64" s="149"/>
      <c r="M64" s="146"/>
      <c r="N64" s="146"/>
      <c r="O64" s="147"/>
      <c r="P64" s="147"/>
      <c r="Q64" s="146"/>
      <c r="R64" s="146"/>
      <c r="S64" s="146"/>
      <c r="T64" s="150"/>
      <c r="U64" s="150"/>
      <c r="V64" s="150" t="s">
        <v>0</v>
      </c>
      <c r="W64" s="151"/>
      <c r="X64" s="147"/>
    </row>
    <row r="65" spans="1:37">
      <c r="A65" s="95">
        <v>23</v>
      </c>
      <c r="B65" s="96" t="s">
        <v>189</v>
      </c>
      <c r="C65" s="97" t="s">
        <v>252</v>
      </c>
      <c r="D65" s="98" t="s">
        <v>253</v>
      </c>
      <c r="E65" s="99">
        <v>12.585000000000001</v>
      </c>
      <c r="F65" s="100" t="s">
        <v>177</v>
      </c>
      <c r="H65" s="101">
        <f>ROUND(E65*G65,2)</f>
        <v>0</v>
      </c>
      <c r="J65" s="101">
        <f>ROUND(E65*G65,2)</f>
        <v>0</v>
      </c>
      <c r="K65" s="102">
        <v>7.8619999999999995E-2</v>
      </c>
      <c r="L65" s="102">
        <f>E65*K65</f>
        <v>0.98943270000000005</v>
      </c>
      <c r="N65" s="99">
        <f>E65*M65</f>
        <v>0</v>
      </c>
      <c r="O65" s="100">
        <v>20</v>
      </c>
      <c r="P65" s="100" t="s">
        <v>149</v>
      </c>
      <c r="V65" s="103" t="s">
        <v>104</v>
      </c>
      <c r="W65" s="104">
        <v>6.0279999999999996</v>
      </c>
      <c r="X65" s="97" t="s">
        <v>254</v>
      </c>
      <c r="Y65" s="97" t="s">
        <v>252</v>
      </c>
      <c r="Z65" s="100" t="s">
        <v>249</v>
      </c>
      <c r="AB65" s="100">
        <v>1</v>
      </c>
      <c r="AJ65" s="86" t="s">
        <v>152</v>
      </c>
      <c r="AK65" s="86" t="s">
        <v>153</v>
      </c>
    </row>
    <row r="66" spans="1:37">
      <c r="D66" s="145" t="s">
        <v>255</v>
      </c>
      <c r="E66" s="146"/>
      <c r="F66" s="147"/>
      <c r="G66" s="148"/>
      <c r="H66" s="148"/>
      <c r="I66" s="148"/>
      <c r="J66" s="148"/>
      <c r="K66" s="149"/>
      <c r="L66" s="149"/>
      <c r="M66" s="146"/>
      <c r="N66" s="146"/>
      <c r="O66" s="147"/>
      <c r="P66" s="147"/>
      <c r="Q66" s="146"/>
      <c r="R66" s="146"/>
      <c r="S66" s="146"/>
      <c r="T66" s="150"/>
      <c r="U66" s="150"/>
      <c r="V66" s="150" t="s">
        <v>0</v>
      </c>
      <c r="W66" s="151"/>
      <c r="X66" s="147"/>
    </row>
    <row r="67" spans="1:37">
      <c r="A67" s="95">
        <v>24</v>
      </c>
      <c r="B67" s="96" t="s">
        <v>189</v>
      </c>
      <c r="C67" s="97" t="s">
        <v>256</v>
      </c>
      <c r="D67" s="98" t="s">
        <v>257</v>
      </c>
      <c r="E67" s="99">
        <v>89.048000000000002</v>
      </c>
      <c r="F67" s="100" t="s">
        <v>177</v>
      </c>
      <c r="H67" s="101">
        <f>ROUND(E67*G67,2)</f>
        <v>0</v>
      </c>
      <c r="J67" s="101">
        <f>ROUND(E67*G67,2)</f>
        <v>0</v>
      </c>
      <c r="K67" s="102">
        <v>0.11772000000000001</v>
      </c>
      <c r="L67" s="102">
        <f>E67*K67</f>
        <v>10.48273056</v>
      </c>
      <c r="N67" s="99">
        <f>E67*M67</f>
        <v>0</v>
      </c>
      <c r="O67" s="100">
        <v>20</v>
      </c>
      <c r="P67" s="100" t="s">
        <v>149</v>
      </c>
      <c r="V67" s="103" t="s">
        <v>104</v>
      </c>
      <c r="W67" s="104">
        <v>46.216000000000001</v>
      </c>
      <c r="X67" s="97" t="s">
        <v>258</v>
      </c>
      <c r="Y67" s="97" t="s">
        <v>256</v>
      </c>
      <c r="Z67" s="100" t="s">
        <v>249</v>
      </c>
      <c r="AB67" s="100">
        <v>7</v>
      </c>
      <c r="AJ67" s="86" t="s">
        <v>152</v>
      </c>
      <c r="AK67" s="86" t="s">
        <v>153</v>
      </c>
    </row>
    <row r="68" spans="1:37">
      <c r="D68" s="145" t="s">
        <v>259</v>
      </c>
      <c r="E68" s="146"/>
      <c r="F68" s="147"/>
      <c r="G68" s="148"/>
      <c r="H68" s="148"/>
      <c r="I68" s="148"/>
      <c r="J68" s="148"/>
      <c r="K68" s="149"/>
      <c r="L68" s="149"/>
      <c r="M68" s="146"/>
      <c r="N68" s="146"/>
      <c r="O68" s="147"/>
      <c r="P68" s="147"/>
      <c r="Q68" s="146"/>
      <c r="R68" s="146"/>
      <c r="S68" s="146"/>
      <c r="T68" s="150"/>
      <c r="U68" s="150"/>
      <c r="V68" s="150" t="s">
        <v>0</v>
      </c>
      <c r="W68" s="151"/>
      <c r="X68" s="147"/>
    </row>
    <row r="69" spans="1:37">
      <c r="D69" s="145" t="s">
        <v>260</v>
      </c>
      <c r="E69" s="146"/>
      <c r="F69" s="147"/>
      <c r="G69" s="148"/>
      <c r="H69" s="148"/>
      <c r="I69" s="148"/>
      <c r="J69" s="148"/>
      <c r="K69" s="149"/>
      <c r="L69" s="149"/>
      <c r="M69" s="146"/>
      <c r="N69" s="146"/>
      <c r="O69" s="147"/>
      <c r="P69" s="147"/>
      <c r="Q69" s="146"/>
      <c r="R69" s="146"/>
      <c r="S69" s="146"/>
      <c r="T69" s="150"/>
      <c r="U69" s="150"/>
      <c r="V69" s="150" t="s">
        <v>0</v>
      </c>
      <c r="W69" s="151"/>
      <c r="X69" s="147"/>
    </row>
    <row r="70" spans="1:37">
      <c r="D70" s="145" t="s">
        <v>261</v>
      </c>
      <c r="E70" s="146"/>
      <c r="F70" s="147"/>
      <c r="G70" s="148"/>
      <c r="H70" s="148"/>
      <c r="I70" s="148"/>
      <c r="J70" s="148"/>
      <c r="K70" s="149"/>
      <c r="L70" s="149"/>
      <c r="M70" s="146"/>
      <c r="N70" s="146"/>
      <c r="O70" s="147"/>
      <c r="P70" s="147"/>
      <c r="Q70" s="146"/>
      <c r="R70" s="146"/>
      <c r="S70" s="146"/>
      <c r="T70" s="150"/>
      <c r="U70" s="150"/>
      <c r="V70" s="150" t="s">
        <v>0</v>
      </c>
      <c r="W70" s="151"/>
      <c r="X70" s="147"/>
    </row>
    <row r="71" spans="1:37">
      <c r="D71" s="145" t="s">
        <v>262</v>
      </c>
      <c r="E71" s="146"/>
      <c r="F71" s="147"/>
      <c r="G71" s="148"/>
      <c r="H71" s="148"/>
      <c r="I71" s="148"/>
      <c r="J71" s="148"/>
      <c r="K71" s="149"/>
      <c r="L71" s="149"/>
      <c r="M71" s="146"/>
      <c r="N71" s="146"/>
      <c r="O71" s="147"/>
      <c r="P71" s="147"/>
      <c r="Q71" s="146"/>
      <c r="R71" s="146"/>
      <c r="S71" s="146"/>
      <c r="T71" s="150"/>
      <c r="U71" s="150"/>
      <c r="V71" s="150" t="s">
        <v>0</v>
      </c>
      <c r="W71" s="151"/>
      <c r="X71" s="147"/>
    </row>
    <row r="72" spans="1:37">
      <c r="D72" s="145" t="s">
        <v>263</v>
      </c>
      <c r="E72" s="146"/>
      <c r="F72" s="147"/>
      <c r="G72" s="148"/>
      <c r="H72" s="148"/>
      <c r="I72" s="148"/>
      <c r="J72" s="148"/>
      <c r="K72" s="149"/>
      <c r="L72" s="149"/>
      <c r="M72" s="146"/>
      <c r="N72" s="146"/>
      <c r="O72" s="147"/>
      <c r="P72" s="147"/>
      <c r="Q72" s="146"/>
      <c r="R72" s="146"/>
      <c r="S72" s="146"/>
      <c r="T72" s="150"/>
      <c r="U72" s="150"/>
      <c r="V72" s="150" t="s">
        <v>0</v>
      </c>
      <c r="W72" s="151"/>
      <c r="X72" s="147"/>
    </row>
    <row r="73" spans="1:37">
      <c r="D73" s="145" t="s">
        <v>264</v>
      </c>
      <c r="E73" s="146"/>
      <c r="F73" s="147"/>
      <c r="G73" s="148"/>
      <c r="H73" s="148"/>
      <c r="I73" s="148"/>
      <c r="J73" s="148"/>
      <c r="K73" s="149"/>
      <c r="L73" s="149"/>
      <c r="M73" s="146"/>
      <c r="N73" s="146"/>
      <c r="O73" s="147"/>
      <c r="P73" s="147"/>
      <c r="Q73" s="146"/>
      <c r="R73" s="146"/>
      <c r="S73" s="146"/>
      <c r="T73" s="150"/>
      <c r="U73" s="150"/>
      <c r="V73" s="150" t="s">
        <v>0</v>
      </c>
      <c r="W73" s="151"/>
      <c r="X73" s="147"/>
    </row>
    <row r="74" spans="1:37">
      <c r="D74" s="145" t="s">
        <v>265</v>
      </c>
      <c r="E74" s="146"/>
      <c r="F74" s="147"/>
      <c r="G74" s="148"/>
      <c r="H74" s="148"/>
      <c r="I74" s="148"/>
      <c r="J74" s="148"/>
      <c r="K74" s="149"/>
      <c r="L74" s="149"/>
      <c r="M74" s="146"/>
      <c r="N74" s="146"/>
      <c r="O74" s="147"/>
      <c r="P74" s="147"/>
      <c r="Q74" s="146"/>
      <c r="R74" s="146"/>
      <c r="S74" s="146"/>
      <c r="T74" s="150"/>
      <c r="U74" s="150"/>
      <c r="V74" s="150" t="s">
        <v>0</v>
      </c>
      <c r="W74" s="151"/>
      <c r="X74" s="147"/>
    </row>
    <row r="75" spans="1:37">
      <c r="A75" s="95">
        <v>25</v>
      </c>
      <c r="B75" s="96" t="s">
        <v>189</v>
      </c>
      <c r="C75" s="97" t="s">
        <v>266</v>
      </c>
      <c r="D75" s="98" t="s">
        <v>267</v>
      </c>
      <c r="E75" s="99">
        <v>7.7309999999999999</v>
      </c>
      <c r="F75" s="100" t="s">
        <v>177</v>
      </c>
      <c r="H75" s="101">
        <f>ROUND(E75*G75,2)</f>
        <v>0</v>
      </c>
      <c r="J75" s="101">
        <f>ROUND(E75*G75,2)</f>
        <v>0</v>
      </c>
      <c r="K75" s="102">
        <v>0.14743000000000001</v>
      </c>
      <c r="L75" s="102">
        <f>E75*K75</f>
        <v>1.1397813299999999</v>
      </c>
      <c r="N75" s="99">
        <f>E75*M75</f>
        <v>0</v>
      </c>
      <c r="O75" s="100">
        <v>20</v>
      </c>
      <c r="P75" s="100" t="s">
        <v>149</v>
      </c>
      <c r="V75" s="103" t="s">
        <v>104</v>
      </c>
      <c r="W75" s="104">
        <v>3.3319999999999999</v>
      </c>
      <c r="X75" s="97" t="s">
        <v>268</v>
      </c>
      <c r="Y75" s="97" t="s">
        <v>266</v>
      </c>
      <c r="Z75" s="100" t="s">
        <v>221</v>
      </c>
      <c r="AB75" s="100">
        <v>1</v>
      </c>
      <c r="AJ75" s="86" t="s">
        <v>152</v>
      </c>
      <c r="AK75" s="86" t="s">
        <v>153</v>
      </c>
    </row>
    <row r="76" spans="1:37">
      <c r="D76" s="145" t="s">
        <v>269</v>
      </c>
      <c r="E76" s="146"/>
      <c r="F76" s="147"/>
      <c r="G76" s="148"/>
      <c r="H76" s="148"/>
      <c r="I76" s="148"/>
      <c r="J76" s="148"/>
      <c r="K76" s="149"/>
      <c r="L76" s="149"/>
      <c r="M76" s="146"/>
      <c r="N76" s="146"/>
      <c r="O76" s="147"/>
      <c r="P76" s="147"/>
      <c r="Q76" s="146"/>
      <c r="R76" s="146"/>
      <c r="S76" s="146"/>
      <c r="T76" s="150"/>
      <c r="U76" s="150"/>
      <c r="V76" s="150" t="s">
        <v>0</v>
      </c>
      <c r="W76" s="151"/>
      <c r="X76" s="147"/>
    </row>
    <row r="77" spans="1:37">
      <c r="A77" s="95">
        <v>26</v>
      </c>
      <c r="B77" s="96" t="s">
        <v>189</v>
      </c>
      <c r="C77" s="97" t="s">
        <v>270</v>
      </c>
      <c r="D77" s="98" t="s">
        <v>271</v>
      </c>
      <c r="E77" s="99">
        <v>42.9</v>
      </c>
      <c r="F77" s="100" t="s">
        <v>272</v>
      </c>
      <c r="H77" s="101">
        <f>ROUND(E77*G77,2)</f>
        <v>0</v>
      </c>
      <c r="J77" s="101">
        <f>ROUND(E77*G77,2)</f>
        <v>0</v>
      </c>
      <c r="K77" s="102">
        <v>6.2E-4</v>
      </c>
      <c r="L77" s="102">
        <f>E77*K77</f>
        <v>2.6598E-2</v>
      </c>
      <c r="N77" s="99">
        <f>E77*M77</f>
        <v>0</v>
      </c>
      <c r="O77" s="100">
        <v>20</v>
      </c>
      <c r="P77" s="100" t="s">
        <v>149</v>
      </c>
      <c r="V77" s="103" t="s">
        <v>104</v>
      </c>
      <c r="W77" s="104">
        <v>25.74</v>
      </c>
      <c r="X77" s="97" t="s">
        <v>273</v>
      </c>
      <c r="Y77" s="97" t="s">
        <v>270</v>
      </c>
      <c r="Z77" s="100" t="s">
        <v>249</v>
      </c>
      <c r="AB77" s="100">
        <v>1</v>
      </c>
      <c r="AJ77" s="86" t="s">
        <v>152</v>
      </c>
      <c r="AK77" s="86" t="s">
        <v>153</v>
      </c>
    </row>
    <row r="78" spans="1:37">
      <c r="D78" s="145" t="s">
        <v>274</v>
      </c>
      <c r="E78" s="146"/>
      <c r="F78" s="147"/>
      <c r="G78" s="148"/>
      <c r="H78" s="148"/>
      <c r="I78" s="148"/>
      <c r="J78" s="148"/>
      <c r="K78" s="149"/>
      <c r="L78" s="149"/>
      <c r="M78" s="146"/>
      <c r="N78" s="146"/>
      <c r="O78" s="147"/>
      <c r="P78" s="147"/>
      <c r="Q78" s="146"/>
      <c r="R78" s="146"/>
      <c r="S78" s="146"/>
      <c r="T78" s="150"/>
      <c r="U78" s="150"/>
      <c r="V78" s="150" t="s">
        <v>0</v>
      </c>
      <c r="W78" s="151"/>
      <c r="X78" s="147"/>
    </row>
    <row r="79" spans="1:37">
      <c r="D79" s="145" t="s">
        <v>275</v>
      </c>
      <c r="E79" s="146"/>
      <c r="F79" s="147"/>
      <c r="G79" s="148"/>
      <c r="H79" s="148"/>
      <c r="I79" s="148"/>
      <c r="J79" s="148"/>
      <c r="K79" s="149"/>
      <c r="L79" s="149"/>
      <c r="M79" s="146"/>
      <c r="N79" s="146"/>
      <c r="O79" s="147"/>
      <c r="P79" s="147"/>
      <c r="Q79" s="146"/>
      <c r="R79" s="146"/>
      <c r="S79" s="146"/>
      <c r="T79" s="150"/>
      <c r="U79" s="150"/>
      <c r="V79" s="150" t="s">
        <v>0</v>
      </c>
      <c r="W79" s="151"/>
      <c r="X79" s="147"/>
    </row>
    <row r="80" spans="1:37">
      <c r="D80" s="152" t="s">
        <v>276</v>
      </c>
      <c r="E80" s="153">
        <f>J80</f>
        <v>0</v>
      </c>
      <c r="H80" s="153">
        <f>SUM(H50:H79)</f>
        <v>0</v>
      </c>
      <c r="I80" s="153">
        <f>SUM(I50:I79)</f>
        <v>0</v>
      </c>
      <c r="J80" s="153">
        <f>SUM(J50:J79)</f>
        <v>0</v>
      </c>
      <c r="L80" s="154">
        <f>SUM(L50:L79)</f>
        <v>14.19514309</v>
      </c>
      <c r="N80" s="155">
        <f>SUM(N50:N79)</f>
        <v>0</v>
      </c>
      <c r="W80" s="104">
        <f>SUM(W50:W79)</f>
        <v>92.228999999999985</v>
      </c>
    </row>
    <row r="82" spans="1:37">
      <c r="B82" s="97" t="s">
        <v>277</v>
      </c>
    </row>
    <row r="83" spans="1:37" ht="25.5">
      <c r="A83" s="95">
        <v>27</v>
      </c>
      <c r="B83" s="96" t="s">
        <v>189</v>
      </c>
      <c r="C83" s="97" t="s">
        <v>278</v>
      </c>
      <c r="D83" s="98" t="s">
        <v>279</v>
      </c>
      <c r="E83" s="99">
        <v>82.465999999999994</v>
      </c>
      <c r="F83" s="100" t="s">
        <v>177</v>
      </c>
      <c r="H83" s="101">
        <f>ROUND(E83*G83,2)</f>
        <v>0</v>
      </c>
      <c r="J83" s="101">
        <f>ROUND(E83*G83,2)</f>
        <v>0</v>
      </c>
      <c r="K83" s="102">
        <v>1.0000000000000001E-5</v>
      </c>
      <c r="L83" s="102">
        <f>E83*K83</f>
        <v>8.2465999999999995E-4</v>
      </c>
      <c r="N83" s="99">
        <f>E83*M83</f>
        <v>0</v>
      </c>
      <c r="O83" s="100">
        <v>20</v>
      </c>
      <c r="P83" s="100" t="s">
        <v>149</v>
      </c>
      <c r="V83" s="103" t="s">
        <v>104</v>
      </c>
      <c r="W83" s="104">
        <v>6.4320000000000004</v>
      </c>
      <c r="X83" s="97" t="s">
        <v>280</v>
      </c>
      <c r="Y83" s="97" t="s">
        <v>278</v>
      </c>
      <c r="Z83" s="100" t="s">
        <v>281</v>
      </c>
      <c r="AB83" s="100">
        <v>1</v>
      </c>
      <c r="AJ83" s="86" t="s">
        <v>152</v>
      </c>
      <c r="AK83" s="86" t="s">
        <v>153</v>
      </c>
    </row>
    <row r="84" spans="1:37">
      <c r="D84" s="145" t="s">
        <v>282</v>
      </c>
      <c r="E84" s="146"/>
      <c r="F84" s="147"/>
      <c r="G84" s="148"/>
      <c r="H84" s="148"/>
      <c r="I84" s="148"/>
      <c r="J84" s="148"/>
      <c r="K84" s="149"/>
      <c r="L84" s="149"/>
      <c r="M84" s="146"/>
      <c r="N84" s="146"/>
      <c r="O84" s="147"/>
      <c r="P84" s="147"/>
      <c r="Q84" s="146"/>
      <c r="R84" s="146"/>
      <c r="S84" s="146"/>
      <c r="T84" s="150"/>
      <c r="U84" s="150"/>
      <c r="V84" s="150" t="s">
        <v>0</v>
      </c>
      <c r="W84" s="151"/>
      <c r="X84" s="147"/>
    </row>
    <row r="85" spans="1:37">
      <c r="D85" s="145" t="s">
        <v>283</v>
      </c>
      <c r="E85" s="146"/>
      <c r="F85" s="147"/>
      <c r="G85" s="148"/>
      <c r="H85" s="148"/>
      <c r="I85" s="148"/>
      <c r="J85" s="148"/>
      <c r="K85" s="149"/>
      <c r="L85" s="149"/>
      <c r="M85" s="146"/>
      <c r="N85" s="146"/>
      <c r="O85" s="147"/>
      <c r="P85" s="147"/>
      <c r="Q85" s="146"/>
      <c r="R85" s="146"/>
      <c r="S85" s="146"/>
      <c r="T85" s="150"/>
      <c r="U85" s="150"/>
      <c r="V85" s="150" t="s">
        <v>0</v>
      </c>
      <c r="W85" s="151"/>
      <c r="X85" s="147"/>
    </row>
    <row r="86" spans="1:37">
      <c r="D86" s="145" t="s">
        <v>284</v>
      </c>
      <c r="E86" s="146"/>
      <c r="F86" s="147"/>
      <c r="G86" s="148"/>
      <c r="H86" s="148"/>
      <c r="I86" s="148"/>
      <c r="J86" s="148"/>
      <c r="K86" s="149"/>
      <c r="L86" s="149"/>
      <c r="M86" s="146"/>
      <c r="N86" s="146"/>
      <c r="O86" s="147"/>
      <c r="P86" s="147"/>
      <c r="Q86" s="146"/>
      <c r="R86" s="146"/>
      <c r="S86" s="146"/>
      <c r="T86" s="150"/>
      <c r="U86" s="150"/>
      <c r="V86" s="150" t="s">
        <v>0</v>
      </c>
      <c r="W86" s="151"/>
      <c r="X86" s="147"/>
    </row>
    <row r="87" spans="1:37">
      <c r="D87" s="145" t="s">
        <v>285</v>
      </c>
      <c r="E87" s="146"/>
      <c r="F87" s="147"/>
      <c r="G87" s="148"/>
      <c r="H87" s="148"/>
      <c r="I87" s="148"/>
      <c r="J87" s="148"/>
      <c r="K87" s="149"/>
      <c r="L87" s="149"/>
      <c r="M87" s="146"/>
      <c r="N87" s="146"/>
      <c r="O87" s="147"/>
      <c r="P87" s="147"/>
      <c r="Q87" s="146"/>
      <c r="R87" s="146"/>
      <c r="S87" s="146"/>
      <c r="T87" s="150"/>
      <c r="U87" s="150"/>
      <c r="V87" s="150" t="s">
        <v>0</v>
      </c>
      <c r="W87" s="151"/>
      <c r="X87" s="147"/>
    </row>
    <row r="88" spans="1:37">
      <c r="D88" s="145" t="s">
        <v>286</v>
      </c>
      <c r="E88" s="146"/>
      <c r="F88" s="147"/>
      <c r="G88" s="148"/>
      <c r="H88" s="148"/>
      <c r="I88" s="148"/>
      <c r="J88" s="148"/>
      <c r="K88" s="149"/>
      <c r="L88" s="149"/>
      <c r="M88" s="146"/>
      <c r="N88" s="146"/>
      <c r="O88" s="147"/>
      <c r="P88" s="147"/>
      <c r="Q88" s="146"/>
      <c r="R88" s="146"/>
      <c r="S88" s="146"/>
      <c r="T88" s="150"/>
      <c r="U88" s="150"/>
      <c r="V88" s="150" t="s">
        <v>0</v>
      </c>
      <c r="W88" s="151"/>
      <c r="X88" s="147"/>
    </row>
    <row r="89" spans="1:37">
      <c r="D89" s="145" t="s">
        <v>287</v>
      </c>
      <c r="E89" s="146"/>
      <c r="F89" s="147"/>
      <c r="G89" s="148"/>
      <c r="H89" s="148"/>
      <c r="I89" s="148"/>
      <c r="J89" s="148"/>
      <c r="K89" s="149"/>
      <c r="L89" s="149"/>
      <c r="M89" s="146"/>
      <c r="N89" s="146"/>
      <c r="O89" s="147"/>
      <c r="P89" s="147"/>
      <c r="Q89" s="146"/>
      <c r="R89" s="146"/>
      <c r="S89" s="146"/>
      <c r="T89" s="150"/>
      <c r="U89" s="150"/>
      <c r="V89" s="150" t="s">
        <v>0</v>
      </c>
      <c r="W89" s="151"/>
      <c r="X89" s="147"/>
    </row>
    <row r="90" spans="1:37">
      <c r="D90" s="145" t="s">
        <v>288</v>
      </c>
      <c r="E90" s="146"/>
      <c r="F90" s="147"/>
      <c r="G90" s="148"/>
      <c r="H90" s="148"/>
      <c r="I90" s="148"/>
      <c r="J90" s="148"/>
      <c r="K90" s="149"/>
      <c r="L90" s="149"/>
      <c r="M90" s="146"/>
      <c r="N90" s="146"/>
      <c r="O90" s="147"/>
      <c r="P90" s="147"/>
      <c r="Q90" s="146"/>
      <c r="R90" s="146"/>
      <c r="S90" s="146"/>
      <c r="T90" s="150"/>
      <c r="U90" s="150"/>
      <c r="V90" s="150" t="s">
        <v>0</v>
      </c>
      <c r="W90" s="151"/>
      <c r="X90" s="147"/>
    </row>
    <row r="91" spans="1:37">
      <c r="D91" s="145" t="s">
        <v>289</v>
      </c>
      <c r="E91" s="146"/>
      <c r="F91" s="147"/>
      <c r="G91" s="148"/>
      <c r="H91" s="148"/>
      <c r="I91" s="148"/>
      <c r="J91" s="148"/>
      <c r="K91" s="149"/>
      <c r="L91" s="149"/>
      <c r="M91" s="146"/>
      <c r="N91" s="146"/>
      <c r="O91" s="147"/>
      <c r="P91" s="147"/>
      <c r="Q91" s="146"/>
      <c r="R91" s="146"/>
      <c r="S91" s="146"/>
      <c r="T91" s="150"/>
      <c r="U91" s="150"/>
      <c r="V91" s="150" t="s">
        <v>0</v>
      </c>
      <c r="W91" s="151"/>
      <c r="X91" s="147"/>
    </row>
    <row r="92" spans="1:37" ht="25.5">
      <c r="A92" s="95">
        <v>28</v>
      </c>
      <c r="B92" s="96" t="s">
        <v>189</v>
      </c>
      <c r="C92" s="97" t="s">
        <v>290</v>
      </c>
      <c r="D92" s="98" t="s">
        <v>291</v>
      </c>
      <c r="E92" s="99">
        <v>110.121</v>
      </c>
      <c r="F92" s="100" t="s">
        <v>177</v>
      </c>
      <c r="H92" s="101">
        <f>ROUND(E92*G92,2)</f>
        <v>0</v>
      </c>
      <c r="J92" s="101">
        <f>ROUND(E92*G92,2)</f>
        <v>0</v>
      </c>
      <c r="K92" s="102">
        <v>1.034E-2</v>
      </c>
      <c r="L92" s="102">
        <f>E92*K92</f>
        <v>1.1386511399999999</v>
      </c>
      <c r="N92" s="99">
        <f>E92*M92</f>
        <v>0</v>
      </c>
      <c r="O92" s="100">
        <v>20</v>
      </c>
      <c r="P92" s="100" t="s">
        <v>149</v>
      </c>
      <c r="V92" s="103" t="s">
        <v>104</v>
      </c>
      <c r="W92" s="104">
        <v>24.997</v>
      </c>
      <c r="X92" s="97" t="s">
        <v>292</v>
      </c>
      <c r="Y92" s="97" t="s">
        <v>290</v>
      </c>
      <c r="Z92" s="100" t="s">
        <v>221</v>
      </c>
      <c r="AB92" s="100">
        <v>1</v>
      </c>
      <c r="AJ92" s="86" t="s">
        <v>152</v>
      </c>
      <c r="AK92" s="86" t="s">
        <v>153</v>
      </c>
    </row>
    <row r="93" spans="1:37">
      <c r="D93" s="145" t="s">
        <v>293</v>
      </c>
      <c r="E93" s="146"/>
      <c r="F93" s="147"/>
      <c r="G93" s="148"/>
      <c r="H93" s="148"/>
      <c r="I93" s="148"/>
      <c r="J93" s="148"/>
      <c r="K93" s="149"/>
      <c r="L93" s="149"/>
      <c r="M93" s="146"/>
      <c r="N93" s="146"/>
      <c r="O93" s="147"/>
      <c r="P93" s="147"/>
      <c r="Q93" s="146"/>
      <c r="R93" s="146"/>
      <c r="S93" s="146"/>
      <c r="T93" s="150"/>
      <c r="U93" s="150"/>
      <c r="V93" s="150" t="s">
        <v>0</v>
      </c>
      <c r="W93" s="151"/>
      <c r="X93" s="147"/>
    </row>
    <row r="94" spans="1:37">
      <c r="D94" s="145" t="s">
        <v>294</v>
      </c>
      <c r="E94" s="146"/>
      <c r="F94" s="147"/>
      <c r="G94" s="148"/>
      <c r="H94" s="148"/>
      <c r="I94" s="148"/>
      <c r="J94" s="148"/>
      <c r="K94" s="149"/>
      <c r="L94" s="149"/>
      <c r="M94" s="146"/>
      <c r="N94" s="146"/>
      <c r="O94" s="147"/>
      <c r="P94" s="147"/>
      <c r="Q94" s="146"/>
      <c r="R94" s="146"/>
      <c r="S94" s="146"/>
      <c r="T94" s="150"/>
      <c r="U94" s="150"/>
      <c r="V94" s="150" t="s">
        <v>0</v>
      </c>
      <c r="W94" s="151"/>
      <c r="X94" s="147"/>
    </row>
    <row r="95" spans="1:37">
      <c r="D95" s="145" t="s">
        <v>295</v>
      </c>
      <c r="E95" s="146"/>
      <c r="F95" s="147"/>
      <c r="G95" s="148"/>
      <c r="H95" s="148"/>
      <c r="I95" s="148"/>
      <c r="J95" s="148"/>
      <c r="K95" s="149"/>
      <c r="L95" s="149"/>
      <c r="M95" s="146"/>
      <c r="N95" s="146"/>
      <c r="O95" s="147"/>
      <c r="P95" s="147"/>
      <c r="Q95" s="146"/>
      <c r="R95" s="146"/>
      <c r="S95" s="146"/>
      <c r="T95" s="150"/>
      <c r="U95" s="150"/>
      <c r="V95" s="150" t="s">
        <v>0</v>
      </c>
      <c r="W95" s="151"/>
      <c r="X95" s="147"/>
    </row>
    <row r="96" spans="1:37" ht="25.5">
      <c r="A96" s="95">
        <v>29</v>
      </c>
      <c r="B96" s="96" t="s">
        <v>189</v>
      </c>
      <c r="C96" s="97" t="s">
        <v>296</v>
      </c>
      <c r="D96" s="98" t="s">
        <v>297</v>
      </c>
      <c r="E96" s="99">
        <v>52.207999999999998</v>
      </c>
      <c r="F96" s="100" t="s">
        <v>177</v>
      </c>
      <c r="H96" s="101">
        <f>ROUND(E96*G96,2)</f>
        <v>0</v>
      </c>
      <c r="J96" s="101">
        <f>ROUND(E96*G96,2)</f>
        <v>0</v>
      </c>
      <c r="K96" s="102">
        <v>3.3079999999999998E-2</v>
      </c>
      <c r="L96" s="102">
        <f>E96*K96</f>
        <v>1.7270406399999998</v>
      </c>
      <c r="N96" s="99">
        <f>E96*M96</f>
        <v>0</v>
      </c>
      <c r="O96" s="100">
        <v>20</v>
      </c>
      <c r="P96" s="100" t="s">
        <v>149</v>
      </c>
      <c r="V96" s="103" t="s">
        <v>104</v>
      </c>
      <c r="W96" s="104">
        <v>33.1</v>
      </c>
      <c r="X96" s="97" t="s">
        <v>298</v>
      </c>
      <c r="Y96" s="97" t="s">
        <v>296</v>
      </c>
      <c r="Z96" s="100" t="s">
        <v>221</v>
      </c>
      <c r="AB96" s="100">
        <v>1</v>
      </c>
      <c r="AJ96" s="86" t="s">
        <v>152</v>
      </c>
      <c r="AK96" s="86" t="s">
        <v>153</v>
      </c>
    </row>
    <row r="97" spans="1:37" ht="25.5">
      <c r="D97" s="145" t="s">
        <v>299</v>
      </c>
      <c r="E97" s="146"/>
      <c r="F97" s="147"/>
      <c r="G97" s="148"/>
      <c r="H97" s="148"/>
      <c r="I97" s="148"/>
      <c r="J97" s="148"/>
      <c r="K97" s="149"/>
      <c r="L97" s="149"/>
      <c r="M97" s="146"/>
      <c r="N97" s="146"/>
      <c r="O97" s="147"/>
      <c r="P97" s="147"/>
      <c r="Q97" s="146"/>
      <c r="R97" s="146"/>
      <c r="S97" s="146"/>
      <c r="T97" s="150"/>
      <c r="U97" s="150"/>
      <c r="V97" s="150" t="s">
        <v>0</v>
      </c>
      <c r="W97" s="151"/>
      <c r="X97" s="147"/>
    </row>
    <row r="98" spans="1:37">
      <c r="A98" s="95">
        <v>30</v>
      </c>
      <c r="B98" s="96" t="s">
        <v>189</v>
      </c>
      <c r="C98" s="97" t="s">
        <v>300</v>
      </c>
      <c r="D98" s="98" t="s">
        <v>301</v>
      </c>
      <c r="E98" s="99">
        <v>5.7050000000000001</v>
      </c>
      <c r="F98" s="100" t="s">
        <v>177</v>
      </c>
      <c r="H98" s="101">
        <f>ROUND(E98*G98,2)</f>
        <v>0</v>
      </c>
      <c r="J98" s="101">
        <f>ROUND(E98*G98,2)</f>
        <v>0</v>
      </c>
      <c r="K98" s="102">
        <v>5.126E-2</v>
      </c>
      <c r="L98" s="102">
        <f>E98*K98</f>
        <v>0.29243829999999998</v>
      </c>
      <c r="N98" s="99">
        <f>E98*M98</f>
        <v>0</v>
      </c>
      <c r="O98" s="100">
        <v>20</v>
      </c>
      <c r="P98" s="100" t="s">
        <v>149</v>
      </c>
      <c r="V98" s="103" t="s">
        <v>104</v>
      </c>
      <c r="W98" s="104">
        <v>5.2830000000000004</v>
      </c>
      <c r="X98" s="97" t="s">
        <v>302</v>
      </c>
      <c r="Y98" s="97" t="s">
        <v>300</v>
      </c>
      <c r="Z98" s="100" t="s">
        <v>281</v>
      </c>
      <c r="AB98" s="100">
        <v>1</v>
      </c>
      <c r="AJ98" s="86" t="s">
        <v>152</v>
      </c>
      <c r="AK98" s="86" t="s">
        <v>153</v>
      </c>
    </row>
    <row r="99" spans="1:37">
      <c r="D99" s="145" t="s">
        <v>303</v>
      </c>
      <c r="E99" s="146"/>
      <c r="F99" s="147"/>
      <c r="G99" s="148"/>
      <c r="H99" s="148"/>
      <c r="I99" s="148"/>
      <c r="J99" s="148"/>
      <c r="K99" s="149"/>
      <c r="L99" s="149"/>
      <c r="M99" s="146"/>
      <c r="N99" s="146"/>
      <c r="O99" s="147"/>
      <c r="P99" s="147"/>
      <c r="Q99" s="146"/>
      <c r="R99" s="146"/>
      <c r="S99" s="146"/>
      <c r="T99" s="150"/>
      <c r="U99" s="150"/>
      <c r="V99" s="150" t="s">
        <v>0</v>
      </c>
      <c r="W99" s="151"/>
      <c r="X99" s="147"/>
    </row>
    <row r="100" spans="1:37">
      <c r="D100" s="145" t="s">
        <v>304</v>
      </c>
      <c r="E100" s="146"/>
      <c r="F100" s="147"/>
      <c r="G100" s="148"/>
      <c r="H100" s="148"/>
      <c r="I100" s="148"/>
      <c r="J100" s="148"/>
      <c r="K100" s="149"/>
      <c r="L100" s="149"/>
      <c r="M100" s="146"/>
      <c r="N100" s="146"/>
      <c r="O100" s="147"/>
      <c r="P100" s="147"/>
      <c r="Q100" s="146"/>
      <c r="R100" s="146"/>
      <c r="S100" s="146"/>
      <c r="T100" s="150"/>
      <c r="U100" s="150"/>
      <c r="V100" s="150" t="s">
        <v>0</v>
      </c>
      <c r="W100" s="151"/>
      <c r="X100" s="147"/>
    </row>
    <row r="101" spans="1:37">
      <c r="D101" s="145" t="s">
        <v>305</v>
      </c>
      <c r="E101" s="146"/>
      <c r="F101" s="147"/>
      <c r="G101" s="148"/>
      <c r="H101" s="148"/>
      <c r="I101" s="148"/>
      <c r="J101" s="148"/>
      <c r="K101" s="149"/>
      <c r="L101" s="149"/>
      <c r="M101" s="146"/>
      <c r="N101" s="146"/>
      <c r="O101" s="147"/>
      <c r="P101" s="147"/>
      <c r="Q101" s="146"/>
      <c r="R101" s="146"/>
      <c r="S101" s="146"/>
      <c r="T101" s="150"/>
      <c r="U101" s="150"/>
      <c r="V101" s="150" t="s">
        <v>0</v>
      </c>
      <c r="W101" s="151"/>
      <c r="X101" s="147"/>
    </row>
    <row r="102" spans="1:37">
      <c r="D102" s="145" t="s">
        <v>306</v>
      </c>
      <c r="E102" s="146"/>
      <c r="F102" s="147"/>
      <c r="G102" s="148"/>
      <c r="H102" s="148"/>
      <c r="I102" s="148"/>
      <c r="J102" s="148"/>
      <c r="K102" s="149"/>
      <c r="L102" s="149"/>
      <c r="M102" s="146"/>
      <c r="N102" s="146"/>
      <c r="O102" s="147"/>
      <c r="P102" s="147"/>
      <c r="Q102" s="146"/>
      <c r="R102" s="146"/>
      <c r="S102" s="146"/>
      <c r="T102" s="150"/>
      <c r="U102" s="150"/>
      <c r="V102" s="150" t="s">
        <v>0</v>
      </c>
      <c r="W102" s="151"/>
      <c r="X102" s="147"/>
    </row>
    <row r="103" spans="1:37">
      <c r="D103" s="145" t="s">
        <v>307</v>
      </c>
      <c r="E103" s="146"/>
      <c r="F103" s="147"/>
      <c r="G103" s="148"/>
      <c r="H103" s="148"/>
      <c r="I103" s="148"/>
      <c r="J103" s="148"/>
      <c r="K103" s="149"/>
      <c r="L103" s="149"/>
      <c r="M103" s="146"/>
      <c r="N103" s="146"/>
      <c r="O103" s="147"/>
      <c r="P103" s="147"/>
      <c r="Q103" s="146"/>
      <c r="R103" s="146"/>
      <c r="S103" s="146"/>
      <c r="T103" s="150"/>
      <c r="U103" s="150"/>
      <c r="V103" s="150" t="s">
        <v>0</v>
      </c>
      <c r="W103" s="151"/>
      <c r="X103" s="147"/>
    </row>
    <row r="104" spans="1:37">
      <c r="D104" s="145" t="s">
        <v>308</v>
      </c>
      <c r="E104" s="146"/>
      <c r="F104" s="147"/>
      <c r="G104" s="148"/>
      <c r="H104" s="148"/>
      <c r="I104" s="148"/>
      <c r="J104" s="148"/>
      <c r="K104" s="149"/>
      <c r="L104" s="149"/>
      <c r="M104" s="146"/>
      <c r="N104" s="146"/>
      <c r="O104" s="147"/>
      <c r="P104" s="147"/>
      <c r="Q104" s="146"/>
      <c r="R104" s="146"/>
      <c r="S104" s="146"/>
      <c r="T104" s="150"/>
      <c r="U104" s="150"/>
      <c r="V104" s="150" t="s">
        <v>0</v>
      </c>
      <c r="W104" s="151"/>
      <c r="X104" s="147"/>
    </row>
    <row r="105" spans="1:37">
      <c r="D105" s="145" t="s">
        <v>309</v>
      </c>
      <c r="E105" s="146"/>
      <c r="F105" s="147"/>
      <c r="G105" s="148"/>
      <c r="H105" s="148"/>
      <c r="I105" s="148"/>
      <c r="J105" s="148"/>
      <c r="K105" s="149"/>
      <c r="L105" s="149"/>
      <c r="M105" s="146"/>
      <c r="N105" s="146"/>
      <c r="O105" s="147"/>
      <c r="P105" s="147"/>
      <c r="Q105" s="146"/>
      <c r="R105" s="146"/>
      <c r="S105" s="146"/>
      <c r="T105" s="150"/>
      <c r="U105" s="150"/>
      <c r="V105" s="150" t="s">
        <v>0</v>
      </c>
      <c r="W105" s="151"/>
      <c r="X105" s="147"/>
    </row>
    <row r="106" spans="1:37">
      <c r="A106" s="95">
        <v>31</v>
      </c>
      <c r="B106" s="96" t="s">
        <v>189</v>
      </c>
      <c r="C106" s="97" t="s">
        <v>310</v>
      </c>
      <c r="D106" s="98" t="s">
        <v>311</v>
      </c>
      <c r="E106" s="99">
        <v>17.579999999999998</v>
      </c>
      <c r="F106" s="100" t="s">
        <v>177</v>
      </c>
      <c r="H106" s="101">
        <f>ROUND(E106*G106,2)</f>
        <v>0</v>
      </c>
      <c r="J106" s="101">
        <f>ROUND(E106*G106,2)</f>
        <v>0</v>
      </c>
      <c r="K106" s="102">
        <v>3.3000000000000002E-2</v>
      </c>
      <c r="L106" s="102">
        <f>E106*K106</f>
        <v>0.58013999999999999</v>
      </c>
      <c r="N106" s="99">
        <f>E106*M106</f>
        <v>0</v>
      </c>
      <c r="O106" s="100">
        <v>20</v>
      </c>
      <c r="P106" s="100" t="s">
        <v>149</v>
      </c>
      <c r="V106" s="103" t="s">
        <v>104</v>
      </c>
      <c r="W106" s="104">
        <v>10.776999999999999</v>
      </c>
      <c r="X106" s="97" t="s">
        <v>312</v>
      </c>
      <c r="Y106" s="97" t="s">
        <v>310</v>
      </c>
      <c r="Z106" s="100" t="s">
        <v>221</v>
      </c>
      <c r="AB106" s="100">
        <v>7</v>
      </c>
      <c r="AJ106" s="86" t="s">
        <v>152</v>
      </c>
      <c r="AK106" s="86" t="s">
        <v>153</v>
      </c>
    </row>
    <row r="107" spans="1:37">
      <c r="D107" s="145" t="s">
        <v>313</v>
      </c>
      <c r="E107" s="146"/>
      <c r="F107" s="147"/>
      <c r="G107" s="148"/>
      <c r="H107" s="148"/>
      <c r="I107" s="148"/>
      <c r="J107" s="148"/>
      <c r="K107" s="149"/>
      <c r="L107" s="149"/>
      <c r="M107" s="146"/>
      <c r="N107" s="146"/>
      <c r="O107" s="147"/>
      <c r="P107" s="147"/>
      <c r="Q107" s="146"/>
      <c r="R107" s="146"/>
      <c r="S107" s="146"/>
      <c r="T107" s="150"/>
      <c r="U107" s="150"/>
      <c r="V107" s="150" t="s">
        <v>0</v>
      </c>
      <c r="W107" s="151"/>
      <c r="X107" s="147"/>
    </row>
    <row r="108" spans="1:37">
      <c r="A108" s="95">
        <v>32</v>
      </c>
      <c r="B108" s="96" t="s">
        <v>189</v>
      </c>
      <c r="C108" s="97" t="s">
        <v>314</v>
      </c>
      <c r="D108" s="98" t="s">
        <v>315</v>
      </c>
      <c r="E108" s="99">
        <v>34.628</v>
      </c>
      <c r="F108" s="100" t="s">
        <v>177</v>
      </c>
      <c r="H108" s="101">
        <f>ROUND(E108*G108,2)</f>
        <v>0</v>
      </c>
      <c r="J108" s="101">
        <f>ROUND(E108*G108,2)</f>
        <v>0</v>
      </c>
      <c r="K108" s="102">
        <v>4.9500000000000002E-2</v>
      </c>
      <c r="L108" s="102">
        <f>E108*K108</f>
        <v>1.714086</v>
      </c>
      <c r="N108" s="99">
        <f>E108*M108</f>
        <v>0</v>
      </c>
      <c r="O108" s="100">
        <v>20</v>
      </c>
      <c r="P108" s="100" t="s">
        <v>149</v>
      </c>
      <c r="V108" s="103" t="s">
        <v>104</v>
      </c>
      <c r="W108" s="104">
        <v>25.763000000000002</v>
      </c>
      <c r="X108" s="97" t="s">
        <v>316</v>
      </c>
      <c r="Y108" s="97" t="s">
        <v>314</v>
      </c>
      <c r="Z108" s="100" t="s">
        <v>221</v>
      </c>
      <c r="AB108" s="100">
        <v>7</v>
      </c>
      <c r="AJ108" s="86" t="s">
        <v>152</v>
      </c>
      <c r="AK108" s="86" t="s">
        <v>153</v>
      </c>
    </row>
    <row r="109" spans="1:37">
      <c r="D109" s="145" t="s">
        <v>317</v>
      </c>
      <c r="E109" s="146"/>
      <c r="F109" s="147"/>
      <c r="G109" s="148"/>
      <c r="H109" s="148"/>
      <c r="I109" s="148"/>
      <c r="J109" s="148"/>
      <c r="K109" s="149"/>
      <c r="L109" s="149"/>
      <c r="M109" s="146"/>
      <c r="N109" s="146"/>
      <c r="O109" s="147"/>
      <c r="P109" s="147"/>
      <c r="Q109" s="146"/>
      <c r="R109" s="146"/>
      <c r="S109" s="146"/>
      <c r="T109" s="150"/>
      <c r="U109" s="150"/>
      <c r="V109" s="150" t="s">
        <v>0</v>
      </c>
      <c r="W109" s="151"/>
      <c r="X109" s="147"/>
    </row>
    <row r="110" spans="1:37">
      <c r="A110" s="95">
        <v>33</v>
      </c>
      <c r="B110" s="96" t="s">
        <v>236</v>
      </c>
      <c r="C110" s="97" t="s">
        <v>318</v>
      </c>
      <c r="D110" s="98" t="s">
        <v>319</v>
      </c>
      <c r="E110" s="99">
        <v>430.40499999999997</v>
      </c>
      <c r="F110" s="100" t="s">
        <v>272</v>
      </c>
      <c r="H110" s="101">
        <f>ROUND(E110*G110,2)</f>
        <v>0</v>
      </c>
      <c r="J110" s="101">
        <f>ROUND(E110*G110,2)</f>
        <v>0</v>
      </c>
      <c r="K110" s="102">
        <v>2.8E-3</v>
      </c>
      <c r="L110" s="102">
        <f>E110*K110</f>
        <v>1.2051339999999999</v>
      </c>
      <c r="N110" s="99">
        <f>E110*M110</f>
        <v>0</v>
      </c>
      <c r="O110" s="100">
        <v>20</v>
      </c>
      <c r="P110" s="100" t="s">
        <v>149</v>
      </c>
      <c r="V110" s="103" t="s">
        <v>104</v>
      </c>
      <c r="W110" s="104">
        <v>64.561000000000007</v>
      </c>
      <c r="X110" s="97" t="s">
        <v>320</v>
      </c>
      <c r="Y110" s="97" t="s">
        <v>318</v>
      </c>
      <c r="Z110" s="100" t="s">
        <v>281</v>
      </c>
      <c r="AB110" s="100">
        <v>1</v>
      </c>
      <c r="AJ110" s="86" t="s">
        <v>152</v>
      </c>
      <c r="AK110" s="86" t="s">
        <v>153</v>
      </c>
    </row>
    <row r="111" spans="1:37">
      <c r="D111" s="145" t="s">
        <v>321</v>
      </c>
      <c r="E111" s="146"/>
      <c r="F111" s="147"/>
      <c r="G111" s="148"/>
      <c r="H111" s="148"/>
      <c r="I111" s="148"/>
      <c r="J111" s="148"/>
      <c r="K111" s="149"/>
      <c r="L111" s="149"/>
      <c r="M111" s="146"/>
      <c r="N111" s="146"/>
      <c r="O111" s="147"/>
      <c r="P111" s="147"/>
      <c r="Q111" s="146"/>
      <c r="R111" s="146"/>
      <c r="S111" s="146"/>
      <c r="T111" s="150"/>
      <c r="U111" s="150"/>
      <c r="V111" s="150" t="s">
        <v>0</v>
      </c>
      <c r="W111" s="151"/>
      <c r="X111" s="147"/>
    </row>
    <row r="112" spans="1:37">
      <c r="D112" s="145" t="s">
        <v>322</v>
      </c>
      <c r="E112" s="146"/>
      <c r="F112" s="147"/>
      <c r="G112" s="148"/>
      <c r="H112" s="148"/>
      <c r="I112" s="148"/>
      <c r="J112" s="148"/>
      <c r="K112" s="149"/>
      <c r="L112" s="149"/>
      <c r="M112" s="146"/>
      <c r="N112" s="146"/>
      <c r="O112" s="147"/>
      <c r="P112" s="147"/>
      <c r="Q112" s="146"/>
      <c r="R112" s="146"/>
      <c r="S112" s="146"/>
      <c r="T112" s="150"/>
      <c r="U112" s="150"/>
      <c r="V112" s="150" t="s">
        <v>0</v>
      </c>
      <c r="W112" s="151"/>
      <c r="X112" s="147"/>
    </row>
    <row r="113" spans="1:37">
      <c r="D113" s="145" t="s">
        <v>323</v>
      </c>
      <c r="E113" s="146"/>
      <c r="F113" s="147"/>
      <c r="G113" s="148"/>
      <c r="H113" s="148"/>
      <c r="I113" s="148"/>
      <c r="J113" s="148"/>
      <c r="K113" s="149"/>
      <c r="L113" s="149"/>
      <c r="M113" s="146"/>
      <c r="N113" s="146"/>
      <c r="O113" s="147"/>
      <c r="P113" s="147"/>
      <c r="Q113" s="146"/>
      <c r="R113" s="146"/>
      <c r="S113" s="146"/>
      <c r="T113" s="150"/>
      <c r="U113" s="150"/>
      <c r="V113" s="150" t="s">
        <v>0</v>
      </c>
      <c r="W113" s="151"/>
      <c r="X113" s="147"/>
    </row>
    <row r="114" spans="1:37">
      <c r="D114" s="145" t="s">
        <v>324</v>
      </c>
      <c r="E114" s="146"/>
      <c r="F114" s="147"/>
      <c r="G114" s="148"/>
      <c r="H114" s="148"/>
      <c r="I114" s="148"/>
      <c r="J114" s="148"/>
      <c r="K114" s="149"/>
      <c r="L114" s="149"/>
      <c r="M114" s="146"/>
      <c r="N114" s="146"/>
      <c r="O114" s="147"/>
      <c r="P114" s="147"/>
      <c r="Q114" s="146"/>
      <c r="R114" s="146"/>
      <c r="S114" s="146"/>
      <c r="T114" s="150"/>
      <c r="U114" s="150"/>
      <c r="V114" s="150" t="s">
        <v>0</v>
      </c>
      <c r="W114" s="151"/>
      <c r="X114" s="147"/>
    </row>
    <row r="115" spans="1:37">
      <c r="D115" s="145" t="s">
        <v>325</v>
      </c>
      <c r="E115" s="146"/>
      <c r="F115" s="147"/>
      <c r="G115" s="148"/>
      <c r="H115" s="148"/>
      <c r="I115" s="148"/>
      <c r="J115" s="148"/>
      <c r="K115" s="149"/>
      <c r="L115" s="149"/>
      <c r="M115" s="146"/>
      <c r="N115" s="146"/>
      <c r="O115" s="147"/>
      <c r="P115" s="147"/>
      <c r="Q115" s="146"/>
      <c r="R115" s="146"/>
      <c r="S115" s="146"/>
      <c r="T115" s="150"/>
      <c r="U115" s="150"/>
      <c r="V115" s="150" t="s">
        <v>0</v>
      </c>
      <c r="W115" s="151"/>
      <c r="X115" s="147"/>
    </row>
    <row r="116" spans="1:37">
      <c r="D116" s="145" t="s">
        <v>326</v>
      </c>
      <c r="E116" s="146"/>
      <c r="F116" s="147"/>
      <c r="G116" s="148"/>
      <c r="H116" s="148"/>
      <c r="I116" s="148"/>
      <c r="J116" s="148"/>
      <c r="K116" s="149"/>
      <c r="L116" s="149"/>
      <c r="M116" s="146"/>
      <c r="N116" s="146"/>
      <c r="O116" s="147"/>
      <c r="P116" s="147"/>
      <c r="Q116" s="146"/>
      <c r="R116" s="146"/>
      <c r="S116" s="146"/>
      <c r="T116" s="150"/>
      <c r="U116" s="150"/>
      <c r="V116" s="150" t="s">
        <v>0</v>
      </c>
      <c r="W116" s="151"/>
      <c r="X116" s="147"/>
    </row>
    <row r="117" spans="1:37">
      <c r="D117" s="145" t="s">
        <v>327</v>
      </c>
      <c r="E117" s="146"/>
      <c r="F117" s="147"/>
      <c r="G117" s="148"/>
      <c r="H117" s="148"/>
      <c r="I117" s="148"/>
      <c r="J117" s="148"/>
      <c r="K117" s="149"/>
      <c r="L117" s="149"/>
      <c r="M117" s="146"/>
      <c r="N117" s="146"/>
      <c r="O117" s="147"/>
      <c r="P117" s="147"/>
      <c r="Q117" s="146"/>
      <c r="R117" s="146"/>
      <c r="S117" s="146"/>
      <c r="T117" s="150"/>
      <c r="U117" s="150"/>
      <c r="V117" s="150" t="s">
        <v>0</v>
      </c>
      <c r="W117" s="151"/>
      <c r="X117" s="147"/>
    </row>
    <row r="118" spans="1:37">
      <c r="D118" s="145" t="s">
        <v>328</v>
      </c>
      <c r="E118" s="146"/>
      <c r="F118" s="147"/>
      <c r="G118" s="148"/>
      <c r="H118" s="148"/>
      <c r="I118" s="148"/>
      <c r="J118" s="148"/>
      <c r="K118" s="149"/>
      <c r="L118" s="149"/>
      <c r="M118" s="146"/>
      <c r="N118" s="146"/>
      <c r="O118" s="147"/>
      <c r="P118" s="147"/>
      <c r="Q118" s="146"/>
      <c r="R118" s="146"/>
      <c r="S118" s="146"/>
      <c r="T118" s="150"/>
      <c r="U118" s="150"/>
      <c r="V118" s="150" t="s">
        <v>0</v>
      </c>
      <c r="W118" s="151"/>
      <c r="X118" s="147"/>
    </row>
    <row r="119" spans="1:37">
      <c r="D119" s="145" t="s">
        <v>329</v>
      </c>
      <c r="E119" s="146"/>
      <c r="F119" s="147"/>
      <c r="G119" s="148"/>
      <c r="H119" s="148"/>
      <c r="I119" s="148"/>
      <c r="J119" s="148"/>
      <c r="K119" s="149"/>
      <c r="L119" s="149"/>
      <c r="M119" s="146"/>
      <c r="N119" s="146"/>
      <c r="O119" s="147"/>
      <c r="P119" s="147"/>
      <c r="Q119" s="146"/>
      <c r="R119" s="146"/>
      <c r="S119" s="146"/>
      <c r="T119" s="150"/>
      <c r="U119" s="150"/>
      <c r="V119" s="150" t="s">
        <v>0</v>
      </c>
      <c r="W119" s="151"/>
      <c r="X119" s="147"/>
    </row>
    <row r="120" spans="1:37">
      <c r="D120" s="145" t="s">
        <v>330</v>
      </c>
      <c r="E120" s="146"/>
      <c r="F120" s="147"/>
      <c r="G120" s="148"/>
      <c r="H120" s="148"/>
      <c r="I120" s="148"/>
      <c r="J120" s="148"/>
      <c r="K120" s="149"/>
      <c r="L120" s="149"/>
      <c r="M120" s="146"/>
      <c r="N120" s="146"/>
      <c r="O120" s="147"/>
      <c r="P120" s="147"/>
      <c r="Q120" s="146"/>
      <c r="R120" s="146"/>
      <c r="S120" s="146"/>
      <c r="T120" s="150"/>
      <c r="U120" s="150"/>
      <c r="V120" s="150" t="s">
        <v>0</v>
      </c>
      <c r="W120" s="151"/>
      <c r="X120" s="147"/>
    </row>
    <row r="121" spans="1:37">
      <c r="D121" s="145" t="s">
        <v>331</v>
      </c>
      <c r="E121" s="146"/>
      <c r="F121" s="147"/>
      <c r="G121" s="148"/>
      <c r="H121" s="148"/>
      <c r="I121" s="148"/>
      <c r="J121" s="148"/>
      <c r="K121" s="149"/>
      <c r="L121" s="149"/>
      <c r="M121" s="146"/>
      <c r="N121" s="146"/>
      <c r="O121" s="147"/>
      <c r="P121" s="147"/>
      <c r="Q121" s="146"/>
      <c r="R121" s="146"/>
      <c r="S121" s="146"/>
      <c r="T121" s="150"/>
      <c r="U121" s="150"/>
      <c r="V121" s="150" t="s">
        <v>0</v>
      </c>
      <c r="W121" s="151"/>
      <c r="X121" s="147"/>
    </row>
    <row r="122" spans="1:37">
      <c r="D122" s="145" t="s">
        <v>332</v>
      </c>
      <c r="E122" s="146"/>
      <c r="F122" s="147"/>
      <c r="G122" s="148"/>
      <c r="H122" s="148"/>
      <c r="I122" s="148"/>
      <c r="J122" s="148"/>
      <c r="K122" s="149"/>
      <c r="L122" s="149"/>
      <c r="M122" s="146"/>
      <c r="N122" s="146"/>
      <c r="O122" s="147"/>
      <c r="P122" s="147"/>
      <c r="Q122" s="146"/>
      <c r="R122" s="146"/>
      <c r="S122" s="146"/>
      <c r="T122" s="150"/>
      <c r="U122" s="150"/>
      <c r="V122" s="150" t="s">
        <v>0</v>
      </c>
      <c r="W122" s="151"/>
      <c r="X122" s="147"/>
    </row>
    <row r="123" spans="1:37" ht="25.5">
      <c r="A123" s="95">
        <v>34</v>
      </c>
      <c r="B123" s="96" t="s">
        <v>189</v>
      </c>
      <c r="C123" s="97" t="s">
        <v>333</v>
      </c>
      <c r="D123" s="98" t="s">
        <v>334</v>
      </c>
      <c r="E123" s="99">
        <v>3.6560000000000001</v>
      </c>
      <c r="F123" s="100" t="s">
        <v>177</v>
      </c>
      <c r="H123" s="101">
        <f>ROUND(E123*G123,2)</f>
        <v>0</v>
      </c>
      <c r="J123" s="101">
        <f>ROUND(E123*G123,2)</f>
        <v>0</v>
      </c>
      <c r="K123" s="102">
        <v>0.19941999999999999</v>
      </c>
      <c r="L123" s="102">
        <f>E123*K123</f>
        <v>0.72907951999999998</v>
      </c>
      <c r="N123" s="99">
        <f>E123*M123</f>
        <v>0</v>
      </c>
      <c r="O123" s="100">
        <v>20</v>
      </c>
      <c r="P123" s="100" t="s">
        <v>149</v>
      </c>
      <c r="V123" s="103" t="s">
        <v>104</v>
      </c>
      <c r="W123" s="104">
        <v>3.766</v>
      </c>
      <c r="X123" s="97" t="s">
        <v>335</v>
      </c>
      <c r="Y123" s="97" t="s">
        <v>333</v>
      </c>
      <c r="Z123" s="100" t="s">
        <v>281</v>
      </c>
      <c r="AB123" s="100">
        <v>7</v>
      </c>
      <c r="AJ123" s="86" t="s">
        <v>152</v>
      </c>
      <c r="AK123" s="86" t="s">
        <v>153</v>
      </c>
    </row>
    <row r="124" spans="1:37">
      <c r="D124" s="145" t="s">
        <v>336</v>
      </c>
      <c r="E124" s="146"/>
      <c r="F124" s="147"/>
      <c r="G124" s="148"/>
      <c r="H124" s="148"/>
      <c r="I124" s="148"/>
      <c r="J124" s="148"/>
      <c r="K124" s="149"/>
      <c r="L124" s="149"/>
      <c r="M124" s="146"/>
      <c r="N124" s="146"/>
      <c r="O124" s="147"/>
      <c r="P124" s="147"/>
      <c r="Q124" s="146"/>
      <c r="R124" s="146"/>
      <c r="S124" s="146"/>
      <c r="T124" s="150"/>
      <c r="U124" s="150"/>
      <c r="V124" s="150" t="s">
        <v>0</v>
      </c>
      <c r="W124" s="151"/>
      <c r="X124" s="147"/>
    </row>
    <row r="125" spans="1:37" ht="25.5">
      <c r="A125" s="95">
        <v>35</v>
      </c>
      <c r="B125" s="96" t="s">
        <v>236</v>
      </c>
      <c r="C125" s="97" t="s">
        <v>337</v>
      </c>
      <c r="D125" s="98" t="s">
        <v>338</v>
      </c>
      <c r="E125" s="99">
        <v>18.131</v>
      </c>
      <c r="F125" s="100" t="s">
        <v>177</v>
      </c>
      <c r="H125" s="101">
        <f>ROUND(E125*G125,2)</f>
        <v>0</v>
      </c>
      <c r="J125" s="101">
        <f>ROUND(E125*G125,2)</f>
        <v>0</v>
      </c>
      <c r="K125" s="102">
        <v>5.731E-2</v>
      </c>
      <c r="L125" s="102">
        <f>E125*K125</f>
        <v>1.0390876099999999</v>
      </c>
      <c r="N125" s="99">
        <f>E125*M125</f>
        <v>0</v>
      </c>
      <c r="O125" s="100">
        <v>20</v>
      </c>
      <c r="P125" s="100" t="s">
        <v>149</v>
      </c>
      <c r="V125" s="103" t="s">
        <v>104</v>
      </c>
      <c r="W125" s="104">
        <v>18.094999999999999</v>
      </c>
      <c r="X125" s="97" t="s">
        <v>339</v>
      </c>
      <c r="Y125" s="97" t="s">
        <v>337</v>
      </c>
      <c r="Z125" s="100" t="s">
        <v>281</v>
      </c>
      <c r="AB125" s="100">
        <v>1</v>
      </c>
      <c r="AJ125" s="86" t="s">
        <v>152</v>
      </c>
      <c r="AK125" s="86" t="s">
        <v>153</v>
      </c>
    </row>
    <row r="126" spans="1:37">
      <c r="D126" s="145" t="s">
        <v>340</v>
      </c>
      <c r="E126" s="146"/>
      <c r="F126" s="147"/>
      <c r="G126" s="148"/>
      <c r="H126" s="148"/>
      <c r="I126" s="148"/>
      <c r="J126" s="148"/>
      <c r="K126" s="149"/>
      <c r="L126" s="149"/>
      <c r="M126" s="146"/>
      <c r="N126" s="146"/>
      <c r="O126" s="147"/>
      <c r="P126" s="147"/>
      <c r="Q126" s="146"/>
      <c r="R126" s="146"/>
      <c r="S126" s="146"/>
      <c r="T126" s="150"/>
      <c r="U126" s="150"/>
      <c r="V126" s="150" t="s">
        <v>0</v>
      </c>
      <c r="W126" s="151"/>
      <c r="X126" s="147"/>
    </row>
    <row r="127" spans="1:37">
      <c r="D127" s="145" t="s">
        <v>341</v>
      </c>
      <c r="E127" s="146"/>
      <c r="F127" s="147"/>
      <c r="G127" s="148"/>
      <c r="H127" s="148"/>
      <c r="I127" s="148"/>
      <c r="J127" s="148"/>
      <c r="K127" s="149"/>
      <c r="L127" s="149"/>
      <c r="M127" s="146"/>
      <c r="N127" s="146"/>
      <c r="O127" s="147"/>
      <c r="P127" s="147"/>
      <c r="Q127" s="146"/>
      <c r="R127" s="146"/>
      <c r="S127" s="146"/>
      <c r="T127" s="150"/>
      <c r="U127" s="150"/>
      <c r="V127" s="150" t="s">
        <v>0</v>
      </c>
      <c r="W127" s="151"/>
      <c r="X127" s="147"/>
    </row>
    <row r="128" spans="1:37">
      <c r="D128" s="145" t="s">
        <v>342</v>
      </c>
      <c r="E128" s="146"/>
      <c r="F128" s="147"/>
      <c r="G128" s="148"/>
      <c r="H128" s="148"/>
      <c r="I128" s="148"/>
      <c r="J128" s="148"/>
      <c r="K128" s="149"/>
      <c r="L128" s="149"/>
      <c r="M128" s="146"/>
      <c r="N128" s="146"/>
      <c r="O128" s="147"/>
      <c r="P128" s="147"/>
      <c r="Q128" s="146"/>
      <c r="R128" s="146"/>
      <c r="S128" s="146"/>
      <c r="T128" s="150"/>
      <c r="U128" s="150"/>
      <c r="V128" s="150" t="s">
        <v>0</v>
      </c>
      <c r="W128" s="151"/>
      <c r="X128" s="147"/>
    </row>
    <row r="129" spans="1:37">
      <c r="D129" s="145" t="s">
        <v>343</v>
      </c>
      <c r="E129" s="146"/>
      <c r="F129" s="147"/>
      <c r="G129" s="148"/>
      <c r="H129" s="148"/>
      <c r="I129" s="148"/>
      <c r="J129" s="148"/>
      <c r="K129" s="149"/>
      <c r="L129" s="149"/>
      <c r="M129" s="146"/>
      <c r="N129" s="146"/>
      <c r="O129" s="147"/>
      <c r="P129" s="147"/>
      <c r="Q129" s="146"/>
      <c r="R129" s="146"/>
      <c r="S129" s="146"/>
      <c r="T129" s="150"/>
      <c r="U129" s="150"/>
      <c r="V129" s="150" t="s">
        <v>0</v>
      </c>
      <c r="W129" s="151"/>
      <c r="X129" s="147"/>
    </row>
    <row r="130" spans="1:37">
      <c r="D130" s="145" t="s">
        <v>344</v>
      </c>
      <c r="E130" s="146"/>
      <c r="F130" s="147"/>
      <c r="G130" s="148"/>
      <c r="H130" s="148"/>
      <c r="I130" s="148"/>
      <c r="J130" s="148"/>
      <c r="K130" s="149"/>
      <c r="L130" s="149"/>
      <c r="M130" s="146"/>
      <c r="N130" s="146"/>
      <c r="O130" s="147"/>
      <c r="P130" s="147"/>
      <c r="Q130" s="146"/>
      <c r="R130" s="146"/>
      <c r="S130" s="146"/>
      <c r="T130" s="150"/>
      <c r="U130" s="150"/>
      <c r="V130" s="150" t="s">
        <v>0</v>
      </c>
      <c r="W130" s="151"/>
      <c r="X130" s="147"/>
    </row>
    <row r="131" spans="1:37">
      <c r="D131" s="145" t="s">
        <v>345</v>
      </c>
      <c r="E131" s="146"/>
      <c r="F131" s="147"/>
      <c r="G131" s="148"/>
      <c r="H131" s="148"/>
      <c r="I131" s="148"/>
      <c r="J131" s="148"/>
      <c r="K131" s="149"/>
      <c r="L131" s="149"/>
      <c r="M131" s="146"/>
      <c r="N131" s="146"/>
      <c r="O131" s="147"/>
      <c r="P131" s="147"/>
      <c r="Q131" s="146"/>
      <c r="R131" s="146"/>
      <c r="S131" s="146"/>
      <c r="T131" s="150"/>
      <c r="U131" s="150"/>
      <c r="V131" s="150" t="s">
        <v>0</v>
      </c>
      <c r="W131" s="151"/>
      <c r="X131" s="147"/>
    </row>
    <row r="132" spans="1:37" ht="25.5">
      <c r="A132" s="95">
        <v>36</v>
      </c>
      <c r="B132" s="96" t="s">
        <v>189</v>
      </c>
      <c r="C132" s="97" t="s">
        <v>346</v>
      </c>
      <c r="D132" s="98" t="s">
        <v>347</v>
      </c>
      <c r="E132" s="99">
        <v>16.283000000000001</v>
      </c>
      <c r="F132" s="100" t="s">
        <v>177</v>
      </c>
      <c r="H132" s="101">
        <f>ROUND(E132*G132,2)</f>
        <v>0</v>
      </c>
      <c r="J132" s="101">
        <f>ROUND(E132*G132,2)</f>
        <v>0</v>
      </c>
      <c r="K132" s="102">
        <v>3.15E-2</v>
      </c>
      <c r="L132" s="102">
        <f>E132*K132</f>
        <v>0.51291450000000005</v>
      </c>
      <c r="N132" s="99">
        <f>E132*M132</f>
        <v>0</v>
      </c>
      <c r="O132" s="100">
        <v>20</v>
      </c>
      <c r="P132" s="100" t="s">
        <v>149</v>
      </c>
      <c r="V132" s="103" t="s">
        <v>104</v>
      </c>
      <c r="W132" s="104">
        <v>7.62</v>
      </c>
      <c r="X132" s="97" t="s">
        <v>348</v>
      </c>
      <c r="Y132" s="97" t="s">
        <v>346</v>
      </c>
      <c r="Z132" s="100" t="s">
        <v>221</v>
      </c>
      <c r="AB132" s="100">
        <v>7</v>
      </c>
      <c r="AJ132" s="86" t="s">
        <v>152</v>
      </c>
      <c r="AK132" s="86" t="s">
        <v>153</v>
      </c>
    </row>
    <row r="133" spans="1:37">
      <c r="D133" s="145" t="s">
        <v>349</v>
      </c>
      <c r="E133" s="146"/>
      <c r="F133" s="147"/>
      <c r="G133" s="148"/>
      <c r="H133" s="148"/>
      <c r="I133" s="148"/>
      <c r="J133" s="148"/>
      <c r="K133" s="149"/>
      <c r="L133" s="149"/>
      <c r="M133" s="146"/>
      <c r="N133" s="146"/>
      <c r="O133" s="147"/>
      <c r="P133" s="147"/>
      <c r="Q133" s="146"/>
      <c r="R133" s="146"/>
      <c r="S133" s="146"/>
      <c r="T133" s="150"/>
      <c r="U133" s="150"/>
      <c r="V133" s="150" t="s">
        <v>0</v>
      </c>
      <c r="W133" s="151"/>
      <c r="X133" s="147"/>
    </row>
    <row r="134" spans="1:37" ht="25.5">
      <c r="A134" s="95">
        <v>37</v>
      </c>
      <c r="B134" s="96" t="s">
        <v>189</v>
      </c>
      <c r="C134" s="97" t="s">
        <v>350</v>
      </c>
      <c r="D134" s="98" t="s">
        <v>351</v>
      </c>
      <c r="E134" s="99">
        <v>58.338999999999999</v>
      </c>
      <c r="F134" s="100" t="s">
        <v>177</v>
      </c>
      <c r="H134" s="101">
        <f>ROUND(E134*G134,2)</f>
        <v>0</v>
      </c>
      <c r="J134" s="101">
        <f>ROUND(E134*G134,2)</f>
        <v>0</v>
      </c>
      <c r="K134" s="102">
        <v>6.3E-2</v>
      </c>
      <c r="L134" s="102">
        <f>E134*K134</f>
        <v>3.675357</v>
      </c>
      <c r="N134" s="99">
        <f>E134*M134</f>
        <v>0</v>
      </c>
      <c r="O134" s="100">
        <v>20</v>
      </c>
      <c r="P134" s="100" t="s">
        <v>149</v>
      </c>
      <c r="V134" s="103" t="s">
        <v>104</v>
      </c>
      <c r="W134" s="104">
        <v>41.478999999999999</v>
      </c>
      <c r="X134" s="97" t="s">
        <v>352</v>
      </c>
      <c r="Y134" s="97" t="s">
        <v>350</v>
      </c>
      <c r="Z134" s="100" t="s">
        <v>221</v>
      </c>
      <c r="AB134" s="100">
        <v>7</v>
      </c>
      <c r="AJ134" s="86" t="s">
        <v>152</v>
      </c>
      <c r="AK134" s="86" t="s">
        <v>153</v>
      </c>
    </row>
    <row r="135" spans="1:37" ht="25.5">
      <c r="D135" s="145" t="s">
        <v>353</v>
      </c>
      <c r="E135" s="146"/>
      <c r="F135" s="147"/>
      <c r="G135" s="148"/>
      <c r="H135" s="148"/>
      <c r="I135" s="148"/>
      <c r="J135" s="148"/>
      <c r="K135" s="149"/>
      <c r="L135" s="149"/>
      <c r="M135" s="146"/>
      <c r="N135" s="146"/>
      <c r="O135" s="147"/>
      <c r="P135" s="147"/>
      <c r="Q135" s="146"/>
      <c r="R135" s="146"/>
      <c r="S135" s="146"/>
      <c r="T135" s="150"/>
      <c r="U135" s="150"/>
      <c r="V135" s="150" t="s">
        <v>0</v>
      </c>
      <c r="W135" s="151"/>
      <c r="X135" s="147"/>
    </row>
    <row r="136" spans="1:37" ht="25.5">
      <c r="D136" s="145" t="s">
        <v>354</v>
      </c>
      <c r="E136" s="146"/>
      <c r="F136" s="147"/>
      <c r="G136" s="148"/>
      <c r="H136" s="148"/>
      <c r="I136" s="148"/>
      <c r="J136" s="148"/>
      <c r="K136" s="149"/>
      <c r="L136" s="149"/>
      <c r="M136" s="146"/>
      <c r="N136" s="146"/>
      <c r="O136" s="147"/>
      <c r="P136" s="147"/>
      <c r="Q136" s="146"/>
      <c r="R136" s="146"/>
      <c r="S136" s="146"/>
      <c r="T136" s="150"/>
      <c r="U136" s="150"/>
      <c r="V136" s="150" t="s">
        <v>0</v>
      </c>
      <c r="W136" s="151"/>
      <c r="X136" s="147"/>
    </row>
    <row r="137" spans="1:37" ht="25.5">
      <c r="A137" s="95">
        <v>38</v>
      </c>
      <c r="B137" s="96" t="s">
        <v>189</v>
      </c>
      <c r="C137" s="97" t="s">
        <v>355</v>
      </c>
      <c r="D137" s="98" t="s">
        <v>356</v>
      </c>
      <c r="E137" s="99">
        <v>43.536000000000001</v>
      </c>
      <c r="F137" s="100" t="s">
        <v>177</v>
      </c>
      <c r="H137" s="101">
        <f>ROUND(E137*G137,2)</f>
        <v>0</v>
      </c>
      <c r="J137" s="101">
        <f>ROUND(E137*G137,2)</f>
        <v>0</v>
      </c>
      <c r="K137" s="102">
        <v>9.4500000000000001E-2</v>
      </c>
      <c r="L137" s="102">
        <f>E137*K137</f>
        <v>4.1141519999999998</v>
      </c>
      <c r="N137" s="99">
        <f>E137*M137</f>
        <v>0</v>
      </c>
      <c r="O137" s="100">
        <v>20</v>
      </c>
      <c r="P137" s="100" t="s">
        <v>149</v>
      </c>
      <c r="V137" s="103" t="s">
        <v>104</v>
      </c>
      <c r="W137" s="104">
        <v>41.185000000000002</v>
      </c>
      <c r="X137" s="97" t="s">
        <v>357</v>
      </c>
      <c r="Y137" s="97" t="s">
        <v>355</v>
      </c>
      <c r="Z137" s="100" t="s">
        <v>221</v>
      </c>
      <c r="AB137" s="100">
        <v>7</v>
      </c>
      <c r="AJ137" s="86" t="s">
        <v>152</v>
      </c>
      <c r="AK137" s="86" t="s">
        <v>153</v>
      </c>
    </row>
    <row r="138" spans="1:37">
      <c r="D138" s="145" t="s">
        <v>358</v>
      </c>
      <c r="E138" s="146"/>
      <c r="F138" s="147"/>
      <c r="G138" s="148"/>
      <c r="H138" s="148"/>
      <c r="I138" s="148"/>
      <c r="J138" s="148"/>
      <c r="K138" s="149"/>
      <c r="L138" s="149"/>
      <c r="M138" s="146"/>
      <c r="N138" s="146"/>
      <c r="O138" s="147"/>
      <c r="P138" s="147"/>
      <c r="Q138" s="146"/>
      <c r="R138" s="146"/>
      <c r="S138" s="146"/>
      <c r="T138" s="150"/>
      <c r="U138" s="150"/>
      <c r="V138" s="150" t="s">
        <v>0</v>
      </c>
      <c r="W138" s="151"/>
      <c r="X138" s="147"/>
    </row>
    <row r="139" spans="1:37">
      <c r="D139" s="145" t="s">
        <v>359</v>
      </c>
      <c r="E139" s="146"/>
      <c r="F139" s="147"/>
      <c r="G139" s="148"/>
      <c r="H139" s="148"/>
      <c r="I139" s="148"/>
      <c r="J139" s="148"/>
      <c r="K139" s="149"/>
      <c r="L139" s="149"/>
      <c r="M139" s="146"/>
      <c r="N139" s="146"/>
      <c r="O139" s="147"/>
      <c r="P139" s="147"/>
      <c r="Q139" s="146"/>
      <c r="R139" s="146"/>
      <c r="S139" s="146"/>
      <c r="T139" s="150"/>
      <c r="U139" s="150"/>
      <c r="V139" s="150" t="s">
        <v>0</v>
      </c>
      <c r="W139" s="151"/>
      <c r="X139" s="147"/>
    </row>
    <row r="140" spans="1:37" ht="25.5">
      <c r="A140" s="95">
        <v>39</v>
      </c>
      <c r="B140" s="96" t="s">
        <v>189</v>
      </c>
      <c r="C140" s="97" t="s">
        <v>360</v>
      </c>
      <c r="D140" s="98" t="s">
        <v>361</v>
      </c>
      <c r="E140" s="99">
        <v>841.05</v>
      </c>
      <c r="F140" s="100" t="s">
        <v>177</v>
      </c>
      <c r="H140" s="101">
        <f>ROUND(E140*G140,2)</f>
        <v>0</v>
      </c>
      <c r="J140" s="101">
        <f>ROUND(E140*G140,2)</f>
        <v>0</v>
      </c>
      <c r="K140" s="102">
        <v>0.01</v>
      </c>
      <c r="L140" s="102">
        <f>E140*K140</f>
        <v>8.410499999999999</v>
      </c>
      <c r="N140" s="99">
        <f>E140*M140</f>
        <v>0</v>
      </c>
      <c r="O140" s="100">
        <v>20</v>
      </c>
      <c r="P140" s="100" t="s">
        <v>149</v>
      </c>
      <c r="V140" s="103" t="s">
        <v>104</v>
      </c>
      <c r="W140" s="104">
        <v>234.65299999999999</v>
      </c>
      <c r="X140" s="97" t="s">
        <v>362</v>
      </c>
      <c r="Y140" s="97" t="s">
        <v>360</v>
      </c>
      <c r="Z140" s="100" t="s">
        <v>281</v>
      </c>
      <c r="AB140" s="100">
        <v>1</v>
      </c>
      <c r="AJ140" s="86" t="s">
        <v>152</v>
      </c>
      <c r="AK140" s="86" t="s">
        <v>153</v>
      </c>
    </row>
    <row r="141" spans="1:37">
      <c r="D141" s="145" t="s">
        <v>363</v>
      </c>
      <c r="E141" s="146"/>
      <c r="F141" s="147"/>
      <c r="G141" s="148"/>
      <c r="H141" s="148"/>
      <c r="I141" s="148"/>
      <c r="J141" s="148"/>
      <c r="K141" s="149"/>
      <c r="L141" s="149"/>
      <c r="M141" s="146"/>
      <c r="N141" s="146"/>
      <c r="O141" s="147"/>
      <c r="P141" s="147"/>
      <c r="Q141" s="146"/>
      <c r="R141" s="146"/>
      <c r="S141" s="146"/>
      <c r="T141" s="150"/>
      <c r="U141" s="150"/>
      <c r="V141" s="150" t="s">
        <v>0</v>
      </c>
      <c r="W141" s="151"/>
      <c r="X141" s="147"/>
    </row>
    <row r="142" spans="1:37">
      <c r="D142" s="145" t="s">
        <v>364</v>
      </c>
      <c r="E142" s="146"/>
      <c r="F142" s="147"/>
      <c r="G142" s="148"/>
      <c r="H142" s="148"/>
      <c r="I142" s="148"/>
      <c r="J142" s="148"/>
      <c r="K142" s="149"/>
      <c r="L142" s="149"/>
      <c r="M142" s="146"/>
      <c r="N142" s="146"/>
      <c r="O142" s="147"/>
      <c r="P142" s="147"/>
      <c r="Q142" s="146"/>
      <c r="R142" s="146"/>
      <c r="S142" s="146"/>
      <c r="T142" s="150"/>
      <c r="U142" s="150"/>
      <c r="V142" s="150" t="s">
        <v>0</v>
      </c>
      <c r="W142" s="151"/>
      <c r="X142" s="147"/>
    </row>
    <row r="143" spans="1:37">
      <c r="D143" s="145" t="s">
        <v>365</v>
      </c>
      <c r="E143" s="146"/>
      <c r="F143" s="147"/>
      <c r="G143" s="148"/>
      <c r="H143" s="148"/>
      <c r="I143" s="148"/>
      <c r="J143" s="148"/>
      <c r="K143" s="149"/>
      <c r="L143" s="149"/>
      <c r="M143" s="146"/>
      <c r="N143" s="146"/>
      <c r="O143" s="147"/>
      <c r="P143" s="147"/>
      <c r="Q143" s="146"/>
      <c r="R143" s="146"/>
      <c r="S143" s="146"/>
      <c r="T143" s="150"/>
      <c r="U143" s="150"/>
      <c r="V143" s="150" t="s">
        <v>0</v>
      </c>
      <c r="W143" s="151"/>
      <c r="X143" s="147"/>
    </row>
    <row r="144" spans="1:37">
      <c r="D144" s="145" t="s">
        <v>366</v>
      </c>
      <c r="E144" s="146"/>
      <c r="F144" s="147"/>
      <c r="G144" s="148"/>
      <c r="H144" s="148"/>
      <c r="I144" s="148"/>
      <c r="J144" s="148"/>
      <c r="K144" s="149"/>
      <c r="L144" s="149"/>
      <c r="M144" s="146"/>
      <c r="N144" s="146"/>
      <c r="O144" s="147"/>
      <c r="P144" s="147"/>
      <c r="Q144" s="146"/>
      <c r="R144" s="146"/>
      <c r="S144" s="146"/>
      <c r="T144" s="150"/>
      <c r="U144" s="150"/>
      <c r="V144" s="150" t="s">
        <v>0</v>
      </c>
      <c r="W144" s="151"/>
      <c r="X144" s="147"/>
    </row>
    <row r="145" spans="1:37">
      <c r="D145" s="145" t="s">
        <v>367</v>
      </c>
      <c r="E145" s="146"/>
      <c r="F145" s="147"/>
      <c r="G145" s="148"/>
      <c r="H145" s="148"/>
      <c r="I145" s="148"/>
      <c r="J145" s="148"/>
      <c r="K145" s="149"/>
      <c r="L145" s="149"/>
      <c r="M145" s="146"/>
      <c r="N145" s="146"/>
      <c r="O145" s="147"/>
      <c r="P145" s="147"/>
      <c r="Q145" s="146"/>
      <c r="R145" s="146"/>
      <c r="S145" s="146"/>
      <c r="T145" s="150"/>
      <c r="U145" s="150"/>
      <c r="V145" s="150" t="s">
        <v>0</v>
      </c>
      <c r="W145" s="151"/>
      <c r="X145" s="147"/>
    </row>
    <row r="146" spans="1:37">
      <c r="D146" s="145" t="s">
        <v>368</v>
      </c>
      <c r="E146" s="146"/>
      <c r="F146" s="147"/>
      <c r="G146" s="148"/>
      <c r="H146" s="148"/>
      <c r="I146" s="148"/>
      <c r="J146" s="148"/>
      <c r="K146" s="149"/>
      <c r="L146" s="149"/>
      <c r="M146" s="146"/>
      <c r="N146" s="146"/>
      <c r="O146" s="147"/>
      <c r="P146" s="147"/>
      <c r="Q146" s="146"/>
      <c r="R146" s="146"/>
      <c r="S146" s="146"/>
      <c r="T146" s="150"/>
      <c r="U146" s="150"/>
      <c r="V146" s="150" t="s">
        <v>0</v>
      </c>
      <c r="W146" s="151"/>
      <c r="X146" s="147"/>
    </row>
    <row r="147" spans="1:37">
      <c r="A147" s="95">
        <v>40</v>
      </c>
      <c r="B147" s="96" t="s">
        <v>189</v>
      </c>
      <c r="C147" s="97" t="s">
        <v>369</v>
      </c>
      <c r="D147" s="98" t="s">
        <v>370</v>
      </c>
      <c r="E147" s="99">
        <v>701.10500000000002</v>
      </c>
      <c r="F147" s="100" t="s">
        <v>177</v>
      </c>
      <c r="H147" s="101">
        <f>ROUND(E147*G147,2)</f>
        <v>0</v>
      </c>
      <c r="J147" s="101">
        <f>ROUND(E147*G147,2)</f>
        <v>0</v>
      </c>
      <c r="K147" s="102">
        <v>2.9749999999999999E-2</v>
      </c>
      <c r="L147" s="102">
        <f>E147*K147</f>
        <v>20.85787375</v>
      </c>
      <c r="N147" s="99">
        <f>E147*M147</f>
        <v>0</v>
      </c>
      <c r="O147" s="100">
        <v>20</v>
      </c>
      <c r="P147" s="100" t="s">
        <v>149</v>
      </c>
      <c r="V147" s="103" t="s">
        <v>104</v>
      </c>
      <c r="W147" s="104">
        <v>280.44200000000001</v>
      </c>
      <c r="X147" s="97" t="s">
        <v>371</v>
      </c>
      <c r="Y147" s="97" t="s">
        <v>369</v>
      </c>
      <c r="Z147" s="100" t="s">
        <v>281</v>
      </c>
      <c r="AB147" s="100">
        <v>1</v>
      </c>
      <c r="AJ147" s="86" t="s">
        <v>152</v>
      </c>
      <c r="AK147" s="86" t="s">
        <v>153</v>
      </c>
    </row>
    <row r="148" spans="1:37" ht="25.5">
      <c r="D148" s="145" t="s">
        <v>372</v>
      </c>
      <c r="E148" s="146"/>
      <c r="F148" s="147"/>
      <c r="G148" s="148"/>
      <c r="H148" s="148"/>
      <c r="I148" s="148"/>
      <c r="J148" s="148"/>
      <c r="K148" s="149"/>
      <c r="L148" s="149"/>
      <c r="M148" s="146"/>
      <c r="N148" s="146"/>
      <c r="O148" s="147"/>
      <c r="P148" s="147"/>
      <c r="Q148" s="146"/>
      <c r="R148" s="146"/>
      <c r="S148" s="146"/>
      <c r="T148" s="150"/>
      <c r="U148" s="150"/>
      <c r="V148" s="150" t="s">
        <v>0</v>
      </c>
      <c r="W148" s="151"/>
      <c r="X148" s="147"/>
    </row>
    <row r="149" spans="1:37" ht="38.25">
      <c r="D149" s="145" t="s">
        <v>373</v>
      </c>
      <c r="E149" s="146"/>
      <c r="F149" s="147"/>
      <c r="G149" s="148"/>
      <c r="H149" s="148"/>
      <c r="I149" s="148"/>
      <c r="J149" s="148"/>
      <c r="K149" s="149"/>
      <c r="L149" s="149"/>
      <c r="M149" s="146"/>
      <c r="N149" s="146"/>
      <c r="O149" s="147"/>
      <c r="P149" s="147"/>
      <c r="Q149" s="146"/>
      <c r="R149" s="146"/>
      <c r="S149" s="146"/>
      <c r="T149" s="150"/>
      <c r="U149" s="150"/>
      <c r="V149" s="150" t="s">
        <v>0</v>
      </c>
      <c r="W149" s="151"/>
      <c r="X149" s="147"/>
    </row>
    <row r="150" spans="1:37" ht="25.5">
      <c r="D150" s="145" t="s">
        <v>374</v>
      </c>
      <c r="E150" s="146"/>
      <c r="F150" s="147"/>
      <c r="G150" s="148"/>
      <c r="H150" s="148"/>
      <c r="I150" s="148"/>
      <c r="J150" s="148"/>
      <c r="K150" s="149"/>
      <c r="L150" s="149"/>
      <c r="M150" s="146"/>
      <c r="N150" s="146"/>
      <c r="O150" s="147"/>
      <c r="P150" s="147"/>
      <c r="Q150" s="146"/>
      <c r="R150" s="146"/>
      <c r="S150" s="146"/>
      <c r="T150" s="150"/>
      <c r="U150" s="150"/>
      <c r="V150" s="150" t="s">
        <v>0</v>
      </c>
      <c r="W150" s="151"/>
      <c r="X150" s="147"/>
    </row>
    <row r="151" spans="1:37">
      <c r="D151" s="145" t="s">
        <v>375</v>
      </c>
      <c r="E151" s="146"/>
      <c r="F151" s="147"/>
      <c r="G151" s="148"/>
      <c r="H151" s="148"/>
      <c r="I151" s="148"/>
      <c r="J151" s="148"/>
      <c r="K151" s="149"/>
      <c r="L151" s="149"/>
      <c r="M151" s="146"/>
      <c r="N151" s="146"/>
      <c r="O151" s="147"/>
      <c r="P151" s="147"/>
      <c r="Q151" s="146"/>
      <c r="R151" s="146"/>
      <c r="S151" s="146"/>
      <c r="T151" s="150"/>
      <c r="U151" s="150"/>
      <c r="V151" s="150" t="s">
        <v>0</v>
      </c>
      <c r="W151" s="151"/>
      <c r="X151" s="147"/>
    </row>
    <row r="152" spans="1:37">
      <c r="D152" s="145" t="s">
        <v>376</v>
      </c>
      <c r="E152" s="146"/>
      <c r="F152" s="147"/>
      <c r="G152" s="148"/>
      <c r="H152" s="148"/>
      <c r="I152" s="148"/>
      <c r="J152" s="148"/>
      <c r="K152" s="149"/>
      <c r="L152" s="149"/>
      <c r="M152" s="146"/>
      <c r="N152" s="146"/>
      <c r="O152" s="147"/>
      <c r="P152" s="147"/>
      <c r="Q152" s="146"/>
      <c r="R152" s="146"/>
      <c r="S152" s="146"/>
      <c r="T152" s="150"/>
      <c r="U152" s="150"/>
      <c r="V152" s="150" t="s">
        <v>0</v>
      </c>
      <c r="W152" s="151"/>
      <c r="X152" s="147"/>
    </row>
    <row r="153" spans="1:37">
      <c r="D153" s="145" t="s">
        <v>377</v>
      </c>
      <c r="E153" s="146"/>
      <c r="F153" s="147"/>
      <c r="G153" s="148"/>
      <c r="H153" s="148"/>
      <c r="I153" s="148"/>
      <c r="J153" s="148"/>
      <c r="K153" s="149"/>
      <c r="L153" s="149"/>
      <c r="M153" s="146"/>
      <c r="N153" s="146"/>
      <c r="O153" s="147"/>
      <c r="P153" s="147"/>
      <c r="Q153" s="146"/>
      <c r="R153" s="146"/>
      <c r="S153" s="146"/>
      <c r="T153" s="150"/>
      <c r="U153" s="150"/>
      <c r="V153" s="150" t="s">
        <v>0</v>
      </c>
      <c r="W153" s="151"/>
      <c r="X153" s="147"/>
    </row>
    <row r="154" spans="1:37" ht="25.5">
      <c r="D154" s="145" t="s">
        <v>378</v>
      </c>
      <c r="E154" s="146"/>
      <c r="F154" s="147"/>
      <c r="G154" s="148"/>
      <c r="H154" s="148"/>
      <c r="I154" s="148"/>
      <c r="J154" s="148"/>
      <c r="K154" s="149"/>
      <c r="L154" s="149"/>
      <c r="M154" s="146"/>
      <c r="N154" s="146"/>
      <c r="O154" s="147"/>
      <c r="P154" s="147"/>
      <c r="Q154" s="146"/>
      <c r="R154" s="146"/>
      <c r="S154" s="146"/>
      <c r="T154" s="150"/>
      <c r="U154" s="150"/>
      <c r="V154" s="150" t="s">
        <v>0</v>
      </c>
      <c r="W154" s="151"/>
      <c r="X154" s="147"/>
    </row>
    <row r="155" spans="1:37" ht="25.5">
      <c r="D155" s="145" t="s">
        <v>379</v>
      </c>
      <c r="E155" s="146"/>
      <c r="F155" s="147"/>
      <c r="G155" s="148"/>
      <c r="H155" s="148"/>
      <c r="I155" s="148"/>
      <c r="J155" s="148"/>
      <c r="K155" s="149"/>
      <c r="L155" s="149"/>
      <c r="M155" s="146"/>
      <c r="N155" s="146"/>
      <c r="O155" s="147"/>
      <c r="P155" s="147"/>
      <c r="Q155" s="146"/>
      <c r="R155" s="146"/>
      <c r="S155" s="146"/>
      <c r="T155" s="150"/>
      <c r="U155" s="150"/>
      <c r="V155" s="150" t="s">
        <v>0</v>
      </c>
      <c r="W155" s="151"/>
      <c r="X155" s="147"/>
    </row>
    <row r="156" spans="1:37" ht="25.5">
      <c r="D156" s="145" t="s">
        <v>380</v>
      </c>
      <c r="E156" s="146"/>
      <c r="F156" s="147"/>
      <c r="G156" s="148"/>
      <c r="H156" s="148"/>
      <c r="I156" s="148"/>
      <c r="J156" s="148"/>
      <c r="K156" s="149"/>
      <c r="L156" s="149"/>
      <c r="M156" s="146"/>
      <c r="N156" s="146"/>
      <c r="O156" s="147"/>
      <c r="P156" s="147"/>
      <c r="Q156" s="146"/>
      <c r="R156" s="146"/>
      <c r="S156" s="146"/>
      <c r="T156" s="150"/>
      <c r="U156" s="150"/>
      <c r="V156" s="150" t="s">
        <v>0</v>
      </c>
      <c r="W156" s="151"/>
      <c r="X156" s="147"/>
    </row>
    <row r="157" spans="1:37">
      <c r="D157" s="145" t="s">
        <v>381</v>
      </c>
      <c r="E157" s="146"/>
      <c r="F157" s="147"/>
      <c r="G157" s="148"/>
      <c r="H157" s="148"/>
      <c r="I157" s="148"/>
      <c r="J157" s="148"/>
      <c r="K157" s="149"/>
      <c r="L157" s="149"/>
      <c r="M157" s="146"/>
      <c r="N157" s="146"/>
      <c r="O157" s="147"/>
      <c r="P157" s="147"/>
      <c r="Q157" s="146"/>
      <c r="R157" s="146"/>
      <c r="S157" s="146"/>
      <c r="T157" s="150"/>
      <c r="U157" s="150"/>
      <c r="V157" s="150" t="s">
        <v>0</v>
      </c>
      <c r="W157" s="151"/>
      <c r="X157" s="147"/>
    </row>
    <row r="158" spans="1:37">
      <c r="D158" s="145" t="s">
        <v>382</v>
      </c>
      <c r="E158" s="146"/>
      <c r="F158" s="147"/>
      <c r="G158" s="148"/>
      <c r="H158" s="148"/>
      <c r="I158" s="148"/>
      <c r="J158" s="148"/>
      <c r="K158" s="149"/>
      <c r="L158" s="149"/>
      <c r="M158" s="146"/>
      <c r="N158" s="146"/>
      <c r="O158" s="147"/>
      <c r="P158" s="147"/>
      <c r="Q158" s="146"/>
      <c r="R158" s="146"/>
      <c r="S158" s="146"/>
      <c r="T158" s="150"/>
      <c r="U158" s="150"/>
      <c r="V158" s="150" t="s">
        <v>0</v>
      </c>
      <c r="W158" s="151"/>
      <c r="X158" s="147"/>
    </row>
    <row r="159" spans="1:37" ht="25.5">
      <c r="D159" s="145" t="s">
        <v>383</v>
      </c>
      <c r="E159" s="146"/>
      <c r="F159" s="147"/>
      <c r="G159" s="148"/>
      <c r="H159" s="148"/>
      <c r="I159" s="148"/>
      <c r="J159" s="148"/>
      <c r="K159" s="149"/>
      <c r="L159" s="149"/>
      <c r="M159" s="146"/>
      <c r="N159" s="146"/>
      <c r="O159" s="147"/>
      <c r="P159" s="147"/>
      <c r="Q159" s="146"/>
      <c r="R159" s="146"/>
      <c r="S159" s="146"/>
      <c r="T159" s="150"/>
      <c r="U159" s="150"/>
      <c r="V159" s="150" t="s">
        <v>0</v>
      </c>
      <c r="W159" s="151"/>
      <c r="X159" s="147"/>
    </row>
    <row r="160" spans="1:37">
      <c r="D160" s="145" t="s">
        <v>384</v>
      </c>
      <c r="E160" s="146"/>
      <c r="F160" s="147"/>
      <c r="G160" s="148"/>
      <c r="H160" s="148"/>
      <c r="I160" s="148"/>
      <c r="J160" s="148"/>
      <c r="K160" s="149"/>
      <c r="L160" s="149"/>
      <c r="M160" s="146"/>
      <c r="N160" s="146"/>
      <c r="O160" s="147"/>
      <c r="P160" s="147"/>
      <c r="Q160" s="146"/>
      <c r="R160" s="146"/>
      <c r="S160" s="146"/>
      <c r="T160" s="150"/>
      <c r="U160" s="150"/>
      <c r="V160" s="150" t="s">
        <v>0</v>
      </c>
      <c r="W160" s="151"/>
      <c r="X160" s="147"/>
    </row>
    <row r="161" spans="1:37">
      <c r="D161" s="145" t="s">
        <v>385</v>
      </c>
      <c r="E161" s="146"/>
      <c r="F161" s="147"/>
      <c r="G161" s="148"/>
      <c r="H161" s="148"/>
      <c r="I161" s="148"/>
      <c r="J161" s="148"/>
      <c r="K161" s="149"/>
      <c r="L161" s="149"/>
      <c r="M161" s="146"/>
      <c r="N161" s="146"/>
      <c r="O161" s="147"/>
      <c r="P161" s="147"/>
      <c r="Q161" s="146"/>
      <c r="R161" s="146"/>
      <c r="S161" s="146"/>
      <c r="T161" s="150"/>
      <c r="U161" s="150"/>
      <c r="V161" s="150" t="s">
        <v>0</v>
      </c>
      <c r="W161" s="151"/>
      <c r="X161" s="147"/>
    </row>
    <row r="162" spans="1:37">
      <c r="D162" s="145" t="s">
        <v>386</v>
      </c>
      <c r="E162" s="146"/>
      <c r="F162" s="147"/>
      <c r="G162" s="148"/>
      <c r="H162" s="148"/>
      <c r="I162" s="148"/>
      <c r="J162" s="148"/>
      <c r="K162" s="149"/>
      <c r="L162" s="149"/>
      <c r="M162" s="146"/>
      <c r="N162" s="146"/>
      <c r="O162" s="147"/>
      <c r="P162" s="147"/>
      <c r="Q162" s="146"/>
      <c r="R162" s="146"/>
      <c r="S162" s="146"/>
      <c r="T162" s="150"/>
      <c r="U162" s="150"/>
      <c r="V162" s="150" t="s">
        <v>0</v>
      </c>
      <c r="W162" s="151"/>
      <c r="X162" s="147"/>
    </row>
    <row r="163" spans="1:37" ht="25.5">
      <c r="D163" s="145" t="s">
        <v>387</v>
      </c>
      <c r="E163" s="146"/>
      <c r="F163" s="147"/>
      <c r="G163" s="148"/>
      <c r="H163" s="148"/>
      <c r="I163" s="148"/>
      <c r="J163" s="148"/>
      <c r="K163" s="149"/>
      <c r="L163" s="149"/>
      <c r="M163" s="146"/>
      <c r="N163" s="146"/>
      <c r="O163" s="147"/>
      <c r="P163" s="147"/>
      <c r="Q163" s="146"/>
      <c r="R163" s="146"/>
      <c r="S163" s="146"/>
      <c r="T163" s="150"/>
      <c r="U163" s="150"/>
      <c r="V163" s="150" t="s">
        <v>0</v>
      </c>
      <c r="W163" s="151"/>
      <c r="X163" s="147"/>
    </row>
    <row r="164" spans="1:37" ht="25.5">
      <c r="D164" s="145" t="s">
        <v>388</v>
      </c>
      <c r="E164" s="146"/>
      <c r="F164" s="147"/>
      <c r="G164" s="148"/>
      <c r="H164" s="148"/>
      <c r="I164" s="148"/>
      <c r="J164" s="148"/>
      <c r="K164" s="149"/>
      <c r="L164" s="149"/>
      <c r="M164" s="146"/>
      <c r="N164" s="146"/>
      <c r="O164" s="147"/>
      <c r="P164" s="147"/>
      <c r="Q164" s="146"/>
      <c r="R164" s="146"/>
      <c r="S164" s="146"/>
      <c r="T164" s="150"/>
      <c r="U164" s="150"/>
      <c r="V164" s="150" t="s">
        <v>0</v>
      </c>
      <c r="W164" s="151"/>
      <c r="X164" s="147"/>
    </row>
    <row r="165" spans="1:37" ht="25.5">
      <c r="D165" s="145" t="s">
        <v>389</v>
      </c>
      <c r="E165" s="146"/>
      <c r="F165" s="147"/>
      <c r="G165" s="148"/>
      <c r="H165" s="148"/>
      <c r="I165" s="148"/>
      <c r="J165" s="148"/>
      <c r="K165" s="149"/>
      <c r="L165" s="149"/>
      <c r="M165" s="146"/>
      <c r="N165" s="146"/>
      <c r="O165" s="147"/>
      <c r="P165" s="147"/>
      <c r="Q165" s="146"/>
      <c r="R165" s="146"/>
      <c r="S165" s="146"/>
      <c r="T165" s="150"/>
      <c r="U165" s="150"/>
      <c r="V165" s="150" t="s">
        <v>0</v>
      </c>
      <c r="W165" s="151"/>
      <c r="X165" s="147"/>
    </row>
    <row r="166" spans="1:37" ht="25.5">
      <c r="A166" s="95">
        <v>41</v>
      </c>
      <c r="B166" s="96" t="s">
        <v>189</v>
      </c>
      <c r="C166" s="97" t="s">
        <v>390</v>
      </c>
      <c r="D166" s="98" t="s">
        <v>391</v>
      </c>
      <c r="E166" s="99">
        <v>841.05</v>
      </c>
      <c r="F166" s="100" t="s">
        <v>177</v>
      </c>
      <c r="H166" s="101">
        <f>ROUND(E166*G166,2)</f>
        <v>0</v>
      </c>
      <c r="J166" s="101">
        <f>ROUND(E166*G166,2)</f>
        <v>0</v>
      </c>
      <c r="K166" s="102">
        <v>4.4600000000000004E-3</v>
      </c>
      <c r="L166" s="102">
        <f>E166*K166</f>
        <v>3.7510829999999999</v>
      </c>
      <c r="N166" s="99">
        <f>E166*M166</f>
        <v>0</v>
      </c>
      <c r="O166" s="100">
        <v>20</v>
      </c>
      <c r="P166" s="100" t="s">
        <v>149</v>
      </c>
      <c r="V166" s="103" t="s">
        <v>104</v>
      </c>
      <c r="W166" s="104">
        <v>222.03700000000001</v>
      </c>
      <c r="X166" s="97" t="s">
        <v>392</v>
      </c>
      <c r="Y166" s="97" t="s">
        <v>390</v>
      </c>
      <c r="Z166" s="100" t="s">
        <v>281</v>
      </c>
      <c r="AB166" s="100">
        <v>1</v>
      </c>
      <c r="AJ166" s="86" t="s">
        <v>152</v>
      </c>
      <c r="AK166" s="86" t="s">
        <v>153</v>
      </c>
    </row>
    <row r="167" spans="1:37" ht="25.5">
      <c r="A167" s="95">
        <v>42</v>
      </c>
      <c r="B167" s="96" t="s">
        <v>236</v>
      </c>
      <c r="C167" s="97" t="s">
        <v>393</v>
      </c>
      <c r="D167" s="98" t="s">
        <v>394</v>
      </c>
      <c r="E167" s="99">
        <v>8.39</v>
      </c>
      <c r="F167" s="100" t="s">
        <v>177</v>
      </c>
      <c r="H167" s="101">
        <f>ROUND(E167*G167,2)</f>
        <v>0</v>
      </c>
      <c r="J167" s="101">
        <f>ROUND(E167*G167,2)</f>
        <v>0</v>
      </c>
      <c r="K167" s="102">
        <v>5.731E-2</v>
      </c>
      <c r="L167" s="102">
        <f>E167*K167</f>
        <v>0.48083090000000001</v>
      </c>
      <c r="N167" s="99">
        <f>E167*M167</f>
        <v>0</v>
      </c>
      <c r="O167" s="100">
        <v>20</v>
      </c>
      <c r="P167" s="100" t="s">
        <v>149</v>
      </c>
      <c r="V167" s="103" t="s">
        <v>104</v>
      </c>
      <c r="W167" s="104">
        <v>8.3729999999999993</v>
      </c>
      <c r="X167" s="97" t="s">
        <v>339</v>
      </c>
      <c r="Y167" s="97" t="s">
        <v>393</v>
      </c>
      <c r="Z167" s="100" t="s">
        <v>281</v>
      </c>
      <c r="AB167" s="100">
        <v>7</v>
      </c>
      <c r="AJ167" s="86" t="s">
        <v>152</v>
      </c>
      <c r="AK167" s="86" t="s">
        <v>153</v>
      </c>
    </row>
    <row r="168" spans="1:37">
      <c r="D168" s="145" t="s">
        <v>395</v>
      </c>
      <c r="E168" s="146"/>
      <c r="F168" s="147"/>
      <c r="G168" s="148"/>
      <c r="H168" s="148"/>
      <c r="I168" s="148"/>
      <c r="J168" s="148"/>
      <c r="K168" s="149"/>
      <c r="L168" s="149"/>
      <c r="M168" s="146"/>
      <c r="N168" s="146"/>
      <c r="O168" s="147"/>
      <c r="P168" s="147"/>
      <c r="Q168" s="146"/>
      <c r="R168" s="146"/>
      <c r="S168" s="146"/>
      <c r="T168" s="150"/>
      <c r="U168" s="150"/>
      <c r="V168" s="150" t="s">
        <v>0</v>
      </c>
      <c r="W168" s="151"/>
      <c r="X168" s="147"/>
    </row>
    <row r="169" spans="1:37">
      <c r="D169" s="145" t="s">
        <v>396</v>
      </c>
      <c r="E169" s="146"/>
      <c r="F169" s="147"/>
      <c r="G169" s="148"/>
      <c r="H169" s="148"/>
      <c r="I169" s="148"/>
      <c r="J169" s="148"/>
      <c r="K169" s="149"/>
      <c r="L169" s="149"/>
      <c r="M169" s="146"/>
      <c r="N169" s="146"/>
      <c r="O169" s="147"/>
      <c r="P169" s="147"/>
      <c r="Q169" s="146"/>
      <c r="R169" s="146"/>
      <c r="S169" s="146"/>
      <c r="T169" s="150"/>
      <c r="U169" s="150"/>
      <c r="V169" s="150" t="s">
        <v>0</v>
      </c>
      <c r="W169" s="151"/>
      <c r="X169" s="147"/>
    </row>
    <row r="170" spans="1:37">
      <c r="D170" s="145" t="s">
        <v>397</v>
      </c>
      <c r="E170" s="146"/>
      <c r="F170" s="147"/>
      <c r="G170" s="148"/>
      <c r="H170" s="148"/>
      <c r="I170" s="148"/>
      <c r="J170" s="148"/>
      <c r="K170" s="149"/>
      <c r="L170" s="149"/>
      <c r="M170" s="146"/>
      <c r="N170" s="146"/>
      <c r="O170" s="147"/>
      <c r="P170" s="147"/>
      <c r="Q170" s="146"/>
      <c r="R170" s="146"/>
      <c r="S170" s="146"/>
      <c r="T170" s="150"/>
      <c r="U170" s="150"/>
      <c r="V170" s="150" t="s">
        <v>0</v>
      </c>
      <c r="W170" s="151"/>
      <c r="X170" s="147"/>
    </row>
    <row r="171" spans="1:37">
      <c r="D171" s="145" t="s">
        <v>398</v>
      </c>
      <c r="E171" s="146"/>
      <c r="F171" s="147"/>
      <c r="G171" s="148"/>
      <c r="H171" s="148"/>
      <c r="I171" s="148"/>
      <c r="J171" s="148"/>
      <c r="K171" s="149"/>
      <c r="L171" s="149"/>
      <c r="M171" s="146"/>
      <c r="N171" s="146"/>
      <c r="O171" s="147"/>
      <c r="P171" s="147"/>
      <c r="Q171" s="146"/>
      <c r="R171" s="146"/>
      <c r="S171" s="146"/>
      <c r="T171" s="150"/>
      <c r="U171" s="150"/>
      <c r="V171" s="150" t="s">
        <v>0</v>
      </c>
      <c r="W171" s="151"/>
      <c r="X171" s="147"/>
    </row>
    <row r="172" spans="1:37">
      <c r="A172" s="95">
        <v>43</v>
      </c>
      <c r="B172" s="96" t="s">
        <v>189</v>
      </c>
      <c r="C172" s="97" t="s">
        <v>399</v>
      </c>
      <c r="D172" s="98" t="s">
        <v>400</v>
      </c>
      <c r="E172" s="99">
        <v>8.39</v>
      </c>
      <c r="F172" s="100" t="s">
        <v>177</v>
      </c>
      <c r="H172" s="101">
        <f>ROUND(E172*G172,2)</f>
        <v>0</v>
      </c>
      <c r="J172" s="101">
        <f>ROUND(E172*G172,2)</f>
        <v>0</v>
      </c>
      <c r="K172" s="102">
        <v>2.7799999999999999E-3</v>
      </c>
      <c r="L172" s="102">
        <f>E172*K172</f>
        <v>2.33242E-2</v>
      </c>
      <c r="N172" s="99">
        <f>E172*M172</f>
        <v>0</v>
      </c>
      <c r="O172" s="100">
        <v>20</v>
      </c>
      <c r="P172" s="100" t="s">
        <v>149</v>
      </c>
      <c r="V172" s="103" t="s">
        <v>104</v>
      </c>
      <c r="W172" s="104">
        <v>2.97</v>
      </c>
      <c r="X172" s="97" t="s">
        <v>401</v>
      </c>
      <c r="Y172" s="97" t="s">
        <v>399</v>
      </c>
      <c r="Z172" s="100" t="s">
        <v>221</v>
      </c>
      <c r="AB172" s="100">
        <v>1</v>
      </c>
      <c r="AJ172" s="86" t="s">
        <v>152</v>
      </c>
      <c r="AK172" s="86" t="s">
        <v>153</v>
      </c>
    </row>
    <row r="173" spans="1:37" ht="25.5">
      <c r="A173" s="95">
        <v>44</v>
      </c>
      <c r="B173" s="96" t="s">
        <v>189</v>
      </c>
      <c r="C173" s="97" t="s">
        <v>402</v>
      </c>
      <c r="D173" s="98" t="s">
        <v>403</v>
      </c>
      <c r="E173" s="99">
        <v>8.39</v>
      </c>
      <c r="F173" s="100" t="s">
        <v>177</v>
      </c>
      <c r="H173" s="101">
        <f>ROUND(E173*G173,2)</f>
        <v>0</v>
      </c>
      <c r="J173" s="101">
        <f>ROUND(E173*G173,2)</f>
        <v>0</v>
      </c>
      <c r="K173" s="102">
        <v>0.01</v>
      </c>
      <c r="L173" s="102">
        <f>E173*K173</f>
        <v>8.3900000000000002E-2</v>
      </c>
      <c r="N173" s="99">
        <f>E173*M173</f>
        <v>0</v>
      </c>
      <c r="O173" s="100">
        <v>20</v>
      </c>
      <c r="P173" s="100" t="s">
        <v>149</v>
      </c>
      <c r="V173" s="103" t="s">
        <v>104</v>
      </c>
      <c r="W173" s="104">
        <v>1.9630000000000001</v>
      </c>
      <c r="X173" s="97" t="s">
        <v>404</v>
      </c>
      <c r="Y173" s="97" t="s">
        <v>402</v>
      </c>
      <c r="Z173" s="100" t="s">
        <v>281</v>
      </c>
      <c r="AB173" s="100">
        <v>1</v>
      </c>
      <c r="AJ173" s="86" t="s">
        <v>152</v>
      </c>
      <c r="AK173" s="86" t="s">
        <v>153</v>
      </c>
    </row>
    <row r="174" spans="1:37" ht="25.5">
      <c r="A174" s="95">
        <v>45</v>
      </c>
      <c r="B174" s="96" t="s">
        <v>189</v>
      </c>
      <c r="C174" s="97" t="s">
        <v>405</v>
      </c>
      <c r="D174" s="98" t="s">
        <v>406</v>
      </c>
      <c r="E174" s="99">
        <v>8.39</v>
      </c>
      <c r="F174" s="100" t="s">
        <v>177</v>
      </c>
      <c r="H174" s="101">
        <f>ROUND(E174*G174,2)</f>
        <v>0</v>
      </c>
      <c r="J174" s="101">
        <f>ROUND(E174*G174,2)</f>
        <v>0</v>
      </c>
      <c r="K174" s="102">
        <v>4.4600000000000004E-3</v>
      </c>
      <c r="L174" s="102">
        <f>E174*K174</f>
        <v>3.7419400000000005E-2</v>
      </c>
      <c r="N174" s="99">
        <f>E174*M174</f>
        <v>0</v>
      </c>
      <c r="O174" s="100">
        <v>20</v>
      </c>
      <c r="P174" s="100" t="s">
        <v>149</v>
      </c>
      <c r="V174" s="103" t="s">
        <v>104</v>
      </c>
      <c r="W174" s="104">
        <v>2.3490000000000002</v>
      </c>
      <c r="X174" s="97" t="s">
        <v>407</v>
      </c>
      <c r="Y174" s="97" t="s">
        <v>405</v>
      </c>
      <c r="Z174" s="100" t="s">
        <v>281</v>
      </c>
      <c r="AB174" s="100">
        <v>1</v>
      </c>
      <c r="AJ174" s="86" t="s">
        <v>152</v>
      </c>
      <c r="AK174" s="86" t="s">
        <v>153</v>
      </c>
    </row>
    <row r="175" spans="1:37">
      <c r="A175" s="95">
        <v>46</v>
      </c>
      <c r="B175" s="96" t="s">
        <v>236</v>
      </c>
      <c r="C175" s="97" t="s">
        <v>408</v>
      </c>
      <c r="D175" s="98" t="s">
        <v>409</v>
      </c>
      <c r="E175" s="99">
        <v>8.8149999999999995</v>
      </c>
      <c r="F175" s="100" t="s">
        <v>272</v>
      </c>
      <c r="H175" s="101">
        <f>ROUND(E175*G175,2)</f>
        <v>0</v>
      </c>
      <c r="J175" s="101">
        <f>ROUND(E175*G175,2)</f>
        <v>0</v>
      </c>
      <c r="K175" s="102">
        <v>2.0140000000000002E-2</v>
      </c>
      <c r="L175" s="102">
        <f>E175*K175</f>
        <v>0.1775341</v>
      </c>
      <c r="N175" s="99">
        <f>E175*M175</f>
        <v>0</v>
      </c>
      <c r="O175" s="100">
        <v>20</v>
      </c>
      <c r="P175" s="100" t="s">
        <v>149</v>
      </c>
      <c r="V175" s="103" t="s">
        <v>104</v>
      </c>
      <c r="W175" s="104">
        <v>1.3220000000000001</v>
      </c>
      <c r="X175" s="97" t="s">
        <v>410</v>
      </c>
      <c r="Y175" s="97" t="s">
        <v>408</v>
      </c>
      <c r="Z175" s="100" t="s">
        <v>249</v>
      </c>
      <c r="AB175" s="100">
        <v>1</v>
      </c>
      <c r="AJ175" s="86" t="s">
        <v>152</v>
      </c>
      <c r="AK175" s="86" t="s">
        <v>153</v>
      </c>
    </row>
    <row r="176" spans="1:37">
      <c r="D176" s="145" t="s">
        <v>411</v>
      </c>
      <c r="E176" s="146"/>
      <c r="F176" s="147"/>
      <c r="G176" s="148"/>
      <c r="H176" s="148"/>
      <c r="I176" s="148"/>
      <c r="J176" s="148"/>
      <c r="K176" s="149"/>
      <c r="L176" s="149"/>
      <c r="M176" s="146"/>
      <c r="N176" s="146"/>
      <c r="O176" s="147"/>
      <c r="P176" s="147"/>
      <c r="Q176" s="146"/>
      <c r="R176" s="146"/>
      <c r="S176" s="146"/>
      <c r="T176" s="150"/>
      <c r="U176" s="150"/>
      <c r="V176" s="150" t="s">
        <v>0</v>
      </c>
      <c r="W176" s="151"/>
      <c r="X176" s="147"/>
    </row>
    <row r="177" spans="1:37">
      <c r="D177" s="145" t="s">
        <v>412</v>
      </c>
      <c r="E177" s="146"/>
      <c r="F177" s="147"/>
      <c r="G177" s="148"/>
      <c r="H177" s="148"/>
      <c r="I177" s="148"/>
      <c r="J177" s="148"/>
      <c r="K177" s="149"/>
      <c r="L177" s="149"/>
      <c r="M177" s="146"/>
      <c r="N177" s="146"/>
      <c r="O177" s="147"/>
      <c r="P177" s="147"/>
      <c r="Q177" s="146"/>
      <c r="R177" s="146"/>
      <c r="S177" s="146"/>
      <c r="T177" s="150"/>
      <c r="U177" s="150"/>
      <c r="V177" s="150" t="s">
        <v>0</v>
      </c>
      <c r="W177" s="151"/>
      <c r="X177" s="147"/>
    </row>
    <row r="178" spans="1:37">
      <c r="D178" s="145" t="s">
        <v>413</v>
      </c>
      <c r="E178" s="146"/>
      <c r="F178" s="147"/>
      <c r="G178" s="148"/>
      <c r="H178" s="148"/>
      <c r="I178" s="148"/>
      <c r="J178" s="148"/>
      <c r="K178" s="149"/>
      <c r="L178" s="149"/>
      <c r="M178" s="146"/>
      <c r="N178" s="146"/>
      <c r="O178" s="147"/>
      <c r="P178" s="147"/>
      <c r="Q178" s="146"/>
      <c r="R178" s="146"/>
      <c r="S178" s="146"/>
      <c r="T178" s="150"/>
      <c r="U178" s="150"/>
      <c r="V178" s="150" t="s">
        <v>0</v>
      </c>
      <c r="W178" s="151"/>
      <c r="X178" s="147"/>
    </row>
    <row r="179" spans="1:37">
      <c r="D179" s="145" t="s">
        <v>414</v>
      </c>
      <c r="E179" s="146"/>
      <c r="F179" s="147"/>
      <c r="G179" s="148"/>
      <c r="H179" s="148"/>
      <c r="I179" s="148"/>
      <c r="J179" s="148"/>
      <c r="K179" s="149"/>
      <c r="L179" s="149"/>
      <c r="M179" s="146"/>
      <c r="N179" s="146"/>
      <c r="O179" s="147"/>
      <c r="P179" s="147"/>
      <c r="Q179" s="146"/>
      <c r="R179" s="146"/>
      <c r="S179" s="146"/>
      <c r="T179" s="150"/>
      <c r="U179" s="150"/>
      <c r="V179" s="150" t="s">
        <v>0</v>
      </c>
      <c r="W179" s="151"/>
      <c r="X179" s="147"/>
    </row>
    <row r="180" spans="1:37">
      <c r="A180" s="95">
        <v>47</v>
      </c>
      <c r="B180" s="96" t="s">
        <v>236</v>
      </c>
      <c r="C180" s="97" t="s">
        <v>415</v>
      </c>
      <c r="D180" s="98" t="s">
        <v>416</v>
      </c>
      <c r="E180" s="99">
        <v>2.9</v>
      </c>
      <c r="F180" s="100" t="s">
        <v>272</v>
      </c>
      <c r="H180" s="101">
        <f>ROUND(E180*G180,2)</f>
        <v>0</v>
      </c>
      <c r="J180" s="101">
        <f>ROUND(E180*G180,2)</f>
        <v>0</v>
      </c>
      <c r="K180" s="102">
        <v>2.0140000000000002E-2</v>
      </c>
      <c r="L180" s="102">
        <f>E180*K180</f>
        <v>5.8406E-2</v>
      </c>
      <c r="N180" s="99">
        <f>E180*M180</f>
        <v>0</v>
      </c>
      <c r="O180" s="100">
        <v>20</v>
      </c>
      <c r="P180" s="100" t="s">
        <v>149</v>
      </c>
      <c r="V180" s="103" t="s">
        <v>104</v>
      </c>
      <c r="W180" s="104">
        <v>0.435</v>
      </c>
      <c r="X180" s="97" t="s">
        <v>410</v>
      </c>
      <c r="Y180" s="97" t="s">
        <v>415</v>
      </c>
      <c r="Z180" s="100" t="s">
        <v>249</v>
      </c>
      <c r="AB180" s="100">
        <v>7</v>
      </c>
      <c r="AJ180" s="86" t="s">
        <v>152</v>
      </c>
      <c r="AK180" s="86" t="s">
        <v>153</v>
      </c>
    </row>
    <row r="181" spans="1:37">
      <c r="D181" s="145" t="s">
        <v>411</v>
      </c>
      <c r="E181" s="146"/>
      <c r="F181" s="147"/>
      <c r="G181" s="148"/>
      <c r="H181" s="148"/>
      <c r="I181" s="148"/>
      <c r="J181" s="148"/>
      <c r="K181" s="149"/>
      <c r="L181" s="149"/>
      <c r="M181" s="146"/>
      <c r="N181" s="146"/>
      <c r="O181" s="147"/>
      <c r="P181" s="147"/>
      <c r="Q181" s="146"/>
      <c r="R181" s="146"/>
      <c r="S181" s="146"/>
      <c r="T181" s="150"/>
      <c r="U181" s="150"/>
      <c r="V181" s="150" t="s">
        <v>0</v>
      </c>
      <c r="W181" s="151"/>
      <c r="X181" s="147"/>
    </row>
    <row r="182" spans="1:37">
      <c r="D182" s="145" t="s">
        <v>417</v>
      </c>
      <c r="E182" s="146"/>
      <c r="F182" s="147"/>
      <c r="G182" s="148"/>
      <c r="H182" s="148"/>
      <c r="I182" s="148"/>
      <c r="J182" s="148"/>
      <c r="K182" s="149"/>
      <c r="L182" s="149"/>
      <c r="M182" s="146"/>
      <c r="N182" s="146"/>
      <c r="O182" s="147"/>
      <c r="P182" s="147"/>
      <c r="Q182" s="146"/>
      <c r="R182" s="146"/>
      <c r="S182" s="146"/>
      <c r="T182" s="150"/>
      <c r="U182" s="150"/>
      <c r="V182" s="150" t="s">
        <v>0</v>
      </c>
      <c r="W182" s="151"/>
      <c r="X182" s="147"/>
    </row>
    <row r="183" spans="1:37">
      <c r="A183" s="95">
        <v>48</v>
      </c>
      <c r="B183" s="96" t="s">
        <v>236</v>
      </c>
      <c r="C183" s="97" t="s">
        <v>418</v>
      </c>
      <c r="D183" s="98" t="s">
        <v>419</v>
      </c>
      <c r="E183" s="99">
        <v>11.715</v>
      </c>
      <c r="F183" s="100" t="s">
        <v>272</v>
      </c>
      <c r="H183" s="101">
        <f>ROUND(E183*G183,2)</f>
        <v>0</v>
      </c>
      <c r="J183" s="101">
        <f>ROUND(E183*G183,2)</f>
        <v>0</v>
      </c>
      <c r="K183" s="102">
        <v>2.0140000000000002E-2</v>
      </c>
      <c r="L183" s="102">
        <f>E183*K183</f>
        <v>0.23594010000000001</v>
      </c>
      <c r="N183" s="99">
        <f>E183*M183</f>
        <v>0</v>
      </c>
      <c r="O183" s="100">
        <v>20</v>
      </c>
      <c r="P183" s="100" t="s">
        <v>149</v>
      </c>
      <c r="V183" s="103" t="s">
        <v>104</v>
      </c>
      <c r="W183" s="104">
        <v>1.7569999999999999</v>
      </c>
      <c r="X183" s="97" t="s">
        <v>410</v>
      </c>
      <c r="Y183" s="97" t="s">
        <v>418</v>
      </c>
      <c r="Z183" s="100" t="s">
        <v>249</v>
      </c>
      <c r="AB183" s="100">
        <v>7</v>
      </c>
      <c r="AJ183" s="86" t="s">
        <v>152</v>
      </c>
      <c r="AK183" s="86" t="s">
        <v>153</v>
      </c>
    </row>
    <row r="184" spans="1:37">
      <c r="D184" s="145" t="s">
        <v>420</v>
      </c>
      <c r="E184" s="146"/>
      <c r="F184" s="147"/>
      <c r="G184" s="148"/>
      <c r="H184" s="148"/>
      <c r="I184" s="148"/>
      <c r="J184" s="148"/>
      <c r="K184" s="149"/>
      <c r="L184" s="149"/>
      <c r="M184" s="146"/>
      <c r="N184" s="146"/>
      <c r="O184" s="147"/>
      <c r="P184" s="147"/>
      <c r="Q184" s="146"/>
      <c r="R184" s="146"/>
      <c r="S184" s="146"/>
      <c r="T184" s="150"/>
      <c r="U184" s="150"/>
      <c r="V184" s="150" t="s">
        <v>0</v>
      </c>
      <c r="W184" s="151"/>
      <c r="X184" s="147"/>
    </row>
    <row r="185" spans="1:37">
      <c r="D185" s="145" t="s">
        <v>421</v>
      </c>
      <c r="E185" s="146"/>
      <c r="F185" s="147"/>
      <c r="G185" s="148"/>
      <c r="H185" s="148"/>
      <c r="I185" s="148"/>
      <c r="J185" s="148"/>
      <c r="K185" s="149"/>
      <c r="L185" s="149"/>
      <c r="M185" s="146"/>
      <c r="N185" s="146"/>
      <c r="O185" s="147"/>
      <c r="P185" s="147"/>
      <c r="Q185" s="146"/>
      <c r="R185" s="146"/>
      <c r="S185" s="146"/>
      <c r="T185" s="150"/>
      <c r="U185" s="150"/>
      <c r="V185" s="150" t="s">
        <v>0</v>
      </c>
      <c r="W185" s="151"/>
      <c r="X185" s="147"/>
    </row>
    <row r="186" spans="1:37">
      <c r="D186" s="145" t="s">
        <v>412</v>
      </c>
      <c r="E186" s="146"/>
      <c r="F186" s="147"/>
      <c r="G186" s="148"/>
      <c r="H186" s="148"/>
      <c r="I186" s="148"/>
      <c r="J186" s="148"/>
      <c r="K186" s="149"/>
      <c r="L186" s="149"/>
      <c r="M186" s="146"/>
      <c r="N186" s="146"/>
      <c r="O186" s="147"/>
      <c r="P186" s="147"/>
      <c r="Q186" s="146"/>
      <c r="R186" s="146"/>
      <c r="S186" s="146"/>
      <c r="T186" s="150"/>
      <c r="U186" s="150"/>
      <c r="V186" s="150" t="s">
        <v>0</v>
      </c>
      <c r="W186" s="151"/>
      <c r="X186" s="147"/>
    </row>
    <row r="187" spans="1:37">
      <c r="D187" s="145" t="s">
        <v>413</v>
      </c>
      <c r="E187" s="146"/>
      <c r="F187" s="147"/>
      <c r="G187" s="148"/>
      <c r="H187" s="148"/>
      <c r="I187" s="148"/>
      <c r="J187" s="148"/>
      <c r="K187" s="149"/>
      <c r="L187" s="149"/>
      <c r="M187" s="146"/>
      <c r="N187" s="146"/>
      <c r="O187" s="147"/>
      <c r="P187" s="147"/>
      <c r="Q187" s="146"/>
      <c r="R187" s="146"/>
      <c r="S187" s="146"/>
      <c r="T187" s="150"/>
      <c r="U187" s="150"/>
      <c r="V187" s="150" t="s">
        <v>0</v>
      </c>
      <c r="W187" s="151"/>
      <c r="X187" s="147"/>
    </row>
    <row r="188" spans="1:37" ht="25.5">
      <c r="A188" s="95">
        <v>49</v>
      </c>
      <c r="B188" s="96" t="s">
        <v>236</v>
      </c>
      <c r="C188" s="97" t="s">
        <v>422</v>
      </c>
      <c r="D188" s="98" t="s">
        <v>423</v>
      </c>
      <c r="E188" s="99">
        <v>0.5</v>
      </c>
      <c r="F188" s="100" t="s">
        <v>148</v>
      </c>
      <c r="H188" s="101">
        <f>ROUND(E188*G188,2)</f>
        <v>0</v>
      </c>
      <c r="J188" s="101">
        <f>ROUND(E188*G188,2)</f>
        <v>0</v>
      </c>
      <c r="K188" s="102">
        <v>2.2622100000000001</v>
      </c>
      <c r="L188" s="102">
        <f>E188*K188</f>
        <v>1.131105</v>
      </c>
      <c r="N188" s="99">
        <f>E188*M188</f>
        <v>0</v>
      </c>
      <c r="O188" s="100">
        <v>20</v>
      </c>
      <c r="P188" s="100" t="s">
        <v>149</v>
      </c>
      <c r="V188" s="103" t="s">
        <v>104</v>
      </c>
      <c r="W188" s="104">
        <v>2.0680000000000001</v>
      </c>
      <c r="X188" s="97" t="s">
        <v>424</v>
      </c>
      <c r="Y188" s="97" t="s">
        <v>422</v>
      </c>
      <c r="Z188" s="100" t="s">
        <v>193</v>
      </c>
      <c r="AB188" s="100">
        <v>1</v>
      </c>
      <c r="AJ188" s="86" t="s">
        <v>152</v>
      </c>
      <c r="AK188" s="86" t="s">
        <v>153</v>
      </c>
    </row>
    <row r="189" spans="1:37">
      <c r="D189" s="145" t="s">
        <v>425</v>
      </c>
      <c r="E189" s="146"/>
      <c r="F189" s="147"/>
      <c r="G189" s="148"/>
      <c r="H189" s="148"/>
      <c r="I189" s="148"/>
      <c r="J189" s="148"/>
      <c r="K189" s="149"/>
      <c r="L189" s="149"/>
      <c r="M189" s="146"/>
      <c r="N189" s="146"/>
      <c r="O189" s="147"/>
      <c r="P189" s="147"/>
      <c r="Q189" s="146"/>
      <c r="R189" s="146"/>
      <c r="S189" s="146"/>
      <c r="T189" s="150"/>
      <c r="U189" s="150"/>
      <c r="V189" s="150" t="s">
        <v>0</v>
      </c>
      <c r="W189" s="151"/>
      <c r="X189" s="147"/>
    </row>
    <row r="190" spans="1:37">
      <c r="D190" s="145" t="s">
        <v>426</v>
      </c>
      <c r="E190" s="146"/>
      <c r="F190" s="147"/>
      <c r="G190" s="148"/>
      <c r="H190" s="148"/>
      <c r="I190" s="148"/>
      <c r="J190" s="148"/>
      <c r="K190" s="149"/>
      <c r="L190" s="149"/>
      <c r="M190" s="146"/>
      <c r="N190" s="146"/>
      <c r="O190" s="147"/>
      <c r="P190" s="147"/>
      <c r="Q190" s="146"/>
      <c r="R190" s="146"/>
      <c r="S190" s="146"/>
      <c r="T190" s="150"/>
      <c r="U190" s="150"/>
      <c r="V190" s="150" t="s">
        <v>0</v>
      </c>
      <c r="W190" s="151"/>
      <c r="X190" s="147"/>
    </row>
    <row r="191" spans="1:37" ht="25.5">
      <c r="A191" s="95">
        <v>50</v>
      </c>
      <c r="B191" s="96" t="s">
        <v>189</v>
      </c>
      <c r="C191" s="97" t="s">
        <v>427</v>
      </c>
      <c r="D191" s="98" t="s">
        <v>428</v>
      </c>
      <c r="E191" s="99">
        <v>0.21299999999999999</v>
      </c>
      <c r="F191" s="100" t="s">
        <v>148</v>
      </c>
      <c r="H191" s="101">
        <f>ROUND(E191*G191,2)</f>
        <v>0</v>
      </c>
      <c r="J191" s="101">
        <f>ROUND(E191*G191,2)</f>
        <v>0</v>
      </c>
      <c r="K191" s="102">
        <v>2.3666900000000002</v>
      </c>
      <c r="L191" s="102">
        <f>E191*K191</f>
        <v>0.50410496999999999</v>
      </c>
      <c r="N191" s="99">
        <f>E191*M191</f>
        <v>0</v>
      </c>
      <c r="O191" s="100">
        <v>20</v>
      </c>
      <c r="P191" s="100" t="s">
        <v>149</v>
      </c>
      <c r="V191" s="103" t="s">
        <v>104</v>
      </c>
      <c r="W191" s="104">
        <v>0.63800000000000001</v>
      </c>
      <c r="X191" s="97" t="s">
        <v>429</v>
      </c>
      <c r="Y191" s="97" t="s">
        <v>427</v>
      </c>
      <c r="Z191" s="100" t="s">
        <v>221</v>
      </c>
      <c r="AB191" s="100">
        <v>1</v>
      </c>
      <c r="AJ191" s="86" t="s">
        <v>152</v>
      </c>
      <c r="AK191" s="86" t="s">
        <v>153</v>
      </c>
    </row>
    <row r="192" spans="1:37">
      <c r="D192" s="145" t="s">
        <v>430</v>
      </c>
      <c r="E192" s="146"/>
      <c r="F192" s="147"/>
      <c r="G192" s="148"/>
      <c r="H192" s="148"/>
      <c r="I192" s="148"/>
      <c r="J192" s="148"/>
      <c r="K192" s="149"/>
      <c r="L192" s="149"/>
      <c r="M192" s="146"/>
      <c r="N192" s="146"/>
      <c r="O192" s="147"/>
      <c r="P192" s="147"/>
      <c r="Q192" s="146"/>
      <c r="R192" s="146"/>
      <c r="S192" s="146"/>
      <c r="T192" s="150"/>
      <c r="U192" s="150"/>
      <c r="V192" s="150" t="s">
        <v>0</v>
      </c>
      <c r="W192" s="151"/>
      <c r="X192" s="147"/>
    </row>
    <row r="193" spans="1:37">
      <c r="D193" s="145" t="s">
        <v>431</v>
      </c>
      <c r="E193" s="146"/>
      <c r="F193" s="147"/>
      <c r="G193" s="148"/>
      <c r="H193" s="148"/>
      <c r="I193" s="148"/>
      <c r="J193" s="148"/>
      <c r="K193" s="149"/>
      <c r="L193" s="149"/>
      <c r="M193" s="146"/>
      <c r="N193" s="146"/>
      <c r="O193" s="147"/>
      <c r="P193" s="147"/>
      <c r="Q193" s="146"/>
      <c r="R193" s="146"/>
      <c r="S193" s="146"/>
      <c r="T193" s="150"/>
      <c r="U193" s="150"/>
      <c r="V193" s="150" t="s">
        <v>0</v>
      </c>
      <c r="W193" s="151"/>
      <c r="X193" s="147"/>
    </row>
    <row r="194" spans="1:37">
      <c r="D194" s="145" t="s">
        <v>432</v>
      </c>
      <c r="E194" s="146"/>
      <c r="F194" s="147"/>
      <c r="G194" s="148"/>
      <c r="H194" s="148"/>
      <c r="I194" s="148"/>
      <c r="J194" s="148"/>
      <c r="K194" s="149"/>
      <c r="L194" s="149"/>
      <c r="M194" s="146"/>
      <c r="N194" s="146"/>
      <c r="O194" s="147"/>
      <c r="P194" s="147"/>
      <c r="Q194" s="146"/>
      <c r="R194" s="146"/>
      <c r="S194" s="146"/>
      <c r="T194" s="150"/>
      <c r="U194" s="150"/>
      <c r="V194" s="150" t="s">
        <v>0</v>
      </c>
      <c r="W194" s="151"/>
      <c r="X194" s="147"/>
    </row>
    <row r="195" spans="1:37">
      <c r="D195" s="145" t="s">
        <v>433</v>
      </c>
      <c r="E195" s="146"/>
      <c r="F195" s="147"/>
      <c r="G195" s="148"/>
      <c r="H195" s="148"/>
      <c r="I195" s="148"/>
      <c r="J195" s="148"/>
      <c r="K195" s="149"/>
      <c r="L195" s="149"/>
      <c r="M195" s="146"/>
      <c r="N195" s="146"/>
      <c r="O195" s="147"/>
      <c r="P195" s="147"/>
      <c r="Q195" s="146"/>
      <c r="R195" s="146"/>
      <c r="S195" s="146"/>
      <c r="T195" s="150"/>
      <c r="U195" s="150"/>
      <c r="V195" s="150" t="s">
        <v>0</v>
      </c>
      <c r="W195" s="151"/>
      <c r="X195" s="147"/>
    </row>
    <row r="196" spans="1:37" ht="25.5">
      <c r="A196" s="95">
        <v>51</v>
      </c>
      <c r="B196" s="96" t="s">
        <v>189</v>
      </c>
      <c r="C196" s="97" t="s">
        <v>434</v>
      </c>
      <c r="D196" s="98" t="s">
        <v>435</v>
      </c>
      <c r="E196" s="99">
        <v>124.509</v>
      </c>
      <c r="F196" s="100" t="s">
        <v>177</v>
      </c>
      <c r="H196" s="101">
        <f>ROUND(E196*G196,2)</f>
        <v>0</v>
      </c>
      <c r="J196" s="101">
        <f>ROUND(E196*G196,2)</f>
        <v>0</v>
      </c>
      <c r="K196" s="102">
        <v>2.4499999999999999E-3</v>
      </c>
      <c r="L196" s="102">
        <f>E196*K196</f>
        <v>0.30504704999999999</v>
      </c>
      <c r="N196" s="99">
        <f>E196*M196</f>
        <v>0</v>
      </c>
      <c r="O196" s="100">
        <v>20</v>
      </c>
      <c r="P196" s="100" t="s">
        <v>149</v>
      </c>
      <c r="V196" s="103" t="s">
        <v>104</v>
      </c>
      <c r="W196" s="104">
        <v>5.1050000000000004</v>
      </c>
      <c r="X196" s="97" t="s">
        <v>436</v>
      </c>
      <c r="Y196" s="97" t="s">
        <v>434</v>
      </c>
      <c r="Z196" s="100" t="s">
        <v>221</v>
      </c>
      <c r="AB196" s="100">
        <v>7</v>
      </c>
      <c r="AJ196" s="86" t="s">
        <v>152</v>
      </c>
      <c r="AK196" s="86" t="s">
        <v>153</v>
      </c>
    </row>
    <row r="197" spans="1:37">
      <c r="D197" s="145" t="s">
        <v>437</v>
      </c>
      <c r="E197" s="146"/>
      <c r="F197" s="147"/>
      <c r="G197" s="148"/>
      <c r="H197" s="148"/>
      <c r="I197" s="148"/>
      <c r="J197" s="148"/>
      <c r="K197" s="149"/>
      <c r="L197" s="149"/>
      <c r="M197" s="146"/>
      <c r="N197" s="146"/>
      <c r="O197" s="147"/>
      <c r="P197" s="147"/>
      <c r="Q197" s="146"/>
      <c r="R197" s="146"/>
      <c r="S197" s="146"/>
      <c r="T197" s="150"/>
      <c r="U197" s="150"/>
      <c r="V197" s="150" t="s">
        <v>0</v>
      </c>
      <c r="W197" s="151"/>
      <c r="X197" s="147"/>
    </row>
    <row r="198" spans="1:37">
      <c r="A198" s="95">
        <v>52</v>
      </c>
      <c r="B198" s="96" t="s">
        <v>189</v>
      </c>
      <c r="C198" s="97" t="s">
        <v>438</v>
      </c>
      <c r="D198" s="98" t="s">
        <v>439</v>
      </c>
      <c r="E198" s="99">
        <v>225.53200000000001</v>
      </c>
      <c r="F198" s="100" t="s">
        <v>177</v>
      </c>
      <c r="H198" s="101">
        <f>ROUND(E198*G198,2)</f>
        <v>0</v>
      </c>
      <c r="J198" s="101">
        <f>ROUND(E198*G198,2)</f>
        <v>0</v>
      </c>
      <c r="K198" s="102">
        <v>1.4999999999999999E-4</v>
      </c>
      <c r="L198" s="102">
        <f>E198*K198</f>
        <v>3.38298E-2</v>
      </c>
      <c r="N198" s="99">
        <f>E198*M198</f>
        <v>0</v>
      </c>
      <c r="O198" s="100">
        <v>20</v>
      </c>
      <c r="P198" s="100" t="s">
        <v>149</v>
      </c>
      <c r="V198" s="103" t="s">
        <v>104</v>
      </c>
      <c r="W198" s="104">
        <v>7.6680000000000001</v>
      </c>
      <c r="X198" s="97" t="s">
        <v>440</v>
      </c>
      <c r="Y198" s="97" t="s">
        <v>438</v>
      </c>
      <c r="Z198" s="100" t="s">
        <v>221</v>
      </c>
      <c r="AB198" s="100">
        <v>1</v>
      </c>
      <c r="AJ198" s="86" t="s">
        <v>152</v>
      </c>
      <c r="AK198" s="86" t="s">
        <v>153</v>
      </c>
    </row>
    <row r="199" spans="1:37">
      <c r="A199" s="95">
        <v>53</v>
      </c>
      <c r="B199" s="96" t="s">
        <v>189</v>
      </c>
      <c r="C199" s="97" t="s">
        <v>441</v>
      </c>
      <c r="D199" s="98" t="s">
        <v>442</v>
      </c>
      <c r="E199" s="99">
        <v>225.53200000000001</v>
      </c>
      <c r="F199" s="100" t="s">
        <v>177</v>
      </c>
      <c r="H199" s="101">
        <f>ROUND(E199*G199,2)</f>
        <v>0</v>
      </c>
      <c r="J199" s="101">
        <f>ROUND(E199*G199,2)</f>
        <v>0</v>
      </c>
      <c r="K199" s="102">
        <v>2.6259999999999999E-2</v>
      </c>
      <c r="L199" s="102">
        <f>E199*K199</f>
        <v>5.9224703200000004</v>
      </c>
      <c r="N199" s="99">
        <f>E199*M199</f>
        <v>0</v>
      </c>
      <c r="O199" s="100">
        <v>20</v>
      </c>
      <c r="P199" s="100" t="s">
        <v>149</v>
      </c>
      <c r="V199" s="103" t="s">
        <v>104</v>
      </c>
      <c r="W199" s="104">
        <v>151.55799999999999</v>
      </c>
      <c r="X199" s="97" t="s">
        <v>443</v>
      </c>
      <c r="Y199" s="97" t="s">
        <v>441</v>
      </c>
      <c r="Z199" s="100" t="s">
        <v>221</v>
      </c>
      <c r="AB199" s="100">
        <v>1</v>
      </c>
      <c r="AJ199" s="86" t="s">
        <v>152</v>
      </c>
      <c r="AK199" s="86" t="s">
        <v>153</v>
      </c>
    </row>
    <row r="200" spans="1:37">
      <c r="D200" s="145" t="s">
        <v>444</v>
      </c>
      <c r="E200" s="146"/>
      <c r="F200" s="147"/>
      <c r="G200" s="148"/>
      <c r="H200" s="148"/>
      <c r="I200" s="148"/>
      <c r="J200" s="148"/>
      <c r="K200" s="149"/>
      <c r="L200" s="149"/>
      <c r="M200" s="146"/>
      <c r="N200" s="146"/>
      <c r="O200" s="147"/>
      <c r="P200" s="147"/>
      <c r="Q200" s="146"/>
      <c r="R200" s="146"/>
      <c r="S200" s="146"/>
      <c r="T200" s="150"/>
      <c r="U200" s="150"/>
      <c r="V200" s="150" t="s">
        <v>0</v>
      </c>
      <c r="W200" s="151"/>
      <c r="X200" s="147"/>
    </row>
    <row r="201" spans="1:37">
      <c r="A201" s="95">
        <v>54</v>
      </c>
      <c r="B201" s="96" t="s">
        <v>189</v>
      </c>
      <c r="C201" s="97" t="s">
        <v>445</v>
      </c>
      <c r="D201" s="98" t="s">
        <v>446</v>
      </c>
      <c r="E201" s="99">
        <v>108.26900000000001</v>
      </c>
      <c r="F201" s="100" t="s">
        <v>177</v>
      </c>
      <c r="H201" s="101">
        <f>ROUND(E201*G201,2)</f>
        <v>0</v>
      </c>
      <c r="J201" s="101">
        <f>ROUND(E201*G201,2)</f>
        <v>0</v>
      </c>
      <c r="K201" s="102">
        <v>0.10299999999999999</v>
      </c>
      <c r="L201" s="102">
        <f>E201*K201</f>
        <v>11.151707</v>
      </c>
      <c r="N201" s="99">
        <f>E201*M201</f>
        <v>0</v>
      </c>
      <c r="O201" s="100">
        <v>20</v>
      </c>
      <c r="P201" s="100" t="s">
        <v>149</v>
      </c>
      <c r="V201" s="103" t="s">
        <v>104</v>
      </c>
      <c r="W201" s="104">
        <v>63.987000000000002</v>
      </c>
      <c r="X201" s="97" t="s">
        <v>447</v>
      </c>
      <c r="Y201" s="97" t="s">
        <v>445</v>
      </c>
      <c r="Z201" s="100" t="s">
        <v>221</v>
      </c>
      <c r="AB201" s="100">
        <v>1</v>
      </c>
      <c r="AJ201" s="86" t="s">
        <v>152</v>
      </c>
      <c r="AK201" s="86" t="s">
        <v>153</v>
      </c>
    </row>
    <row r="202" spans="1:37">
      <c r="D202" s="145" t="s">
        <v>448</v>
      </c>
      <c r="E202" s="146"/>
      <c r="F202" s="147"/>
      <c r="G202" s="148"/>
      <c r="H202" s="148"/>
      <c r="I202" s="148"/>
      <c r="J202" s="148"/>
      <c r="K202" s="149"/>
      <c r="L202" s="149"/>
      <c r="M202" s="146"/>
      <c r="N202" s="146"/>
      <c r="O202" s="147"/>
      <c r="P202" s="147"/>
      <c r="Q202" s="146"/>
      <c r="R202" s="146"/>
      <c r="S202" s="146"/>
      <c r="T202" s="150"/>
      <c r="U202" s="150"/>
      <c r="V202" s="150" t="s">
        <v>0</v>
      </c>
      <c r="W202" s="151"/>
      <c r="X202" s="147"/>
    </row>
    <row r="203" spans="1:37">
      <c r="D203" s="145" t="s">
        <v>449</v>
      </c>
      <c r="E203" s="146"/>
      <c r="F203" s="147"/>
      <c r="G203" s="148"/>
      <c r="H203" s="148"/>
      <c r="I203" s="148"/>
      <c r="J203" s="148"/>
      <c r="K203" s="149"/>
      <c r="L203" s="149"/>
      <c r="M203" s="146"/>
      <c r="N203" s="146"/>
      <c r="O203" s="147"/>
      <c r="P203" s="147"/>
      <c r="Q203" s="146"/>
      <c r="R203" s="146"/>
      <c r="S203" s="146"/>
      <c r="T203" s="150"/>
      <c r="U203" s="150"/>
      <c r="V203" s="150" t="s">
        <v>0</v>
      </c>
      <c r="W203" s="151"/>
      <c r="X203" s="147"/>
    </row>
    <row r="204" spans="1:37">
      <c r="D204" s="145" t="s">
        <v>450</v>
      </c>
      <c r="E204" s="146"/>
      <c r="F204" s="147"/>
      <c r="G204" s="148"/>
      <c r="H204" s="148"/>
      <c r="I204" s="148"/>
      <c r="J204" s="148"/>
      <c r="K204" s="149"/>
      <c r="L204" s="149"/>
      <c r="M204" s="146"/>
      <c r="N204" s="146"/>
      <c r="O204" s="147"/>
      <c r="P204" s="147"/>
      <c r="Q204" s="146"/>
      <c r="R204" s="146"/>
      <c r="S204" s="146"/>
      <c r="T204" s="150"/>
      <c r="U204" s="150"/>
      <c r="V204" s="150" t="s">
        <v>0</v>
      </c>
      <c r="W204" s="151"/>
      <c r="X204" s="147"/>
    </row>
    <row r="205" spans="1:37">
      <c r="D205" s="145" t="s">
        <v>451</v>
      </c>
      <c r="E205" s="146"/>
      <c r="F205" s="147"/>
      <c r="G205" s="148"/>
      <c r="H205" s="148"/>
      <c r="I205" s="148"/>
      <c r="J205" s="148"/>
      <c r="K205" s="149"/>
      <c r="L205" s="149"/>
      <c r="M205" s="146"/>
      <c r="N205" s="146"/>
      <c r="O205" s="147"/>
      <c r="P205" s="147"/>
      <c r="Q205" s="146"/>
      <c r="R205" s="146"/>
      <c r="S205" s="146"/>
      <c r="T205" s="150"/>
      <c r="U205" s="150"/>
      <c r="V205" s="150" t="s">
        <v>0</v>
      </c>
      <c r="W205" s="151"/>
      <c r="X205" s="147"/>
    </row>
    <row r="206" spans="1:37">
      <c r="D206" s="145" t="s">
        <v>452</v>
      </c>
      <c r="E206" s="146"/>
      <c r="F206" s="147"/>
      <c r="G206" s="148"/>
      <c r="H206" s="148"/>
      <c r="I206" s="148"/>
      <c r="J206" s="148"/>
      <c r="K206" s="149"/>
      <c r="L206" s="149"/>
      <c r="M206" s="146"/>
      <c r="N206" s="146"/>
      <c r="O206" s="147"/>
      <c r="P206" s="147"/>
      <c r="Q206" s="146"/>
      <c r="R206" s="146"/>
      <c r="S206" s="146"/>
      <c r="T206" s="150"/>
      <c r="U206" s="150"/>
      <c r="V206" s="150" t="s">
        <v>0</v>
      </c>
      <c r="W206" s="151"/>
      <c r="X206" s="147"/>
    </row>
    <row r="207" spans="1:37">
      <c r="D207" s="145" t="s">
        <v>453</v>
      </c>
      <c r="E207" s="146"/>
      <c r="F207" s="147"/>
      <c r="G207" s="148"/>
      <c r="H207" s="148"/>
      <c r="I207" s="148"/>
      <c r="J207" s="148"/>
      <c r="K207" s="149"/>
      <c r="L207" s="149"/>
      <c r="M207" s="146"/>
      <c r="N207" s="146"/>
      <c r="O207" s="147"/>
      <c r="P207" s="147"/>
      <c r="Q207" s="146"/>
      <c r="R207" s="146"/>
      <c r="S207" s="146"/>
      <c r="T207" s="150"/>
      <c r="U207" s="150"/>
      <c r="V207" s="150" t="s">
        <v>0</v>
      </c>
      <c r="W207" s="151"/>
      <c r="X207" s="147"/>
    </row>
    <row r="208" spans="1:37">
      <c r="D208" s="145" t="s">
        <v>454</v>
      </c>
      <c r="E208" s="146"/>
      <c r="F208" s="147"/>
      <c r="G208" s="148"/>
      <c r="H208" s="148"/>
      <c r="I208" s="148"/>
      <c r="J208" s="148"/>
      <c r="K208" s="149"/>
      <c r="L208" s="149"/>
      <c r="M208" s="146"/>
      <c r="N208" s="146"/>
      <c r="O208" s="147"/>
      <c r="P208" s="147"/>
      <c r="Q208" s="146"/>
      <c r="R208" s="146"/>
      <c r="S208" s="146"/>
      <c r="T208" s="150"/>
      <c r="U208" s="150"/>
      <c r="V208" s="150" t="s">
        <v>0</v>
      </c>
      <c r="W208" s="151"/>
      <c r="X208" s="147"/>
    </row>
    <row r="209" spans="1:37">
      <c r="D209" s="145" t="s">
        <v>455</v>
      </c>
      <c r="E209" s="146"/>
      <c r="F209" s="147"/>
      <c r="G209" s="148"/>
      <c r="H209" s="148"/>
      <c r="I209" s="148"/>
      <c r="J209" s="148"/>
      <c r="K209" s="149"/>
      <c r="L209" s="149"/>
      <c r="M209" s="146"/>
      <c r="N209" s="146"/>
      <c r="O209" s="147"/>
      <c r="P209" s="147"/>
      <c r="Q209" s="146"/>
      <c r="R209" s="146"/>
      <c r="S209" s="146"/>
      <c r="T209" s="150"/>
      <c r="U209" s="150"/>
      <c r="V209" s="150" t="s">
        <v>0</v>
      </c>
      <c r="W209" s="151"/>
      <c r="X209" s="147"/>
    </row>
    <row r="210" spans="1:37">
      <c r="D210" s="145" t="s">
        <v>456</v>
      </c>
      <c r="E210" s="146"/>
      <c r="F210" s="147"/>
      <c r="G210" s="148"/>
      <c r="H210" s="148"/>
      <c r="I210" s="148"/>
      <c r="J210" s="148"/>
      <c r="K210" s="149"/>
      <c r="L210" s="149"/>
      <c r="M210" s="146"/>
      <c r="N210" s="146"/>
      <c r="O210" s="147"/>
      <c r="P210" s="147"/>
      <c r="Q210" s="146"/>
      <c r="R210" s="146"/>
      <c r="S210" s="146"/>
      <c r="T210" s="150"/>
      <c r="U210" s="150"/>
      <c r="V210" s="150" t="s">
        <v>0</v>
      </c>
      <c r="W210" s="151"/>
      <c r="X210" s="147"/>
    </row>
    <row r="211" spans="1:37">
      <c r="D211" s="145" t="s">
        <v>457</v>
      </c>
      <c r="E211" s="146"/>
      <c r="F211" s="147"/>
      <c r="G211" s="148"/>
      <c r="H211" s="148"/>
      <c r="I211" s="148"/>
      <c r="J211" s="148"/>
      <c r="K211" s="149"/>
      <c r="L211" s="149"/>
      <c r="M211" s="146"/>
      <c r="N211" s="146"/>
      <c r="O211" s="147"/>
      <c r="P211" s="147"/>
      <c r="Q211" s="146"/>
      <c r="R211" s="146"/>
      <c r="S211" s="146"/>
      <c r="T211" s="150"/>
      <c r="U211" s="150"/>
      <c r="V211" s="150" t="s">
        <v>0</v>
      </c>
      <c r="W211" s="151"/>
      <c r="X211" s="147"/>
    </row>
    <row r="212" spans="1:37">
      <c r="D212" s="145" t="s">
        <v>458</v>
      </c>
      <c r="E212" s="146"/>
      <c r="F212" s="147"/>
      <c r="G212" s="148"/>
      <c r="H212" s="148"/>
      <c r="I212" s="148"/>
      <c r="J212" s="148"/>
      <c r="K212" s="149"/>
      <c r="L212" s="149"/>
      <c r="M212" s="146"/>
      <c r="N212" s="146"/>
      <c r="O212" s="147"/>
      <c r="P212" s="147"/>
      <c r="Q212" s="146"/>
      <c r="R212" s="146"/>
      <c r="S212" s="146"/>
      <c r="T212" s="150"/>
      <c r="U212" s="150"/>
      <c r="V212" s="150" t="s">
        <v>0</v>
      </c>
      <c r="W212" s="151"/>
      <c r="X212" s="147"/>
    </row>
    <row r="213" spans="1:37">
      <c r="D213" s="145" t="s">
        <v>459</v>
      </c>
      <c r="E213" s="146"/>
      <c r="F213" s="147"/>
      <c r="G213" s="148"/>
      <c r="H213" s="148"/>
      <c r="I213" s="148"/>
      <c r="J213" s="148"/>
      <c r="K213" s="149"/>
      <c r="L213" s="149"/>
      <c r="M213" s="146"/>
      <c r="N213" s="146"/>
      <c r="O213" s="147"/>
      <c r="P213" s="147"/>
      <c r="Q213" s="146"/>
      <c r="R213" s="146"/>
      <c r="S213" s="146"/>
      <c r="T213" s="150"/>
      <c r="U213" s="150"/>
      <c r="V213" s="150" t="s">
        <v>0</v>
      </c>
      <c r="W213" s="151"/>
      <c r="X213" s="147"/>
    </row>
    <row r="214" spans="1:37">
      <c r="D214" s="145" t="s">
        <v>460</v>
      </c>
      <c r="E214" s="146"/>
      <c r="F214" s="147"/>
      <c r="G214" s="148"/>
      <c r="H214" s="148"/>
      <c r="I214" s="148"/>
      <c r="J214" s="148"/>
      <c r="K214" s="149"/>
      <c r="L214" s="149"/>
      <c r="M214" s="146"/>
      <c r="N214" s="146"/>
      <c r="O214" s="147"/>
      <c r="P214" s="147"/>
      <c r="Q214" s="146"/>
      <c r="R214" s="146"/>
      <c r="S214" s="146"/>
      <c r="T214" s="150"/>
      <c r="U214" s="150"/>
      <c r="V214" s="150" t="s">
        <v>0</v>
      </c>
      <c r="W214" s="151"/>
      <c r="X214" s="147"/>
    </row>
    <row r="215" spans="1:37" ht="38.25">
      <c r="A215" s="95">
        <v>55</v>
      </c>
      <c r="B215" s="96" t="s">
        <v>189</v>
      </c>
      <c r="C215" s="97" t="s">
        <v>461</v>
      </c>
      <c r="D215" s="98" t="s">
        <v>462</v>
      </c>
      <c r="E215" s="99">
        <v>33</v>
      </c>
      <c r="F215" s="100" t="s">
        <v>215</v>
      </c>
      <c r="H215" s="101">
        <f>ROUND(E215*G215,2)</f>
        <v>0</v>
      </c>
      <c r="J215" s="101">
        <f>ROUND(E215*G215,2)</f>
        <v>0</v>
      </c>
      <c r="K215" s="102">
        <v>5.9999999999999995E-4</v>
      </c>
      <c r="L215" s="102">
        <f>E215*K215</f>
        <v>1.9799999999999998E-2</v>
      </c>
      <c r="N215" s="99">
        <f>E215*M215</f>
        <v>0</v>
      </c>
      <c r="O215" s="100">
        <v>20</v>
      </c>
      <c r="P215" s="100" t="s">
        <v>149</v>
      </c>
      <c r="V215" s="103" t="s">
        <v>104</v>
      </c>
      <c r="W215" s="104">
        <v>27.72</v>
      </c>
      <c r="X215" s="97" t="s">
        <v>463</v>
      </c>
      <c r="Y215" s="97" t="s">
        <v>461</v>
      </c>
      <c r="Z215" s="100" t="s">
        <v>464</v>
      </c>
      <c r="AB215" s="100">
        <v>1</v>
      </c>
      <c r="AJ215" s="86" t="s">
        <v>152</v>
      </c>
      <c r="AK215" s="86" t="s">
        <v>153</v>
      </c>
    </row>
    <row r="216" spans="1:37" ht="38.25">
      <c r="A216" s="95">
        <v>56</v>
      </c>
      <c r="B216" s="96" t="s">
        <v>218</v>
      </c>
      <c r="C216" s="97" t="s">
        <v>465</v>
      </c>
      <c r="D216" s="98" t="s">
        <v>466</v>
      </c>
      <c r="E216" s="99">
        <v>13</v>
      </c>
      <c r="F216" s="100" t="s">
        <v>215</v>
      </c>
      <c r="I216" s="101">
        <f>ROUND(E216*G216,2)</f>
        <v>0</v>
      </c>
      <c r="J216" s="101">
        <f>ROUND(E216*G216,2)</f>
        <v>0</v>
      </c>
      <c r="K216" s="102">
        <v>1.0500000000000001E-2</v>
      </c>
      <c r="L216" s="102">
        <f>E216*K216</f>
        <v>0.13650000000000001</v>
      </c>
      <c r="N216" s="99">
        <f>E216*M216</f>
        <v>0</v>
      </c>
      <c r="O216" s="100">
        <v>20</v>
      </c>
      <c r="P216" s="100" t="s">
        <v>149</v>
      </c>
      <c r="V216" s="103" t="s">
        <v>97</v>
      </c>
      <c r="X216" s="97" t="s">
        <v>467</v>
      </c>
      <c r="Y216" s="97" t="s">
        <v>465</v>
      </c>
      <c r="Z216" s="100" t="s">
        <v>468</v>
      </c>
      <c r="AA216" s="97" t="s">
        <v>149</v>
      </c>
      <c r="AB216" s="100">
        <v>8</v>
      </c>
      <c r="AJ216" s="86" t="s">
        <v>222</v>
      </c>
      <c r="AK216" s="86" t="s">
        <v>153</v>
      </c>
    </row>
    <row r="217" spans="1:37" ht="25.5">
      <c r="A217" s="95">
        <v>57</v>
      </c>
      <c r="B217" s="96" t="s">
        <v>218</v>
      </c>
      <c r="C217" s="97" t="s">
        <v>469</v>
      </c>
      <c r="D217" s="98" t="s">
        <v>470</v>
      </c>
      <c r="E217" s="99">
        <v>1</v>
      </c>
      <c r="F217" s="100" t="s">
        <v>215</v>
      </c>
      <c r="I217" s="101">
        <f>ROUND(E217*G217,2)</f>
        <v>0</v>
      </c>
      <c r="J217" s="101">
        <f>ROUND(E217*G217,2)</f>
        <v>0</v>
      </c>
      <c r="K217" s="102">
        <v>1.0800000000000001E-2</v>
      </c>
      <c r="L217" s="102">
        <f>E217*K217</f>
        <v>1.0800000000000001E-2</v>
      </c>
      <c r="N217" s="99">
        <f>E217*M217</f>
        <v>0</v>
      </c>
      <c r="O217" s="100">
        <v>20</v>
      </c>
      <c r="P217" s="100" t="s">
        <v>149</v>
      </c>
      <c r="V217" s="103" t="s">
        <v>97</v>
      </c>
      <c r="X217" s="97" t="s">
        <v>471</v>
      </c>
      <c r="Y217" s="97" t="s">
        <v>469</v>
      </c>
      <c r="Z217" s="100" t="s">
        <v>468</v>
      </c>
      <c r="AA217" s="97" t="s">
        <v>149</v>
      </c>
      <c r="AB217" s="100">
        <v>8</v>
      </c>
      <c r="AJ217" s="86" t="s">
        <v>222</v>
      </c>
      <c r="AK217" s="86" t="s">
        <v>153</v>
      </c>
    </row>
    <row r="218" spans="1:37" ht="25.5">
      <c r="A218" s="95">
        <v>58</v>
      </c>
      <c r="B218" s="96" t="s">
        <v>218</v>
      </c>
      <c r="C218" s="97" t="s">
        <v>472</v>
      </c>
      <c r="D218" s="98" t="s">
        <v>473</v>
      </c>
      <c r="E218" s="99">
        <v>12</v>
      </c>
      <c r="F218" s="100" t="s">
        <v>215</v>
      </c>
      <c r="I218" s="101">
        <f>ROUND(E218*G218,2)</f>
        <v>0</v>
      </c>
      <c r="J218" s="101">
        <f>ROUND(E218*G218,2)</f>
        <v>0</v>
      </c>
      <c r="K218" s="102">
        <v>1.0800000000000001E-2</v>
      </c>
      <c r="L218" s="102">
        <f>E218*K218</f>
        <v>0.12959999999999999</v>
      </c>
      <c r="N218" s="99">
        <f>E218*M218</f>
        <v>0</v>
      </c>
      <c r="O218" s="100">
        <v>20</v>
      </c>
      <c r="P218" s="100" t="s">
        <v>149</v>
      </c>
      <c r="V218" s="103" t="s">
        <v>97</v>
      </c>
      <c r="X218" s="97" t="s">
        <v>471</v>
      </c>
      <c r="Y218" s="97" t="s">
        <v>472</v>
      </c>
      <c r="Z218" s="100" t="s">
        <v>468</v>
      </c>
      <c r="AA218" s="97" t="s">
        <v>149</v>
      </c>
      <c r="AB218" s="100">
        <v>8</v>
      </c>
      <c r="AJ218" s="86" t="s">
        <v>222</v>
      </c>
      <c r="AK218" s="86" t="s">
        <v>153</v>
      </c>
    </row>
    <row r="219" spans="1:37" ht="25.5">
      <c r="A219" s="95">
        <v>59</v>
      </c>
      <c r="B219" s="96" t="s">
        <v>218</v>
      </c>
      <c r="C219" s="97" t="s">
        <v>474</v>
      </c>
      <c r="D219" s="98" t="s">
        <v>475</v>
      </c>
      <c r="E219" s="99">
        <v>1</v>
      </c>
      <c r="F219" s="100" t="s">
        <v>215</v>
      </c>
      <c r="I219" s="101">
        <f>ROUND(E219*G219,2)</f>
        <v>0</v>
      </c>
      <c r="J219" s="101">
        <f>ROUND(E219*G219,2)</f>
        <v>0</v>
      </c>
      <c r="K219" s="102">
        <v>1.1299999999999999E-2</v>
      </c>
      <c r="L219" s="102">
        <f>E219*K219</f>
        <v>1.1299999999999999E-2</v>
      </c>
      <c r="N219" s="99">
        <f>E219*M219</f>
        <v>0</v>
      </c>
      <c r="O219" s="100">
        <v>20</v>
      </c>
      <c r="P219" s="100" t="s">
        <v>149</v>
      </c>
      <c r="V219" s="103" t="s">
        <v>97</v>
      </c>
      <c r="X219" s="97" t="s">
        <v>476</v>
      </c>
      <c r="Y219" s="97" t="s">
        <v>474</v>
      </c>
      <c r="Z219" s="100" t="s">
        <v>468</v>
      </c>
      <c r="AA219" s="97" t="s">
        <v>149</v>
      </c>
      <c r="AB219" s="100">
        <v>8</v>
      </c>
      <c r="AJ219" s="86" t="s">
        <v>222</v>
      </c>
      <c r="AK219" s="86" t="s">
        <v>153</v>
      </c>
    </row>
    <row r="220" spans="1:37" ht="25.5">
      <c r="A220" s="95">
        <v>60</v>
      </c>
      <c r="B220" s="96" t="s">
        <v>218</v>
      </c>
      <c r="C220" s="97" t="s">
        <v>477</v>
      </c>
      <c r="D220" s="98" t="s">
        <v>478</v>
      </c>
      <c r="E220" s="99">
        <v>2</v>
      </c>
      <c r="F220" s="100" t="s">
        <v>215</v>
      </c>
      <c r="I220" s="101">
        <f>ROUND(E220*G220,2)</f>
        <v>0</v>
      </c>
      <c r="J220" s="101">
        <f>ROUND(E220*G220,2)</f>
        <v>0</v>
      </c>
      <c r="K220" s="102">
        <v>1.1299999999999999E-2</v>
      </c>
      <c r="L220" s="102">
        <f>E220*K220</f>
        <v>2.2599999999999999E-2</v>
      </c>
      <c r="N220" s="99">
        <f>E220*M220</f>
        <v>0</v>
      </c>
      <c r="O220" s="100">
        <v>20</v>
      </c>
      <c r="P220" s="100" t="s">
        <v>149</v>
      </c>
      <c r="V220" s="103" t="s">
        <v>97</v>
      </c>
      <c r="X220" s="97" t="s">
        <v>479</v>
      </c>
      <c r="Y220" s="97" t="s">
        <v>477</v>
      </c>
      <c r="Z220" s="100" t="s">
        <v>468</v>
      </c>
      <c r="AA220" s="97" t="s">
        <v>149</v>
      </c>
      <c r="AB220" s="100">
        <v>8</v>
      </c>
      <c r="AJ220" s="86" t="s">
        <v>222</v>
      </c>
      <c r="AK220" s="86" t="s">
        <v>153</v>
      </c>
    </row>
    <row r="221" spans="1:37" ht="25.5">
      <c r="A221" s="95">
        <v>61</v>
      </c>
      <c r="B221" s="96" t="s">
        <v>218</v>
      </c>
      <c r="C221" s="97" t="s">
        <v>480</v>
      </c>
      <c r="D221" s="98" t="s">
        <v>481</v>
      </c>
      <c r="E221" s="99">
        <v>2</v>
      </c>
      <c r="F221" s="100" t="s">
        <v>215</v>
      </c>
      <c r="I221" s="101">
        <f>ROUND(E221*G221,2)</f>
        <v>0</v>
      </c>
      <c r="J221" s="101">
        <f>ROUND(E221*G221,2)</f>
        <v>0</v>
      </c>
      <c r="K221" s="102">
        <v>1.2E-2</v>
      </c>
      <c r="L221" s="102">
        <f>E221*K221</f>
        <v>2.4E-2</v>
      </c>
      <c r="N221" s="99">
        <f>E221*M221</f>
        <v>0</v>
      </c>
      <c r="O221" s="100">
        <v>20</v>
      </c>
      <c r="P221" s="100" t="s">
        <v>149</v>
      </c>
      <c r="V221" s="103" t="s">
        <v>97</v>
      </c>
      <c r="X221" s="97" t="s">
        <v>482</v>
      </c>
      <c r="Y221" s="97" t="s">
        <v>480</v>
      </c>
      <c r="Z221" s="100" t="s">
        <v>468</v>
      </c>
      <c r="AA221" s="97" t="s">
        <v>149</v>
      </c>
      <c r="AB221" s="100">
        <v>8</v>
      </c>
      <c r="AJ221" s="86" t="s">
        <v>222</v>
      </c>
      <c r="AK221" s="86" t="s">
        <v>153</v>
      </c>
    </row>
    <row r="222" spans="1:37" ht="25.5">
      <c r="A222" s="95">
        <v>62</v>
      </c>
      <c r="B222" s="96" t="s">
        <v>218</v>
      </c>
      <c r="C222" s="97" t="s">
        <v>483</v>
      </c>
      <c r="D222" s="98" t="s">
        <v>484</v>
      </c>
      <c r="E222" s="99">
        <v>2</v>
      </c>
      <c r="F222" s="100" t="s">
        <v>215</v>
      </c>
      <c r="I222" s="101">
        <f>ROUND(E222*G222,2)</f>
        <v>0</v>
      </c>
      <c r="J222" s="101">
        <f>ROUND(E222*G222,2)</f>
        <v>0</v>
      </c>
      <c r="K222" s="102">
        <v>1.2699999999999999E-2</v>
      </c>
      <c r="L222" s="102">
        <f>E222*K222</f>
        <v>2.5399999999999999E-2</v>
      </c>
      <c r="N222" s="99">
        <f>E222*M222</f>
        <v>0</v>
      </c>
      <c r="O222" s="100">
        <v>20</v>
      </c>
      <c r="P222" s="100" t="s">
        <v>149</v>
      </c>
      <c r="V222" s="103" t="s">
        <v>97</v>
      </c>
      <c r="X222" s="97" t="s">
        <v>485</v>
      </c>
      <c r="Y222" s="97" t="s">
        <v>483</v>
      </c>
      <c r="Z222" s="100" t="s">
        <v>468</v>
      </c>
      <c r="AA222" s="97" t="s">
        <v>149</v>
      </c>
      <c r="AB222" s="100">
        <v>8</v>
      </c>
      <c r="AJ222" s="86" t="s">
        <v>222</v>
      </c>
      <c r="AK222" s="86" t="s">
        <v>153</v>
      </c>
    </row>
    <row r="223" spans="1:37" ht="25.5">
      <c r="A223" s="95">
        <v>63</v>
      </c>
      <c r="B223" s="96" t="s">
        <v>189</v>
      </c>
      <c r="C223" s="97" t="s">
        <v>486</v>
      </c>
      <c r="D223" s="98" t="s">
        <v>487</v>
      </c>
      <c r="E223" s="99">
        <v>9</v>
      </c>
      <c r="F223" s="100" t="s">
        <v>215</v>
      </c>
      <c r="H223" s="101">
        <f>ROUND(E223*G223,2)</f>
        <v>0</v>
      </c>
      <c r="J223" s="101">
        <f>ROUND(E223*G223,2)</f>
        <v>0</v>
      </c>
      <c r="K223" s="102">
        <v>0.46076</v>
      </c>
      <c r="L223" s="102">
        <f>E223*K223</f>
        <v>4.1468400000000001</v>
      </c>
      <c r="N223" s="99">
        <f>E223*M223</f>
        <v>0</v>
      </c>
      <c r="O223" s="100">
        <v>20</v>
      </c>
      <c r="P223" s="100" t="s">
        <v>149</v>
      </c>
      <c r="V223" s="103" t="s">
        <v>104</v>
      </c>
      <c r="W223" s="104">
        <v>77.760000000000005</v>
      </c>
      <c r="X223" s="97" t="s">
        <v>488</v>
      </c>
      <c r="Y223" s="97" t="s">
        <v>486</v>
      </c>
      <c r="Z223" s="100" t="s">
        <v>464</v>
      </c>
      <c r="AB223" s="100">
        <v>7</v>
      </c>
      <c r="AJ223" s="86" t="s">
        <v>152</v>
      </c>
      <c r="AK223" s="86" t="s">
        <v>153</v>
      </c>
    </row>
    <row r="224" spans="1:37" ht="25.5">
      <c r="A224" s="95">
        <v>64</v>
      </c>
      <c r="B224" s="96" t="s">
        <v>218</v>
      </c>
      <c r="C224" s="97" t="s">
        <v>489</v>
      </c>
      <c r="D224" s="98" t="s">
        <v>490</v>
      </c>
      <c r="E224" s="99">
        <v>4</v>
      </c>
      <c r="F224" s="100" t="s">
        <v>215</v>
      </c>
      <c r="I224" s="101">
        <f>ROUND(E224*G224,2)</f>
        <v>0</v>
      </c>
      <c r="J224" s="101">
        <f>ROUND(E224*G224,2)</f>
        <v>0</v>
      </c>
      <c r="K224" s="102">
        <v>2.5600000000000001E-2</v>
      </c>
      <c r="L224" s="102">
        <f>E224*K224</f>
        <v>0.1024</v>
      </c>
      <c r="N224" s="99">
        <f>E224*M224</f>
        <v>0</v>
      </c>
      <c r="O224" s="100">
        <v>20</v>
      </c>
      <c r="P224" s="100" t="s">
        <v>149</v>
      </c>
      <c r="V224" s="103" t="s">
        <v>97</v>
      </c>
      <c r="X224" s="97" t="s">
        <v>491</v>
      </c>
      <c r="Y224" s="97" t="s">
        <v>489</v>
      </c>
      <c r="Z224" s="100" t="s">
        <v>468</v>
      </c>
      <c r="AA224" s="97" t="s">
        <v>149</v>
      </c>
      <c r="AB224" s="100">
        <v>8</v>
      </c>
      <c r="AJ224" s="86" t="s">
        <v>222</v>
      </c>
      <c r="AK224" s="86" t="s">
        <v>153</v>
      </c>
    </row>
    <row r="225" spans="1:37" ht="25.5">
      <c r="A225" s="95">
        <v>65</v>
      </c>
      <c r="B225" s="96" t="s">
        <v>218</v>
      </c>
      <c r="C225" s="97" t="s">
        <v>492</v>
      </c>
      <c r="D225" s="98" t="s">
        <v>493</v>
      </c>
      <c r="E225" s="99">
        <v>3</v>
      </c>
      <c r="F225" s="100" t="s">
        <v>215</v>
      </c>
      <c r="I225" s="101">
        <f>ROUND(E225*G225,2)</f>
        <v>0</v>
      </c>
      <c r="J225" s="101">
        <f>ROUND(E225*G225,2)</f>
        <v>0</v>
      </c>
      <c r="K225" s="102">
        <v>2.7099999999999999E-2</v>
      </c>
      <c r="L225" s="102">
        <f>E225*K225</f>
        <v>8.1299999999999997E-2</v>
      </c>
      <c r="N225" s="99">
        <f>E225*M225</f>
        <v>0</v>
      </c>
      <c r="O225" s="100">
        <v>20</v>
      </c>
      <c r="P225" s="100" t="s">
        <v>149</v>
      </c>
      <c r="V225" s="103" t="s">
        <v>97</v>
      </c>
      <c r="X225" s="97" t="s">
        <v>494</v>
      </c>
      <c r="Y225" s="97" t="s">
        <v>492</v>
      </c>
      <c r="Z225" s="100" t="s">
        <v>468</v>
      </c>
      <c r="AA225" s="97" t="s">
        <v>149</v>
      </c>
      <c r="AB225" s="100">
        <v>8</v>
      </c>
      <c r="AJ225" s="86" t="s">
        <v>222</v>
      </c>
      <c r="AK225" s="86" t="s">
        <v>153</v>
      </c>
    </row>
    <row r="226" spans="1:37" ht="25.5">
      <c r="A226" s="95">
        <v>66</v>
      </c>
      <c r="B226" s="96" t="s">
        <v>218</v>
      </c>
      <c r="C226" s="97" t="s">
        <v>495</v>
      </c>
      <c r="D226" s="98" t="s">
        <v>496</v>
      </c>
      <c r="E226" s="99">
        <v>1</v>
      </c>
      <c r="F226" s="100" t="s">
        <v>215</v>
      </c>
      <c r="I226" s="101">
        <f>ROUND(E226*G226,2)</f>
        <v>0</v>
      </c>
      <c r="J226" s="101">
        <f>ROUND(E226*G226,2)</f>
        <v>0</v>
      </c>
      <c r="K226" s="102">
        <v>2.76E-2</v>
      </c>
      <c r="L226" s="102">
        <f>E226*K226</f>
        <v>2.76E-2</v>
      </c>
      <c r="N226" s="99">
        <f>E226*M226</f>
        <v>0</v>
      </c>
      <c r="O226" s="100">
        <v>20</v>
      </c>
      <c r="P226" s="100" t="s">
        <v>149</v>
      </c>
      <c r="V226" s="103" t="s">
        <v>97</v>
      </c>
      <c r="X226" s="97" t="s">
        <v>497</v>
      </c>
      <c r="Y226" s="97" t="s">
        <v>495</v>
      </c>
      <c r="Z226" s="100" t="s">
        <v>468</v>
      </c>
      <c r="AA226" s="97" t="s">
        <v>149</v>
      </c>
      <c r="AB226" s="100">
        <v>8</v>
      </c>
      <c r="AJ226" s="86" t="s">
        <v>222</v>
      </c>
      <c r="AK226" s="86" t="s">
        <v>153</v>
      </c>
    </row>
    <row r="227" spans="1:37" ht="25.5">
      <c r="A227" s="95">
        <v>67</v>
      </c>
      <c r="B227" s="96" t="s">
        <v>218</v>
      </c>
      <c r="C227" s="97" t="s">
        <v>498</v>
      </c>
      <c r="D227" s="98" t="s">
        <v>499</v>
      </c>
      <c r="E227" s="99">
        <v>1</v>
      </c>
      <c r="F227" s="100" t="s">
        <v>215</v>
      </c>
      <c r="I227" s="101">
        <f>ROUND(E227*G227,2)</f>
        <v>0</v>
      </c>
      <c r="J227" s="101">
        <f>ROUND(E227*G227,2)</f>
        <v>0</v>
      </c>
      <c r="K227" s="102">
        <v>2.8199999999999999E-2</v>
      </c>
      <c r="L227" s="102">
        <f>E227*K227</f>
        <v>2.8199999999999999E-2</v>
      </c>
      <c r="N227" s="99">
        <f>E227*M227</f>
        <v>0</v>
      </c>
      <c r="O227" s="100">
        <v>20</v>
      </c>
      <c r="P227" s="100" t="s">
        <v>149</v>
      </c>
      <c r="V227" s="103" t="s">
        <v>97</v>
      </c>
      <c r="X227" s="97" t="s">
        <v>500</v>
      </c>
      <c r="Y227" s="97" t="s">
        <v>498</v>
      </c>
      <c r="Z227" s="100" t="s">
        <v>468</v>
      </c>
      <c r="AA227" s="97" t="s">
        <v>149</v>
      </c>
      <c r="AB227" s="100">
        <v>8</v>
      </c>
      <c r="AJ227" s="86" t="s">
        <v>222</v>
      </c>
      <c r="AK227" s="86" t="s">
        <v>153</v>
      </c>
    </row>
    <row r="228" spans="1:37" ht="25.5">
      <c r="A228" s="95">
        <v>68</v>
      </c>
      <c r="B228" s="96" t="s">
        <v>189</v>
      </c>
      <c r="C228" s="97" t="s">
        <v>501</v>
      </c>
      <c r="D228" s="98" t="s">
        <v>502</v>
      </c>
      <c r="E228" s="99">
        <v>1</v>
      </c>
      <c r="F228" s="100" t="s">
        <v>215</v>
      </c>
      <c r="H228" s="101">
        <f>ROUND(E228*G228,2)</f>
        <v>0</v>
      </c>
      <c r="J228" s="101">
        <f>ROUND(E228*G228,2)</f>
        <v>0</v>
      </c>
      <c r="K228" s="102">
        <v>0.57138999999999995</v>
      </c>
      <c r="L228" s="102">
        <f>E228*K228</f>
        <v>0.57138999999999995</v>
      </c>
      <c r="N228" s="99">
        <f>E228*M228</f>
        <v>0</v>
      </c>
      <c r="O228" s="100">
        <v>20</v>
      </c>
      <c r="P228" s="100" t="s">
        <v>149</v>
      </c>
      <c r="V228" s="103" t="s">
        <v>104</v>
      </c>
      <c r="W228" s="104">
        <v>10.818</v>
      </c>
      <c r="X228" s="97" t="s">
        <v>503</v>
      </c>
      <c r="Y228" s="97" t="s">
        <v>501</v>
      </c>
      <c r="Z228" s="100" t="s">
        <v>464</v>
      </c>
      <c r="AB228" s="100">
        <v>7</v>
      </c>
      <c r="AJ228" s="86" t="s">
        <v>152</v>
      </c>
      <c r="AK228" s="86" t="s">
        <v>153</v>
      </c>
    </row>
    <row r="229" spans="1:37" ht="25.5">
      <c r="A229" s="95">
        <v>69</v>
      </c>
      <c r="B229" s="96" t="s">
        <v>218</v>
      </c>
      <c r="C229" s="97" t="s">
        <v>504</v>
      </c>
      <c r="D229" s="98" t="s">
        <v>505</v>
      </c>
      <c r="E229" s="99">
        <v>1</v>
      </c>
      <c r="F229" s="100" t="s">
        <v>215</v>
      </c>
      <c r="I229" s="101">
        <f>ROUND(E229*G229,2)</f>
        <v>0</v>
      </c>
      <c r="J229" s="101">
        <f>ROUND(E229*G229,2)</f>
        <v>0</v>
      </c>
      <c r="K229" s="102">
        <v>1.4030000000000001E-2</v>
      </c>
      <c r="L229" s="102">
        <f>E229*K229</f>
        <v>1.4030000000000001E-2</v>
      </c>
      <c r="N229" s="99">
        <f>E229*M229</f>
        <v>0</v>
      </c>
      <c r="O229" s="100">
        <v>20</v>
      </c>
      <c r="P229" s="100" t="s">
        <v>149</v>
      </c>
      <c r="V229" s="103" t="s">
        <v>97</v>
      </c>
      <c r="X229" s="97" t="s">
        <v>506</v>
      </c>
      <c r="Y229" s="97" t="s">
        <v>504</v>
      </c>
      <c r="Z229" s="100" t="s">
        <v>468</v>
      </c>
      <c r="AA229" s="97" t="s">
        <v>149</v>
      </c>
      <c r="AB229" s="100">
        <v>8</v>
      </c>
      <c r="AJ229" s="86" t="s">
        <v>222</v>
      </c>
      <c r="AK229" s="86" t="s">
        <v>153</v>
      </c>
    </row>
    <row r="230" spans="1:37" ht="25.5">
      <c r="A230" s="95">
        <v>70</v>
      </c>
      <c r="B230" s="96" t="s">
        <v>189</v>
      </c>
      <c r="C230" s="97" t="s">
        <v>507</v>
      </c>
      <c r="D230" s="98" t="s">
        <v>508</v>
      </c>
      <c r="E230" s="99">
        <v>11.715</v>
      </c>
      <c r="F230" s="100" t="s">
        <v>272</v>
      </c>
      <c r="H230" s="101">
        <f>ROUND(E230*G230,2)</f>
        <v>0</v>
      </c>
      <c r="J230" s="101">
        <f>ROUND(E230*G230,2)</f>
        <v>0</v>
      </c>
      <c r="K230" s="102">
        <v>8.8400000000000006E-3</v>
      </c>
      <c r="L230" s="102">
        <f>E230*K230</f>
        <v>0.1035606</v>
      </c>
      <c r="N230" s="99">
        <f>E230*M230</f>
        <v>0</v>
      </c>
      <c r="O230" s="100">
        <v>20</v>
      </c>
      <c r="P230" s="100" t="s">
        <v>149</v>
      </c>
      <c r="V230" s="103" t="s">
        <v>104</v>
      </c>
      <c r="W230" s="104">
        <v>4.335</v>
      </c>
      <c r="X230" s="97" t="s">
        <v>509</v>
      </c>
      <c r="Y230" s="97" t="s">
        <v>507</v>
      </c>
      <c r="Z230" s="100" t="s">
        <v>464</v>
      </c>
      <c r="AB230" s="100">
        <v>1</v>
      </c>
      <c r="AJ230" s="86" t="s">
        <v>152</v>
      </c>
      <c r="AK230" s="86" t="s">
        <v>153</v>
      </c>
    </row>
    <row r="231" spans="1:37">
      <c r="D231" s="145" t="s">
        <v>421</v>
      </c>
      <c r="E231" s="146"/>
      <c r="F231" s="147"/>
      <c r="G231" s="148"/>
      <c r="H231" s="148"/>
      <c r="I231" s="148"/>
      <c r="J231" s="148"/>
      <c r="K231" s="149"/>
      <c r="L231" s="149"/>
      <c r="M231" s="146"/>
      <c r="N231" s="146"/>
      <c r="O231" s="147"/>
      <c r="P231" s="147"/>
      <c r="Q231" s="146"/>
      <c r="R231" s="146"/>
      <c r="S231" s="146"/>
      <c r="T231" s="150"/>
      <c r="U231" s="150"/>
      <c r="V231" s="150" t="s">
        <v>0</v>
      </c>
      <c r="W231" s="151"/>
      <c r="X231" s="147"/>
    </row>
    <row r="232" spans="1:37">
      <c r="D232" s="145" t="s">
        <v>412</v>
      </c>
      <c r="E232" s="146"/>
      <c r="F232" s="147"/>
      <c r="G232" s="148"/>
      <c r="H232" s="148"/>
      <c r="I232" s="148"/>
      <c r="J232" s="148"/>
      <c r="K232" s="149"/>
      <c r="L232" s="149"/>
      <c r="M232" s="146"/>
      <c r="N232" s="146"/>
      <c r="O232" s="147"/>
      <c r="P232" s="147"/>
      <c r="Q232" s="146"/>
      <c r="R232" s="146"/>
      <c r="S232" s="146"/>
      <c r="T232" s="150"/>
      <c r="U232" s="150"/>
      <c r="V232" s="150" t="s">
        <v>0</v>
      </c>
      <c r="W232" s="151"/>
      <c r="X232" s="147"/>
    </row>
    <row r="233" spans="1:37">
      <c r="D233" s="145" t="s">
        <v>413</v>
      </c>
      <c r="E233" s="146"/>
      <c r="F233" s="147"/>
      <c r="G233" s="148"/>
      <c r="H233" s="148"/>
      <c r="I233" s="148"/>
      <c r="J233" s="148"/>
      <c r="K233" s="149"/>
      <c r="L233" s="149"/>
      <c r="M233" s="146"/>
      <c r="N233" s="146"/>
      <c r="O233" s="147"/>
      <c r="P233" s="147"/>
      <c r="Q233" s="146"/>
      <c r="R233" s="146"/>
      <c r="S233" s="146"/>
      <c r="T233" s="150"/>
      <c r="U233" s="150"/>
      <c r="V233" s="150" t="s">
        <v>0</v>
      </c>
      <c r="W233" s="151"/>
      <c r="X233" s="147"/>
    </row>
    <row r="234" spans="1:37">
      <c r="A234" s="95">
        <v>71</v>
      </c>
      <c r="B234" s="96" t="s">
        <v>218</v>
      </c>
      <c r="C234" s="97" t="s">
        <v>510</v>
      </c>
      <c r="D234" s="98" t="s">
        <v>511</v>
      </c>
      <c r="E234" s="99">
        <v>12.301</v>
      </c>
      <c r="F234" s="100" t="s">
        <v>272</v>
      </c>
      <c r="I234" s="101">
        <f>ROUND(E234*G234,2)</f>
        <v>0</v>
      </c>
      <c r="J234" s="101">
        <f>ROUND(E234*G234,2)</f>
        <v>0</v>
      </c>
      <c r="L234" s="102">
        <f>E234*K234</f>
        <v>0</v>
      </c>
      <c r="N234" s="99">
        <f>E234*M234</f>
        <v>0</v>
      </c>
      <c r="O234" s="100">
        <v>20</v>
      </c>
      <c r="P234" s="100" t="s">
        <v>149</v>
      </c>
      <c r="V234" s="103" t="s">
        <v>97</v>
      </c>
      <c r="X234" s="97" t="s">
        <v>510</v>
      </c>
      <c r="Y234" s="97" t="s">
        <v>510</v>
      </c>
      <c r="Z234" s="100" t="s">
        <v>512</v>
      </c>
      <c r="AA234" s="97" t="s">
        <v>149</v>
      </c>
      <c r="AB234" s="100">
        <v>2</v>
      </c>
      <c r="AJ234" s="86" t="s">
        <v>222</v>
      </c>
      <c r="AK234" s="86" t="s">
        <v>153</v>
      </c>
    </row>
    <row r="235" spans="1:37">
      <c r="D235" s="145" t="s">
        <v>513</v>
      </c>
      <c r="E235" s="146"/>
      <c r="F235" s="147"/>
      <c r="G235" s="148"/>
      <c r="H235" s="148"/>
      <c r="I235" s="148"/>
      <c r="J235" s="148"/>
      <c r="K235" s="149"/>
      <c r="L235" s="149"/>
      <c r="M235" s="146"/>
      <c r="N235" s="146"/>
      <c r="O235" s="147"/>
      <c r="P235" s="147"/>
      <c r="Q235" s="146"/>
      <c r="R235" s="146"/>
      <c r="S235" s="146"/>
      <c r="T235" s="150"/>
      <c r="U235" s="150"/>
      <c r="V235" s="150" t="s">
        <v>0</v>
      </c>
      <c r="W235" s="151"/>
      <c r="X235" s="147"/>
    </row>
    <row r="236" spans="1:37">
      <c r="D236" s="152" t="s">
        <v>514</v>
      </c>
      <c r="E236" s="153">
        <f>J236</f>
        <v>0</v>
      </c>
      <c r="H236" s="153">
        <f>SUM(H82:H235)</f>
        <v>0</v>
      </c>
      <c r="I236" s="153">
        <f>SUM(I82:I235)</f>
        <v>0</v>
      </c>
      <c r="J236" s="153">
        <f>SUM(J82:J235)</f>
        <v>0</v>
      </c>
      <c r="L236" s="154">
        <f>SUM(L82:L235)</f>
        <v>75.349301560000001</v>
      </c>
      <c r="N236" s="155">
        <f>SUM(N82:N235)</f>
        <v>0</v>
      </c>
      <c r="W236" s="104">
        <f>SUM(W82:W235)</f>
        <v>1391.0159999999998</v>
      </c>
    </row>
    <row r="238" spans="1:37">
      <c r="B238" s="97" t="s">
        <v>515</v>
      </c>
    </row>
    <row r="239" spans="1:37" ht="25.5">
      <c r="A239" s="95">
        <v>72</v>
      </c>
      <c r="B239" s="96" t="s">
        <v>165</v>
      </c>
      <c r="C239" s="97" t="s">
        <v>516</v>
      </c>
      <c r="D239" s="98" t="s">
        <v>517</v>
      </c>
      <c r="E239" s="99">
        <v>12.4</v>
      </c>
      <c r="F239" s="100" t="s">
        <v>272</v>
      </c>
      <c r="H239" s="101">
        <f>ROUND(E239*G239,2)</f>
        <v>0</v>
      </c>
      <c r="J239" s="101">
        <f>ROUND(E239*G239,2)</f>
        <v>0</v>
      </c>
      <c r="K239" s="102">
        <v>9.0000000000000006E-5</v>
      </c>
      <c r="L239" s="102">
        <f>E239*K239</f>
        <v>1.116E-3</v>
      </c>
      <c r="N239" s="99">
        <f>E239*M239</f>
        <v>0</v>
      </c>
      <c r="O239" s="100">
        <v>20</v>
      </c>
      <c r="P239" s="100" t="s">
        <v>149</v>
      </c>
      <c r="V239" s="103" t="s">
        <v>104</v>
      </c>
      <c r="W239" s="104">
        <v>8.1839999999999993</v>
      </c>
      <c r="X239" s="97" t="s">
        <v>518</v>
      </c>
      <c r="Y239" s="97" t="s">
        <v>516</v>
      </c>
      <c r="Z239" s="100" t="s">
        <v>519</v>
      </c>
      <c r="AB239" s="100">
        <v>1</v>
      </c>
      <c r="AJ239" s="86" t="s">
        <v>152</v>
      </c>
      <c r="AK239" s="86" t="s">
        <v>153</v>
      </c>
    </row>
    <row r="240" spans="1:37">
      <c r="D240" s="145" t="s">
        <v>520</v>
      </c>
      <c r="E240" s="146"/>
      <c r="F240" s="147"/>
      <c r="G240" s="148"/>
      <c r="H240" s="148"/>
      <c r="I240" s="148"/>
      <c r="J240" s="148"/>
      <c r="K240" s="149"/>
      <c r="L240" s="149"/>
      <c r="M240" s="146"/>
      <c r="N240" s="146"/>
      <c r="O240" s="147"/>
      <c r="P240" s="147"/>
      <c r="Q240" s="146"/>
      <c r="R240" s="146"/>
      <c r="S240" s="146"/>
      <c r="T240" s="150"/>
      <c r="U240" s="150"/>
      <c r="V240" s="150" t="s">
        <v>0</v>
      </c>
      <c r="W240" s="151"/>
      <c r="X240" s="147"/>
    </row>
    <row r="241" spans="1:37">
      <c r="D241" s="145" t="s">
        <v>521</v>
      </c>
      <c r="E241" s="146"/>
      <c r="F241" s="147"/>
      <c r="G241" s="148"/>
      <c r="H241" s="148"/>
      <c r="I241" s="148"/>
      <c r="J241" s="148"/>
      <c r="K241" s="149"/>
      <c r="L241" s="149"/>
      <c r="M241" s="146"/>
      <c r="N241" s="146"/>
      <c r="O241" s="147"/>
      <c r="P241" s="147"/>
      <c r="Q241" s="146"/>
      <c r="R241" s="146"/>
      <c r="S241" s="146"/>
      <c r="T241" s="150"/>
      <c r="U241" s="150"/>
      <c r="V241" s="150" t="s">
        <v>0</v>
      </c>
      <c r="W241" s="151"/>
      <c r="X241" s="147"/>
    </row>
    <row r="242" spans="1:37">
      <c r="D242" s="145" t="s">
        <v>522</v>
      </c>
      <c r="E242" s="146"/>
      <c r="F242" s="147"/>
      <c r="G242" s="148"/>
      <c r="H242" s="148"/>
      <c r="I242" s="148"/>
      <c r="J242" s="148"/>
      <c r="K242" s="149"/>
      <c r="L242" s="149"/>
      <c r="M242" s="146"/>
      <c r="N242" s="146"/>
      <c r="O242" s="147"/>
      <c r="P242" s="147"/>
      <c r="Q242" s="146"/>
      <c r="R242" s="146"/>
      <c r="S242" s="146"/>
      <c r="T242" s="150"/>
      <c r="U242" s="150"/>
      <c r="V242" s="150" t="s">
        <v>0</v>
      </c>
      <c r="W242" s="151"/>
      <c r="X242" s="147"/>
    </row>
    <row r="243" spans="1:37">
      <c r="D243" s="145" t="s">
        <v>523</v>
      </c>
      <c r="E243" s="146"/>
      <c r="F243" s="147"/>
      <c r="G243" s="148"/>
      <c r="H243" s="148"/>
      <c r="I243" s="148"/>
      <c r="J243" s="148"/>
      <c r="K243" s="149"/>
      <c r="L243" s="149"/>
      <c r="M243" s="146"/>
      <c r="N243" s="146"/>
      <c r="O243" s="147"/>
      <c r="P243" s="147"/>
      <c r="Q243" s="146"/>
      <c r="R243" s="146"/>
      <c r="S243" s="146"/>
      <c r="T243" s="150"/>
      <c r="U243" s="150"/>
      <c r="V243" s="150" t="s">
        <v>0</v>
      </c>
      <c r="W243" s="151"/>
      <c r="X243" s="147"/>
    </row>
    <row r="244" spans="1:37">
      <c r="D244" s="145" t="s">
        <v>520</v>
      </c>
      <c r="E244" s="146"/>
      <c r="F244" s="147"/>
      <c r="G244" s="148"/>
      <c r="H244" s="148"/>
      <c r="I244" s="148"/>
      <c r="J244" s="148"/>
      <c r="K244" s="149"/>
      <c r="L244" s="149"/>
      <c r="M244" s="146"/>
      <c r="N244" s="146"/>
      <c r="O244" s="147"/>
      <c r="P244" s="147"/>
      <c r="Q244" s="146"/>
      <c r="R244" s="146"/>
      <c r="S244" s="146"/>
      <c r="T244" s="150"/>
      <c r="U244" s="150"/>
      <c r="V244" s="150" t="s">
        <v>0</v>
      </c>
      <c r="W244" s="151"/>
      <c r="X244" s="147"/>
    </row>
    <row r="245" spans="1:37">
      <c r="D245" s="145" t="s">
        <v>524</v>
      </c>
      <c r="E245" s="146"/>
      <c r="F245" s="147"/>
      <c r="G245" s="148"/>
      <c r="H245" s="148"/>
      <c r="I245" s="148"/>
      <c r="J245" s="148"/>
      <c r="K245" s="149"/>
      <c r="L245" s="149"/>
      <c r="M245" s="146"/>
      <c r="N245" s="146"/>
      <c r="O245" s="147"/>
      <c r="P245" s="147"/>
      <c r="Q245" s="146"/>
      <c r="R245" s="146"/>
      <c r="S245" s="146"/>
      <c r="T245" s="150"/>
      <c r="U245" s="150"/>
      <c r="V245" s="150" t="s">
        <v>0</v>
      </c>
      <c r="W245" s="151"/>
      <c r="X245" s="147"/>
    </row>
    <row r="246" spans="1:37">
      <c r="A246" s="95">
        <v>73</v>
      </c>
      <c r="B246" s="96" t="s">
        <v>525</v>
      </c>
      <c r="C246" s="97" t="s">
        <v>526</v>
      </c>
      <c r="D246" s="98" t="s">
        <v>527</v>
      </c>
      <c r="E246" s="99">
        <v>218.03200000000001</v>
      </c>
      <c r="F246" s="100" t="s">
        <v>177</v>
      </c>
      <c r="H246" s="101">
        <f>ROUND(E246*G246,2)</f>
        <v>0</v>
      </c>
      <c r="J246" s="101">
        <f>ROUND(E246*G246,2)</f>
        <v>0</v>
      </c>
      <c r="K246" s="102">
        <v>1.66E-3</v>
      </c>
      <c r="L246" s="102">
        <f>E246*K246</f>
        <v>0.36193312</v>
      </c>
      <c r="N246" s="99">
        <f>E246*M246</f>
        <v>0</v>
      </c>
      <c r="O246" s="100">
        <v>20</v>
      </c>
      <c r="P246" s="100" t="s">
        <v>149</v>
      </c>
      <c r="V246" s="103" t="s">
        <v>104</v>
      </c>
      <c r="W246" s="104">
        <v>40.335999999999999</v>
      </c>
      <c r="X246" s="97" t="s">
        <v>528</v>
      </c>
      <c r="Y246" s="97" t="s">
        <v>526</v>
      </c>
      <c r="Z246" s="100" t="s">
        <v>529</v>
      </c>
      <c r="AB246" s="100">
        <v>1</v>
      </c>
      <c r="AJ246" s="86" t="s">
        <v>152</v>
      </c>
      <c r="AK246" s="86" t="s">
        <v>153</v>
      </c>
    </row>
    <row r="247" spans="1:37">
      <c r="A247" s="95">
        <v>74</v>
      </c>
      <c r="B247" s="96" t="s">
        <v>525</v>
      </c>
      <c r="C247" s="97" t="s">
        <v>530</v>
      </c>
      <c r="D247" s="98" t="s">
        <v>531</v>
      </c>
      <c r="E247" s="99">
        <v>18.715</v>
      </c>
      <c r="F247" s="100" t="s">
        <v>177</v>
      </c>
      <c r="H247" s="101">
        <f>ROUND(E247*G247,2)</f>
        <v>0</v>
      </c>
      <c r="J247" s="101">
        <f>ROUND(E247*G247,2)</f>
        <v>0</v>
      </c>
      <c r="K247" s="102">
        <v>5.8799999999999998E-3</v>
      </c>
      <c r="L247" s="102">
        <f>E247*K247</f>
        <v>0.11004419999999999</v>
      </c>
      <c r="N247" s="99">
        <f>E247*M247</f>
        <v>0</v>
      </c>
      <c r="O247" s="100">
        <v>20</v>
      </c>
      <c r="P247" s="100" t="s">
        <v>149</v>
      </c>
      <c r="V247" s="103" t="s">
        <v>104</v>
      </c>
      <c r="W247" s="104">
        <v>6.3259999999999996</v>
      </c>
      <c r="X247" s="97" t="s">
        <v>532</v>
      </c>
      <c r="Y247" s="97" t="s">
        <v>530</v>
      </c>
      <c r="Z247" s="100" t="s">
        <v>529</v>
      </c>
      <c r="AB247" s="100">
        <v>1</v>
      </c>
      <c r="AJ247" s="86" t="s">
        <v>152</v>
      </c>
      <c r="AK247" s="86" t="s">
        <v>153</v>
      </c>
    </row>
    <row r="248" spans="1:37">
      <c r="D248" s="145" t="s">
        <v>533</v>
      </c>
      <c r="E248" s="146"/>
      <c r="F248" s="147"/>
      <c r="G248" s="148"/>
      <c r="H248" s="148"/>
      <c r="I248" s="148"/>
      <c r="J248" s="148"/>
      <c r="K248" s="149"/>
      <c r="L248" s="149"/>
      <c r="M248" s="146"/>
      <c r="N248" s="146"/>
      <c r="O248" s="147"/>
      <c r="P248" s="147"/>
      <c r="Q248" s="146"/>
      <c r="R248" s="146"/>
      <c r="S248" s="146"/>
      <c r="T248" s="150"/>
      <c r="U248" s="150"/>
      <c r="V248" s="150" t="s">
        <v>0</v>
      </c>
      <c r="W248" s="151"/>
      <c r="X248" s="147"/>
    </row>
    <row r="249" spans="1:37">
      <c r="D249" s="145" t="s">
        <v>534</v>
      </c>
      <c r="E249" s="146"/>
      <c r="F249" s="147"/>
      <c r="G249" s="148"/>
      <c r="H249" s="148"/>
      <c r="I249" s="148"/>
      <c r="J249" s="148"/>
      <c r="K249" s="149"/>
      <c r="L249" s="149"/>
      <c r="M249" s="146"/>
      <c r="N249" s="146"/>
      <c r="O249" s="147"/>
      <c r="P249" s="147"/>
      <c r="Q249" s="146"/>
      <c r="R249" s="146"/>
      <c r="S249" s="146"/>
      <c r="T249" s="150"/>
      <c r="U249" s="150"/>
      <c r="V249" s="150" t="s">
        <v>0</v>
      </c>
      <c r="W249" s="151"/>
      <c r="X249" s="147"/>
    </row>
    <row r="250" spans="1:37">
      <c r="D250" s="145" t="s">
        <v>535</v>
      </c>
      <c r="E250" s="146"/>
      <c r="F250" s="147"/>
      <c r="G250" s="148"/>
      <c r="H250" s="148"/>
      <c r="I250" s="148"/>
      <c r="J250" s="148"/>
      <c r="K250" s="149"/>
      <c r="L250" s="149"/>
      <c r="M250" s="146"/>
      <c r="N250" s="146"/>
      <c r="O250" s="147"/>
      <c r="P250" s="147"/>
      <c r="Q250" s="146"/>
      <c r="R250" s="146"/>
      <c r="S250" s="146"/>
      <c r="T250" s="150"/>
      <c r="U250" s="150"/>
      <c r="V250" s="150" t="s">
        <v>0</v>
      </c>
      <c r="W250" s="151"/>
      <c r="X250" s="147"/>
    </row>
    <row r="251" spans="1:37">
      <c r="D251" s="145" t="s">
        <v>536</v>
      </c>
      <c r="E251" s="146"/>
      <c r="F251" s="147"/>
      <c r="G251" s="148"/>
      <c r="H251" s="148"/>
      <c r="I251" s="148"/>
      <c r="J251" s="148"/>
      <c r="K251" s="149"/>
      <c r="L251" s="149"/>
      <c r="M251" s="146"/>
      <c r="N251" s="146"/>
      <c r="O251" s="147"/>
      <c r="P251" s="147"/>
      <c r="Q251" s="146"/>
      <c r="R251" s="146"/>
      <c r="S251" s="146"/>
      <c r="T251" s="150"/>
      <c r="U251" s="150"/>
      <c r="V251" s="150" t="s">
        <v>0</v>
      </c>
      <c r="W251" s="151"/>
      <c r="X251" s="147"/>
    </row>
    <row r="252" spans="1:37" ht="25.5">
      <c r="A252" s="95">
        <v>75</v>
      </c>
      <c r="B252" s="96" t="s">
        <v>189</v>
      </c>
      <c r="C252" s="97" t="s">
        <v>537</v>
      </c>
      <c r="D252" s="98" t="s">
        <v>538</v>
      </c>
      <c r="E252" s="99">
        <v>218.03200000000001</v>
      </c>
      <c r="F252" s="100" t="s">
        <v>177</v>
      </c>
      <c r="H252" s="101">
        <f>ROUND(E252*G252,2)</f>
        <v>0</v>
      </c>
      <c r="J252" s="101">
        <f>ROUND(E252*G252,2)</f>
        <v>0</v>
      </c>
      <c r="K252" s="102">
        <v>2.0000000000000002E-5</v>
      </c>
      <c r="L252" s="102">
        <f>E252*K252</f>
        <v>4.3606400000000007E-3</v>
      </c>
      <c r="N252" s="99">
        <f>E252*M252</f>
        <v>0</v>
      </c>
      <c r="O252" s="100">
        <v>20</v>
      </c>
      <c r="P252" s="100" t="s">
        <v>149</v>
      </c>
      <c r="V252" s="103" t="s">
        <v>104</v>
      </c>
      <c r="W252" s="104">
        <v>61.703000000000003</v>
      </c>
      <c r="X252" s="97" t="s">
        <v>539</v>
      </c>
      <c r="Y252" s="97" t="s">
        <v>537</v>
      </c>
      <c r="Z252" s="100" t="s">
        <v>540</v>
      </c>
      <c r="AB252" s="100">
        <v>1</v>
      </c>
      <c r="AJ252" s="86" t="s">
        <v>152</v>
      </c>
      <c r="AK252" s="86" t="s">
        <v>153</v>
      </c>
    </row>
    <row r="253" spans="1:37">
      <c r="D253" s="145" t="s">
        <v>541</v>
      </c>
      <c r="E253" s="146"/>
      <c r="F253" s="147"/>
      <c r="G253" s="148"/>
      <c r="H253" s="148"/>
      <c r="I253" s="148"/>
      <c r="J253" s="148"/>
      <c r="K253" s="149"/>
      <c r="L253" s="149"/>
      <c r="M253" s="146"/>
      <c r="N253" s="146"/>
      <c r="O253" s="147"/>
      <c r="P253" s="147"/>
      <c r="Q253" s="146"/>
      <c r="R253" s="146"/>
      <c r="S253" s="146"/>
      <c r="T253" s="150"/>
      <c r="U253" s="150"/>
      <c r="V253" s="150" t="s">
        <v>0</v>
      </c>
      <c r="W253" s="151"/>
      <c r="X253" s="147"/>
    </row>
    <row r="254" spans="1:37">
      <c r="D254" s="145" t="s">
        <v>448</v>
      </c>
      <c r="E254" s="146"/>
      <c r="F254" s="147"/>
      <c r="G254" s="148"/>
      <c r="H254" s="148"/>
      <c r="I254" s="148"/>
      <c r="J254" s="148"/>
      <c r="K254" s="149"/>
      <c r="L254" s="149"/>
      <c r="M254" s="146"/>
      <c r="N254" s="146"/>
      <c r="O254" s="147"/>
      <c r="P254" s="147"/>
      <c r="Q254" s="146"/>
      <c r="R254" s="146"/>
      <c r="S254" s="146"/>
      <c r="T254" s="150"/>
      <c r="U254" s="150"/>
      <c r="V254" s="150" t="s">
        <v>0</v>
      </c>
      <c r="W254" s="151"/>
      <c r="X254" s="147"/>
    </row>
    <row r="255" spans="1:37">
      <c r="D255" s="145" t="s">
        <v>449</v>
      </c>
      <c r="E255" s="146"/>
      <c r="F255" s="147"/>
      <c r="G255" s="148"/>
      <c r="H255" s="148"/>
      <c r="I255" s="148"/>
      <c r="J255" s="148"/>
      <c r="K255" s="149"/>
      <c r="L255" s="149"/>
      <c r="M255" s="146"/>
      <c r="N255" s="146"/>
      <c r="O255" s="147"/>
      <c r="P255" s="147"/>
      <c r="Q255" s="146"/>
      <c r="R255" s="146"/>
      <c r="S255" s="146"/>
      <c r="T255" s="150"/>
      <c r="U255" s="150"/>
      <c r="V255" s="150" t="s">
        <v>0</v>
      </c>
      <c r="W255" s="151"/>
      <c r="X255" s="147"/>
    </row>
    <row r="256" spans="1:37">
      <c r="D256" s="145" t="s">
        <v>450</v>
      </c>
      <c r="E256" s="146"/>
      <c r="F256" s="147"/>
      <c r="G256" s="148"/>
      <c r="H256" s="148"/>
      <c r="I256" s="148"/>
      <c r="J256" s="148"/>
      <c r="K256" s="149"/>
      <c r="L256" s="149"/>
      <c r="M256" s="146"/>
      <c r="N256" s="146"/>
      <c r="O256" s="147"/>
      <c r="P256" s="147"/>
      <c r="Q256" s="146"/>
      <c r="R256" s="146"/>
      <c r="S256" s="146"/>
      <c r="T256" s="150"/>
      <c r="U256" s="150"/>
      <c r="V256" s="150" t="s">
        <v>0</v>
      </c>
      <c r="W256" s="151"/>
      <c r="X256" s="147"/>
    </row>
    <row r="257" spans="1:37">
      <c r="D257" s="145" t="s">
        <v>451</v>
      </c>
      <c r="E257" s="146"/>
      <c r="F257" s="147"/>
      <c r="G257" s="148"/>
      <c r="H257" s="148"/>
      <c r="I257" s="148"/>
      <c r="J257" s="148"/>
      <c r="K257" s="149"/>
      <c r="L257" s="149"/>
      <c r="M257" s="146"/>
      <c r="N257" s="146"/>
      <c r="O257" s="147"/>
      <c r="P257" s="147"/>
      <c r="Q257" s="146"/>
      <c r="R257" s="146"/>
      <c r="S257" s="146"/>
      <c r="T257" s="150"/>
      <c r="U257" s="150"/>
      <c r="V257" s="150" t="s">
        <v>0</v>
      </c>
      <c r="W257" s="151"/>
      <c r="X257" s="147"/>
    </row>
    <row r="258" spans="1:37">
      <c r="D258" s="145" t="s">
        <v>452</v>
      </c>
      <c r="E258" s="146"/>
      <c r="F258" s="147"/>
      <c r="G258" s="148"/>
      <c r="H258" s="148"/>
      <c r="I258" s="148"/>
      <c r="J258" s="148"/>
      <c r="K258" s="149"/>
      <c r="L258" s="149"/>
      <c r="M258" s="146"/>
      <c r="N258" s="146"/>
      <c r="O258" s="147"/>
      <c r="P258" s="147"/>
      <c r="Q258" s="146"/>
      <c r="R258" s="146"/>
      <c r="S258" s="146"/>
      <c r="T258" s="150"/>
      <c r="U258" s="150"/>
      <c r="V258" s="150" t="s">
        <v>0</v>
      </c>
      <c r="W258" s="151"/>
      <c r="X258" s="147"/>
    </row>
    <row r="259" spans="1:37">
      <c r="D259" s="145" t="s">
        <v>453</v>
      </c>
      <c r="E259" s="146"/>
      <c r="F259" s="147"/>
      <c r="G259" s="148"/>
      <c r="H259" s="148"/>
      <c r="I259" s="148"/>
      <c r="J259" s="148"/>
      <c r="K259" s="149"/>
      <c r="L259" s="149"/>
      <c r="M259" s="146"/>
      <c r="N259" s="146"/>
      <c r="O259" s="147"/>
      <c r="P259" s="147"/>
      <c r="Q259" s="146"/>
      <c r="R259" s="146"/>
      <c r="S259" s="146"/>
      <c r="T259" s="150"/>
      <c r="U259" s="150"/>
      <c r="V259" s="150" t="s">
        <v>0</v>
      </c>
      <c r="W259" s="151"/>
      <c r="X259" s="147"/>
    </row>
    <row r="260" spans="1:37">
      <c r="D260" s="145" t="s">
        <v>454</v>
      </c>
      <c r="E260" s="146"/>
      <c r="F260" s="147"/>
      <c r="G260" s="148"/>
      <c r="H260" s="148"/>
      <c r="I260" s="148"/>
      <c r="J260" s="148"/>
      <c r="K260" s="149"/>
      <c r="L260" s="149"/>
      <c r="M260" s="146"/>
      <c r="N260" s="146"/>
      <c r="O260" s="147"/>
      <c r="P260" s="147"/>
      <c r="Q260" s="146"/>
      <c r="R260" s="146"/>
      <c r="S260" s="146"/>
      <c r="T260" s="150"/>
      <c r="U260" s="150"/>
      <c r="V260" s="150" t="s">
        <v>0</v>
      </c>
      <c r="W260" s="151"/>
      <c r="X260" s="147"/>
    </row>
    <row r="261" spans="1:37">
      <c r="D261" s="145" t="s">
        <v>455</v>
      </c>
      <c r="E261" s="146"/>
      <c r="F261" s="147"/>
      <c r="G261" s="148"/>
      <c r="H261" s="148"/>
      <c r="I261" s="148"/>
      <c r="J261" s="148"/>
      <c r="K261" s="149"/>
      <c r="L261" s="149"/>
      <c r="M261" s="146"/>
      <c r="N261" s="146"/>
      <c r="O261" s="147"/>
      <c r="P261" s="147"/>
      <c r="Q261" s="146"/>
      <c r="R261" s="146"/>
      <c r="S261" s="146"/>
      <c r="T261" s="150"/>
      <c r="U261" s="150"/>
      <c r="V261" s="150" t="s">
        <v>0</v>
      </c>
      <c r="W261" s="151"/>
      <c r="X261" s="147"/>
    </row>
    <row r="262" spans="1:37">
      <c r="D262" s="145" t="s">
        <v>456</v>
      </c>
      <c r="E262" s="146"/>
      <c r="F262" s="147"/>
      <c r="G262" s="148"/>
      <c r="H262" s="148"/>
      <c r="I262" s="148"/>
      <c r="J262" s="148"/>
      <c r="K262" s="149"/>
      <c r="L262" s="149"/>
      <c r="M262" s="146"/>
      <c r="N262" s="146"/>
      <c r="O262" s="147"/>
      <c r="P262" s="147"/>
      <c r="Q262" s="146"/>
      <c r="R262" s="146"/>
      <c r="S262" s="146"/>
      <c r="T262" s="150"/>
      <c r="U262" s="150"/>
      <c r="V262" s="150" t="s">
        <v>0</v>
      </c>
      <c r="W262" s="151"/>
      <c r="X262" s="147"/>
    </row>
    <row r="263" spans="1:37">
      <c r="D263" s="145" t="s">
        <v>457</v>
      </c>
      <c r="E263" s="146"/>
      <c r="F263" s="147"/>
      <c r="G263" s="148"/>
      <c r="H263" s="148"/>
      <c r="I263" s="148"/>
      <c r="J263" s="148"/>
      <c r="K263" s="149"/>
      <c r="L263" s="149"/>
      <c r="M263" s="146"/>
      <c r="N263" s="146"/>
      <c r="O263" s="147"/>
      <c r="P263" s="147"/>
      <c r="Q263" s="146"/>
      <c r="R263" s="146"/>
      <c r="S263" s="146"/>
      <c r="T263" s="150"/>
      <c r="U263" s="150"/>
      <c r="V263" s="150" t="s">
        <v>0</v>
      </c>
      <c r="W263" s="151"/>
      <c r="X263" s="147"/>
    </row>
    <row r="264" spans="1:37">
      <c r="D264" s="145" t="s">
        <v>458</v>
      </c>
      <c r="E264" s="146"/>
      <c r="F264" s="147"/>
      <c r="G264" s="148"/>
      <c r="H264" s="148"/>
      <c r="I264" s="148"/>
      <c r="J264" s="148"/>
      <c r="K264" s="149"/>
      <c r="L264" s="149"/>
      <c r="M264" s="146"/>
      <c r="N264" s="146"/>
      <c r="O264" s="147"/>
      <c r="P264" s="147"/>
      <c r="Q264" s="146"/>
      <c r="R264" s="146"/>
      <c r="S264" s="146"/>
      <c r="T264" s="150"/>
      <c r="U264" s="150"/>
      <c r="V264" s="150" t="s">
        <v>0</v>
      </c>
      <c r="W264" s="151"/>
      <c r="X264" s="147"/>
    </row>
    <row r="265" spans="1:37">
      <c r="D265" s="145" t="s">
        <v>459</v>
      </c>
      <c r="E265" s="146"/>
      <c r="F265" s="147"/>
      <c r="G265" s="148"/>
      <c r="H265" s="148"/>
      <c r="I265" s="148"/>
      <c r="J265" s="148"/>
      <c r="K265" s="149"/>
      <c r="L265" s="149"/>
      <c r="M265" s="146"/>
      <c r="N265" s="146"/>
      <c r="O265" s="147"/>
      <c r="P265" s="147"/>
      <c r="Q265" s="146"/>
      <c r="R265" s="146"/>
      <c r="S265" s="146"/>
      <c r="T265" s="150"/>
      <c r="U265" s="150"/>
      <c r="V265" s="150" t="s">
        <v>0</v>
      </c>
      <c r="W265" s="151"/>
      <c r="X265" s="147"/>
    </row>
    <row r="266" spans="1:37">
      <c r="D266" s="145" t="s">
        <v>460</v>
      </c>
      <c r="E266" s="146"/>
      <c r="F266" s="147"/>
      <c r="G266" s="148"/>
      <c r="H266" s="148"/>
      <c r="I266" s="148"/>
      <c r="J266" s="148"/>
      <c r="K266" s="149"/>
      <c r="L266" s="149"/>
      <c r="M266" s="146"/>
      <c r="N266" s="146"/>
      <c r="O266" s="147"/>
      <c r="P266" s="147"/>
      <c r="Q266" s="146"/>
      <c r="R266" s="146"/>
      <c r="S266" s="146"/>
      <c r="T266" s="150"/>
      <c r="U266" s="150"/>
      <c r="V266" s="150" t="s">
        <v>0</v>
      </c>
      <c r="W266" s="151"/>
      <c r="X266" s="147"/>
    </row>
    <row r="267" spans="1:37">
      <c r="D267" s="145" t="s">
        <v>542</v>
      </c>
      <c r="E267" s="146"/>
      <c r="F267" s="147"/>
      <c r="G267" s="148"/>
      <c r="H267" s="148"/>
      <c r="I267" s="148"/>
      <c r="J267" s="148"/>
      <c r="K267" s="149"/>
      <c r="L267" s="149"/>
      <c r="M267" s="146"/>
      <c r="N267" s="146"/>
      <c r="O267" s="147"/>
      <c r="P267" s="147"/>
      <c r="Q267" s="146"/>
      <c r="R267" s="146"/>
      <c r="S267" s="146"/>
      <c r="T267" s="150"/>
      <c r="U267" s="150"/>
      <c r="V267" s="150" t="s">
        <v>0</v>
      </c>
      <c r="W267" s="151"/>
      <c r="X267" s="147"/>
    </row>
    <row r="268" spans="1:37">
      <c r="D268" s="145" t="s">
        <v>543</v>
      </c>
      <c r="E268" s="146"/>
      <c r="F268" s="147"/>
      <c r="G268" s="148"/>
      <c r="H268" s="148"/>
      <c r="I268" s="148"/>
      <c r="J268" s="148"/>
      <c r="K268" s="149"/>
      <c r="L268" s="149"/>
      <c r="M268" s="146"/>
      <c r="N268" s="146"/>
      <c r="O268" s="147"/>
      <c r="P268" s="147"/>
      <c r="Q268" s="146"/>
      <c r="R268" s="146"/>
      <c r="S268" s="146"/>
      <c r="T268" s="150"/>
      <c r="U268" s="150"/>
      <c r="V268" s="150" t="s">
        <v>0</v>
      </c>
      <c r="W268" s="151"/>
      <c r="X268" s="147"/>
    </row>
    <row r="269" spans="1:37">
      <c r="A269" s="95">
        <v>76</v>
      </c>
      <c r="B269" s="96" t="s">
        <v>189</v>
      </c>
      <c r="C269" s="97" t="s">
        <v>544</v>
      </c>
      <c r="D269" s="98" t="s">
        <v>545</v>
      </c>
      <c r="E269" s="99">
        <v>67.11</v>
      </c>
      <c r="F269" s="100" t="s">
        <v>272</v>
      </c>
      <c r="H269" s="101">
        <f>ROUND(E269*G269,2)</f>
        <v>0</v>
      </c>
      <c r="J269" s="101">
        <f>ROUND(E269*G269,2)</f>
        <v>0</v>
      </c>
      <c r="L269" s="102">
        <f>E269*K269</f>
        <v>0</v>
      </c>
      <c r="N269" s="99">
        <f>E269*M269</f>
        <v>0</v>
      </c>
      <c r="O269" s="100">
        <v>20</v>
      </c>
      <c r="P269" s="100" t="s">
        <v>149</v>
      </c>
      <c r="V269" s="103" t="s">
        <v>104</v>
      </c>
      <c r="W269" s="104">
        <v>6.3079999999999998</v>
      </c>
      <c r="X269" s="97" t="s">
        <v>546</v>
      </c>
      <c r="Y269" s="97" t="s">
        <v>544</v>
      </c>
      <c r="Z269" s="100" t="s">
        <v>221</v>
      </c>
      <c r="AB269" s="100">
        <v>1</v>
      </c>
      <c r="AJ269" s="86" t="s">
        <v>152</v>
      </c>
      <c r="AK269" s="86" t="s">
        <v>153</v>
      </c>
    </row>
    <row r="270" spans="1:37">
      <c r="D270" s="145" t="s">
        <v>547</v>
      </c>
      <c r="E270" s="146"/>
      <c r="F270" s="147"/>
      <c r="G270" s="148"/>
      <c r="H270" s="148"/>
      <c r="I270" s="148"/>
      <c r="J270" s="148"/>
      <c r="K270" s="149"/>
      <c r="L270" s="149"/>
      <c r="M270" s="146"/>
      <c r="N270" s="146"/>
      <c r="O270" s="147"/>
      <c r="P270" s="147"/>
      <c r="Q270" s="146"/>
      <c r="R270" s="146"/>
      <c r="S270" s="146"/>
      <c r="T270" s="150"/>
      <c r="U270" s="150"/>
      <c r="V270" s="150" t="s">
        <v>0</v>
      </c>
      <c r="W270" s="151"/>
      <c r="X270" s="147"/>
    </row>
    <row r="271" spans="1:37">
      <c r="D271" s="145" t="s">
        <v>548</v>
      </c>
      <c r="E271" s="146"/>
      <c r="F271" s="147"/>
      <c r="G271" s="148"/>
      <c r="H271" s="148"/>
      <c r="I271" s="148"/>
      <c r="J271" s="148"/>
      <c r="K271" s="149"/>
      <c r="L271" s="149"/>
      <c r="M271" s="146"/>
      <c r="N271" s="146"/>
      <c r="O271" s="147"/>
      <c r="P271" s="147"/>
      <c r="Q271" s="146"/>
      <c r="R271" s="146"/>
      <c r="S271" s="146"/>
      <c r="T271" s="150"/>
      <c r="U271" s="150"/>
      <c r="V271" s="150" t="s">
        <v>0</v>
      </c>
      <c r="W271" s="151"/>
      <c r="X271" s="147"/>
    </row>
    <row r="272" spans="1:37">
      <c r="D272" s="145" t="s">
        <v>549</v>
      </c>
      <c r="E272" s="146"/>
      <c r="F272" s="147"/>
      <c r="G272" s="148"/>
      <c r="H272" s="148"/>
      <c r="I272" s="148"/>
      <c r="J272" s="148"/>
      <c r="K272" s="149"/>
      <c r="L272" s="149"/>
      <c r="M272" s="146"/>
      <c r="N272" s="146"/>
      <c r="O272" s="147"/>
      <c r="P272" s="147"/>
      <c r="Q272" s="146"/>
      <c r="R272" s="146"/>
      <c r="S272" s="146"/>
      <c r="T272" s="150"/>
      <c r="U272" s="150"/>
      <c r="V272" s="150" t="s">
        <v>0</v>
      </c>
      <c r="W272" s="151"/>
      <c r="X272" s="147"/>
    </row>
    <row r="273" spans="1:37">
      <c r="D273" s="145" t="s">
        <v>550</v>
      </c>
      <c r="E273" s="146"/>
      <c r="F273" s="147"/>
      <c r="G273" s="148"/>
      <c r="H273" s="148"/>
      <c r="I273" s="148"/>
      <c r="J273" s="148"/>
      <c r="K273" s="149"/>
      <c r="L273" s="149"/>
      <c r="M273" s="146"/>
      <c r="N273" s="146"/>
      <c r="O273" s="147"/>
      <c r="P273" s="147"/>
      <c r="Q273" s="146"/>
      <c r="R273" s="146"/>
      <c r="S273" s="146"/>
      <c r="T273" s="150"/>
      <c r="U273" s="150"/>
      <c r="V273" s="150" t="s">
        <v>0</v>
      </c>
      <c r="W273" s="151"/>
      <c r="X273" s="147"/>
    </row>
    <row r="274" spans="1:37">
      <c r="D274" s="145" t="s">
        <v>551</v>
      </c>
      <c r="E274" s="146"/>
      <c r="F274" s="147"/>
      <c r="G274" s="148"/>
      <c r="H274" s="148"/>
      <c r="I274" s="148"/>
      <c r="J274" s="148"/>
      <c r="K274" s="149"/>
      <c r="L274" s="149"/>
      <c r="M274" s="146"/>
      <c r="N274" s="146"/>
      <c r="O274" s="147"/>
      <c r="P274" s="147"/>
      <c r="Q274" s="146"/>
      <c r="R274" s="146"/>
      <c r="S274" s="146"/>
      <c r="T274" s="150"/>
      <c r="U274" s="150"/>
      <c r="V274" s="150" t="s">
        <v>0</v>
      </c>
      <c r="W274" s="151"/>
      <c r="X274" s="147"/>
    </row>
    <row r="275" spans="1:37">
      <c r="D275" s="145" t="s">
        <v>548</v>
      </c>
      <c r="E275" s="146"/>
      <c r="F275" s="147"/>
      <c r="G275" s="148"/>
      <c r="H275" s="148"/>
      <c r="I275" s="148"/>
      <c r="J275" s="148"/>
      <c r="K275" s="149"/>
      <c r="L275" s="149"/>
      <c r="M275" s="146"/>
      <c r="N275" s="146"/>
      <c r="O275" s="147"/>
      <c r="P275" s="147"/>
      <c r="Q275" s="146"/>
      <c r="R275" s="146"/>
      <c r="S275" s="146"/>
      <c r="T275" s="150"/>
      <c r="U275" s="150"/>
      <c r="V275" s="150" t="s">
        <v>0</v>
      </c>
      <c r="W275" s="151"/>
      <c r="X275" s="147"/>
    </row>
    <row r="276" spans="1:37">
      <c r="D276" s="145" t="s">
        <v>549</v>
      </c>
      <c r="E276" s="146"/>
      <c r="F276" s="147"/>
      <c r="G276" s="148"/>
      <c r="H276" s="148"/>
      <c r="I276" s="148"/>
      <c r="J276" s="148"/>
      <c r="K276" s="149"/>
      <c r="L276" s="149"/>
      <c r="M276" s="146"/>
      <c r="N276" s="146"/>
      <c r="O276" s="147"/>
      <c r="P276" s="147"/>
      <c r="Q276" s="146"/>
      <c r="R276" s="146"/>
      <c r="S276" s="146"/>
      <c r="T276" s="150"/>
      <c r="U276" s="150"/>
      <c r="V276" s="150" t="s">
        <v>0</v>
      </c>
      <c r="W276" s="151"/>
      <c r="X276" s="147"/>
    </row>
    <row r="277" spans="1:37">
      <c r="D277" s="145" t="s">
        <v>550</v>
      </c>
      <c r="E277" s="146"/>
      <c r="F277" s="147"/>
      <c r="G277" s="148"/>
      <c r="H277" s="148"/>
      <c r="I277" s="148"/>
      <c r="J277" s="148"/>
      <c r="K277" s="149"/>
      <c r="L277" s="149"/>
      <c r="M277" s="146"/>
      <c r="N277" s="146"/>
      <c r="O277" s="147"/>
      <c r="P277" s="147"/>
      <c r="Q277" s="146"/>
      <c r="R277" s="146"/>
      <c r="S277" s="146"/>
      <c r="T277" s="150"/>
      <c r="U277" s="150"/>
      <c r="V277" s="150" t="s">
        <v>0</v>
      </c>
      <c r="W277" s="151"/>
      <c r="X277" s="147"/>
    </row>
    <row r="278" spans="1:37">
      <c r="A278" s="95">
        <v>77</v>
      </c>
      <c r="B278" s="96" t="s">
        <v>189</v>
      </c>
      <c r="C278" s="97" t="s">
        <v>552</v>
      </c>
      <c r="D278" s="98" t="s">
        <v>553</v>
      </c>
      <c r="E278" s="99">
        <v>94.185000000000002</v>
      </c>
      <c r="F278" s="100" t="s">
        <v>272</v>
      </c>
      <c r="H278" s="101">
        <f>ROUND(E278*G278,2)</f>
        <v>0</v>
      </c>
      <c r="J278" s="101">
        <f>ROUND(E278*G278,2)</f>
        <v>0</v>
      </c>
      <c r="L278" s="102">
        <f>E278*K278</f>
        <v>0</v>
      </c>
      <c r="N278" s="99">
        <f>E278*M278</f>
        <v>0</v>
      </c>
      <c r="O278" s="100">
        <v>20</v>
      </c>
      <c r="P278" s="100" t="s">
        <v>149</v>
      </c>
      <c r="V278" s="103" t="s">
        <v>104</v>
      </c>
      <c r="W278" s="104">
        <v>8.8529999999999998</v>
      </c>
      <c r="X278" s="97" t="s">
        <v>554</v>
      </c>
      <c r="Y278" s="97" t="s">
        <v>552</v>
      </c>
      <c r="Z278" s="100" t="s">
        <v>221</v>
      </c>
      <c r="AB278" s="100">
        <v>7</v>
      </c>
      <c r="AJ278" s="86" t="s">
        <v>152</v>
      </c>
      <c r="AK278" s="86" t="s">
        <v>153</v>
      </c>
    </row>
    <row r="279" spans="1:37">
      <c r="D279" s="145" t="s">
        <v>282</v>
      </c>
      <c r="E279" s="146"/>
      <c r="F279" s="147"/>
      <c r="G279" s="148"/>
      <c r="H279" s="148"/>
      <c r="I279" s="148"/>
      <c r="J279" s="148"/>
      <c r="K279" s="149"/>
      <c r="L279" s="149"/>
      <c r="M279" s="146"/>
      <c r="N279" s="146"/>
      <c r="O279" s="147"/>
      <c r="P279" s="147"/>
      <c r="Q279" s="146"/>
      <c r="R279" s="146"/>
      <c r="S279" s="146"/>
      <c r="T279" s="150"/>
      <c r="U279" s="150"/>
      <c r="V279" s="150" t="s">
        <v>0</v>
      </c>
      <c r="W279" s="151"/>
      <c r="X279" s="147"/>
    </row>
    <row r="280" spans="1:37">
      <c r="D280" s="145" t="s">
        <v>548</v>
      </c>
      <c r="E280" s="146"/>
      <c r="F280" s="147"/>
      <c r="G280" s="148"/>
      <c r="H280" s="148"/>
      <c r="I280" s="148"/>
      <c r="J280" s="148"/>
      <c r="K280" s="149"/>
      <c r="L280" s="149"/>
      <c r="M280" s="146"/>
      <c r="N280" s="146"/>
      <c r="O280" s="147"/>
      <c r="P280" s="147"/>
      <c r="Q280" s="146"/>
      <c r="R280" s="146"/>
      <c r="S280" s="146"/>
      <c r="T280" s="150"/>
      <c r="U280" s="150"/>
      <c r="V280" s="150" t="s">
        <v>0</v>
      </c>
      <c r="W280" s="151"/>
      <c r="X280" s="147"/>
    </row>
    <row r="281" spans="1:37">
      <c r="D281" s="145" t="s">
        <v>549</v>
      </c>
      <c r="E281" s="146"/>
      <c r="F281" s="147"/>
      <c r="G281" s="148"/>
      <c r="H281" s="148"/>
      <c r="I281" s="148"/>
      <c r="J281" s="148"/>
      <c r="K281" s="149"/>
      <c r="L281" s="149"/>
      <c r="M281" s="146"/>
      <c r="N281" s="146"/>
      <c r="O281" s="147"/>
      <c r="P281" s="147"/>
      <c r="Q281" s="146"/>
      <c r="R281" s="146"/>
      <c r="S281" s="146"/>
      <c r="T281" s="150"/>
      <c r="U281" s="150"/>
      <c r="V281" s="150" t="s">
        <v>0</v>
      </c>
      <c r="W281" s="151"/>
      <c r="X281" s="147"/>
    </row>
    <row r="282" spans="1:37">
      <c r="D282" s="145" t="s">
        <v>555</v>
      </c>
      <c r="E282" s="146"/>
      <c r="F282" s="147"/>
      <c r="G282" s="148"/>
      <c r="H282" s="148"/>
      <c r="I282" s="148"/>
      <c r="J282" s="148"/>
      <c r="K282" s="149"/>
      <c r="L282" s="149"/>
      <c r="M282" s="146"/>
      <c r="N282" s="146"/>
      <c r="O282" s="147"/>
      <c r="P282" s="147"/>
      <c r="Q282" s="146"/>
      <c r="R282" s="146"/>
      <c r="S282" s="146"/>
      <c r="T282" s="150"/>
      <c r="U282" s="150"/>
      <c r="V282" s="150" t="s">
        <v>0</v>
      </c>
      <c r="W282" s="151"/>
      <c r="X282" s="147"/>
    </row>
    <row r="283" spans="1:37">
      <c r="D283" s="145" t="s">
        <v>556</v>
      </c>
      <c r="E283" s="146"/>
      <c r="F283" s="147"/>
      <c r="G283" s="148"/>
      <c r="H283" s="148"/>
      <c r="I283" s="148"/>
      <c r="J283" s="148"/>
      <c r="K283" s="149"/>
      <c r="L283" s="149"/>
      <c r="M283" s="146"/>
      <c r="N283" s="146"/>
      <c r="O283" s="147"/>
      <c r="P283" s="147"/>
      <c r="Q283" s="146"/>
      <c r="R283" s="146"/>
      <c r="S283" s="146"/>
      <c r="T283" s="150"/>
      <c r="U283" s="150"/>
      <c r="V283" s="150" t="s">
        <v>0</v>
      </c>
      <c r="W283" s="151"/>
      <c r="X283" s="147"/>
    </row>
    <row r="284" spans="1:37" ht="25.5">
      <c r="A284" s="95">
        <v>78</v>
      </c>
      <c r="B284" s="96" t="s">
        <v>557</v>
      </c>
      <c r="C284" s="97" t="s">
        <v>558</v>
      </c>
      <c r="D284" s="98" t="s">
        <v>559</v>
      </c>
      <c r="E284" s="99">
        <v>3</v>
      </c>
      <c r="F284" s="100" t="s">
        <v>148</v>
      </c>
      <c r="H284" s="101">
        <f>ROUND(E284*G284,2)</f>
        <v>0</v>
      </c>
      <c r="J284" s="101">
        <f>ROUND(E284*G284,2)</f>
        <v>0</v>
      </c>
      <c r="L284" s="102">
        <f>E284*K284</f>
        <v>0</v>
      </c>
      <c r="M284" s="99">
        <v>2.4</v>
      </c>
      <c r="N284" s="99">
        <f>E284*M284</f>
        <v>7.1999999999999993</v>
      </c>
      <c r="O284" s="100">
        <v>20</v>
      </c>
      <c r="P284" s="100" t="s">
        <v>149</v>
      </c>
      <c r="V284" s="103" t="s">
        <v>104</v>
      </c>
      <c r="W284" s="104">
        <v>40.448999999999998</v>
      </c>
      <c r="X284" s="97" t="s">
        <v>560</v>
      </c>
      <c r="Y284" s="97" t="s">
        <v>558</v>
      </c>
      <c r="Z284" s="100" t="s">
        <v>561</v>
      </c>
      <c r="AB284" s="100">
        <v>1</v>
      </c>
      <c r="AJ284" s="86" t="s">
        <v>152</v>
      </c>
      <c r="AK284" s="86" t="s">
        <v>153</v>
      </c>
    </row>
    <row r="285" spans="1:37" ht="25.5">
      <c r="D285" s="145" t="s">
        <v>562</v>
      </c>
      <c r="E285" s="146"/>
      <c r="F285" s="147"/>
      <c r="G285" s="148"/>
      <c r="H285" s="148"/>
      <c r="I285" s="148"/>
      <c r="J285" s="148"/>
      <c r="K285" s="149"/>
      <c r="L285" s="149"/>
      <c r="M285" s="146"/>
      <c r="N285" s="146"/>
      <c r="O285" s="147"/>
      <c r="P285" s="147"/>
      <c r="Q285" s="146"/>
      <c r="R285" s="146"/>
      <c r="S285" s="146"/>
      <c r="T285" s="150"/>
      <c r="U285" s="150"/>
      <c r="V285" s="150" t="s">
        <v>0</v>
      </c>
      <c r="W285" s="151"/>
      <c r="X285" s="147"/>
    </row>
    <row r="286" spans="1:37" ht="25.5">
      <c r="A286" s="95">
        <v>79</v>
      </c>
      <c r="B286" s="96" t="s">
        <v>557</v>
      </c>
      <c r="C286" s="97" t="s">
        <v>563</v>
      </c>
      <c r="D286" s="98" t="s">
        <v>564</v>
      </c>
      <c r="E286" s="99">
        <v>38.735999999999997</v>
      </c>
      <c r="F286" s="100" t="s">
        <v>177</v>
      </c>
      <c r="H286" s="101">
        <f>ROUND(E286*G286,2)</f>
        <v>0</v>
      </c>
      <c r="J286" s="101">
        <f>ROUND(E286*G286,2)</f>
        <v>0</v>
      </c>
      <c r="K286" s="102">
        <v>6.8000000000000005E-4</v>
      </c>
      <c r="L286" s="102">
        <f>E286*K286</f>
        <v>2.6340479999999999E-2</v>
      </c>
      <c r="M286" s="99">
        <v>0.26100000000000001</v>
      </c>
      <c r="N286" s="99">
        <f>E286*M286</f>
        <v>10.110096</v>
      </c>
      <c r="O286" s="100">
        <v>20</v>
      </c>
      <c r="P286" s="100" t="s">
        <v>149</v>
      </c>
      <c r="V286" s="103" t="s">
        <v>104</v>
      </c>
      <c r="W286" s="104">
        <v>9.2189999999999994</v>
      </c>
      <c r="X286" s="97" t="s">
        <v>565</v>
      </c>
      <c r="Y286" s="97" t="s">
        <v>563</v>
      </c>
      <c r="Z286" s="100" t="s">
        <v>561</v>
      </c>
      <c r="AB286" s="100">
        <v>1</v>
      </c>
      <c r="AJ286" s="86" t="s">
        <v>152</v>
      </c>
      <c r="AK286" s="86" t="s">
        <v>153</v>
      </c>
    </row>
    <row r="287" spans="1:37">
      <c r="D287" s="145" t="s">
        <v>566</v>
      </c>
      <c r="E287" s="146"/>
      <c r="F287" s="147"/>
      <c r="G287" s="148"/>
      <c r="H287" s="148"/>
      <c r="I287" s="148"/>
      <c r="J287" s="148"/>
      <c r="K287" s="149"/>
      <c r="L287" s="149"/>
      <c r="M287" s="146"/>
      <c r="N287" s="146"/>
      <c r="O287" s="147"/>
      <c r="P287" s="147"/>
      <c r="Q287" s="146"/>
      <c r="R287" s="146"/>
      <c r="S287" s="146"/>
      <c r="T287" s="150"/>
      <c r="U287" s="150"/>
      <c r="V287" s="150" t="s">
        <v>0</v>
      </c>
      <c r="W287" s="151"/>
      <c r="X287" s="147"/>
    </row>
    <row r="288" spans="1:37">
      <c r="D288" s="145" t="s">
        <v>567</v>
      </c>
      <c r="E288" s="146"/>
      <c r="F288" s="147"/>
      <c r="G288" s="148"/>
      <c r="H288" s="148"/>
      <c r="I288" s="148"/>
      <c r="J288" s="148"/>
      <c r="K288" s="149"/>
      <c r="L288" s="149"/>
      <c r="M288" s="146"/>
      <c r="N288" s="146"/>
      <c r="O288" s="147"/>
      <c r="P288" s="147"/>
      <c r="Q288" s="146"/>
      <c r="R288" s="146"/>
      <c r="S288" s="146"/>
      <c r="T288" s="150"/>
      <c r="U288" s="150"/>
      <c r="V288" s="150" t="s">
        <v>0</v>
      </c>
      <c r="W288" s="151"/>
      <c r="X288" s="147"/>
    </row>
    <row r="289" spans="1:37">
      <c r="D289" s="145" t="s">
        <v>568</v>
      </c>
      <c r="E289" s="146"/>
      <c r="F289" s="147"/>
      <c r="G289" s="148"/>
      <c r="H289" s="148"/>
      <c r="I289" s="148"/>
      <c r="J289" s="148"/>
      <c r="K289" s="149"/>
      <c r="L289" s="149"/>
      <c r="M289" s="146"/>
      <c r="N289" s="146"/>
      <c r="O289" s="147"/>
      <c r="P289" s="147"/>
      <c r="Q289" s="146"/>
      <c r="R289" s="146"/>
      <c r="S289" s="146"/>
      <c r="T289" s="150"/>
      <c r="U289" s="150"/>
      <c r="V289" s="150" t="s">
        <v>0</v>
      </c>
      <c r="W289" s="151"/>
      <c r="X289" s="147"/>
    </row>
    <row r="290" spans="1:37">
      <c r="D290" s="145" t="s">
        <v>569</v>
      </c>
      <c r="E290" s="146"/>
      <c r="F290" s="147"/>
      <c r="G290" s="148"/>
      <c r="H290" s="148"/>
      <c r="I290" s="148"/>
      <c r="J290" s="148"/>
      <c r="K290" s="149"/>
      <c r="L290" s="149"/>
      <c r="M290" s="146"/>
      <c r="N290" s="146"/>
      <c r="O290" s="147"/>
      <c r="P290" s="147"/>
      <c r="Q290" s="146"/>
      <c r="R290" s="146"/>
      <c r="S290" s="146"/>
      <c r="T290" s="150"/>
      <c r="U290" s="150"/>
      <c r="V290" s="150" t="s">
        <v>0</v>
      </c>
      <c r="W290" s="151"/>
      <c r="X290" s="147"/>
    </row>
    <row r="291" spans="1:37">
      <c r="D291" s="145" t="s">
        <v>570</v>
      </c>
      <c r="E291" s="146"/>
      <c r="F291" s="147"/>
      <c r="G291" s="148"/>
      <c r="H291" s="148"/>
      <c r="I291" s="148"/>
      <c r="J291" s="148"/>
      <c r="K291" s="149"/>
      <c r="L291" s="149"/>
      <c r="M291" s="146"/>
      <c r="N291" s="146"/>
      <c r="O291" s="147"/>
      <c r="P291" s="147"/>
      <c r="Q291" s="146"/>
      <c r="R291" s="146"/>
      <c r="S291" s="146"/>
      <c r="T291" s="150"/>
      <c r="U291" s="150"/>
      <c r="V291" s="150" t="s">
        <v>0</v>
      </c>
      <c r="W291" s="151"/>
      <c r="X291" s="147"/>
    </row>
    <row r="292" spans="1:37">
      <c r="D292" s="145" t="s">
        <v>571</v>
      </c>
      <c r="E292" s="146"/>
      <c r="F292" s="147"/>
      <c r="G292" s="148"/>
      <c r="H292" s="148"/>
      <c r="I292" s="148"/>
      <c r="J292" s="148"/>
      <c r="K292" s="149"/>
      <c r="L292" s="149"/>
      <c r="M292" s="146"/>
      <c r="N292" s="146"/>
      <c r="O292" s="147"/>
      <c r="P292" s="147"/>
      <c r="Q292" s="146"/>
      <c r="R292" s="146"/>
      <c r="S292" s="146"/>
      <c r="T292" s="150"/>
      <c r="U292" s="150"/>
      <c r="V292" s="150" t="s">
        <v>0</v>
      </c>
      <c r="W292" s="151"/>
      <c r="X292" s="147"/>
    </row>
    <row r="293" spans="1:37">
      <c r="D293" s="145" t="s">
        <v>572</v>
      </c>
      <c r="E293" s="146"/>
      <c r="F293" s="147"/>
      <c r="G293" s="148"/>
      <c r="H293" s="148"/>
      <c r="I293" s="148"/>
      <c r="J293" s="148"/>
      <c r="K293" s="149"/>
      <c r="L293" s="149"/>
      <c r="M293" s="146"/>
      <c r="N293" s="146"/>
      <c r="O293" s="147"/>
      <c r="P293" s="147"/>
      <c r="Q293" s="146"/>
      <c r="R293" s="146"/>
      <c r="S293" s="146"/>
      <c r="T293" s="150"/>
      <c r="U293" s="150"/>
      <c r="V293" s="150" t="s">
        <v>0</v>
      </c>
      <c r="W293" s="151"/>
      <c r="X293" s="147"/>
    </row>
    <row r="294" spans="1:37">
      <c r="D294" s="145" t="s">
        <v>572</v>
      </c>
      <c r="E294" s="146"/>
      <c r="F294" s="147"/>
      <c r="G294" s="148"/>
      <c r="H294" s="148"/>
      <c r="I294" s="148"/>
      <c r="J294" s="148"/>
      <c r="K294" s="149"/>
      <c r="L294" s="149"/>
      <c r="M294" s="146"/>
      <c r="N294" s="146"/>
      <c r="O294" s="147"/>
      <c r="P294" s="147"/>
      <c r="Q294" s="146"/>
      <c r="R294" s="146"/>
      <c r="S294" s="146"/>
      <c r="T294" s="150"/>
      <c r="U294" s="150"/>
      <c r="V294" s="150" t="s">
        <v>0</v>
      </c>
      <c r="W294" s="151"/>
      <c r="X294" s="147"/>
    </row>
    <row r="295" spans="1:37">
      <c r="D295" s="145" t="s">
        <v>573</v>
      </c>
      <c r="E295" s="146"/>
      <c r="F295" s="147"/>
      <c r="G295" s="148"/>
      <c r="H295" s="148"/>
      <c r="I295" s="148"/>
      <c r="J295" s="148"/>
      <c r="K295" s="149"/>
      <c r="L295" s="149"/>
      <c r="M295" s="146"/>
      <c r="N295" s="146"/>
      <c r="O295" s="147"/>
      <c r="P295" s="147"/>
      <c r="Q295" s="146"/>
      <c r="R295" s="146"/>
      <c r="S295" s="146"/>
      <c r="T295" s="150"/>
      <c r="U295" s="150"/>
      <c r="V295" s="150" t="s">
        <v>0</v>
      </c>
      <c r="W295" s="151"/>
      <c r="X295" s="147"/>
    </row>
    <row r="296" spans="1:37">
      <c r="D296" s="145" t="s">
        <v>574</v>
      </c>
      <c r="E296" s="146"/>
      <c r="F296" s="147"/>
      <c r="G296" s="148"/>
      <c r="H296" s="148"/>
      <c r="I296" s="148"/>
      <c r="J296" s="148"/>
      <c r="K296" s="149"/>
      <c r="L296" s="149"/>
      <c r="M296" s="146"/>
      <c r="N296" s="146"/>
      <c r="O296" s="147"/>
      <c r="P296" s="147"/>
      <c r="Q296" s="146"/>
      <c r="R296" s="146"/>
      <c r="S296" s="146"/>
      <c r="T296" s="150"/>
      <c r="U296" s="150"/>
      <c r="V296" s="150" t="s">
        <v>0</v>
      </c>
      <c r="W296" s="151"/>
      <c r="X296" s="147"/>
    </row>
    <row r="297" spans="1:37">
      <c r="D297" s="145" t="s">
        <v>575</v>
      </c>
      <c r="E297" s="146"/>
      <c r="F297" s="147"/>
      <c r="G297" s="148"/>
      <c r="H297" s="148"/>
      <c r="I297" s="148"/>
      <c r="J297" s="148"/>
      <c r="K297" s="149"/>
      <c r="L297" s="149"/>
      <c r="M297" s="146"/>
      <c r="N297" s="146"/>
      <c r="O297" s="147"/>
      <c r="P297" s="147"/>
      <c r="Q297" s="146"/>
      <c r="R297" s="146"/>
      <c r="S297" s="146"/>
      <c r="T297" s="150"/>
      <c r="U297" s="150"/>
      <c r="V297" s="150" t="s">
        <v>0</v>
      </c>
      <c r="W297" s="151"/>
      <c r="X297" s="147"/>
    </row>
    <row r="298" spans="1:37" ht="25.5">
      <c r="A298" s="95">
        <v>80</v>
      </c>
      <c r="B298" s="96" t="s">
        <v>557</v>
      </c>
      <c r="C298" s="97" t="s">
        <v>576</v>
      </c>
      <c r="D298" s="98" t="s">
        <v>577</v>
      </c>
      <c r="E298" s="99">
        <v>22.751000000000001</v>
      </c>
      <c r="F298" s="100" t="s">
        <v>148</v>
      </c>
      <c r="H298" s="101">
        <f>ROUND(E298*G298,2)</f>
        <v>0</v>
      </c>
      <c r="J298" s="101">
        <f>ROUND(E298*G298,2)</f>
        <v>0</v>
      </c>
      <c r="K298" s="102">
        <v>1.31E-3</v>
      </c>
      <c r="L298" s="102">
        <f>E298*K298</f>
        <v>2.980381E-2</v>
      </c>
      <c r="M298" s="99">
        <v>2</v>
      </c>
      <c r="N298" s="99">
        <f>E298*M298</f>
        <v>45.502000000000002</v>
      </c>
      <c r="O298" s="100">
        <v>20</v>
      </c>
      <c r="P298" s="100" t="s">
        <v>149</v>
      </c>
      <c r="V298" s="103" t="s">
        <v>104</v>
      </c>
      <c r="W298" s="104">
        <v>40.997</v>
      </c>
      <c r="X298" s="97" t="s">
        <v>578</v>
      </c>
      <c r="Y298" s="97" t="s">
        <v>576</v>
      </c>
      <c r="Z298" s="100" t="s">
        <v>561</v>
      </c>
      <c r="AB298" s="100">
        <v>1</v>
      </c>
      <c r="AJ298" s="86" t="s">
        <v>152</v>
      </c>
      <c r="AK298" s="86" t="s">
        <v>153</v>
      </c>
    </row>
    <row r="299" spans="1:37">
      <c r="D299" s="145" t="s">
        <v>566</v>
      </c>
      <c r="E299" s="146"/>
      <c r="F299" s="147"/>
      <c r="G299" s="148"/>
      <c r="H299" s="148"/>
      <c r="I299" s="148"/>
      <c r="J299" s="148"/>
      <c r="K299" s="149"/>
      <c r="L299" s="149"/>
      <c r="M299" s="146"/>
      <c r="N299" s="146"/>
      <c r="O299" s="147"/>
      <c r="P299" s="147"/>
      <c r="Q299" s="146"/>
      <c r="R299" s="146"/>
      <c r="S299" s="146"/>
      <c r="T299" s="150"/>
      <c r="U299" s="150"/>
      <c r="V299" s="150" t="s">
        <v>0</v>
      </c>
      <c r="W299" s="151"/>
      <c r="X299" s="147"/>
    </row>
    <row r="300" spans="1:37">
      <c r="D300" s="145" t="s">
        <v>579</v>
      </c>
      <c r="E300" s="146"/>
      <c r="F300" s="147"/>
      <c r="G300" s="148"/>
      <c r="H300" s="148"/>
      <c r="I300" s="148"/>
      <c r="J300" s="148"/>
      <c r="K300" s="149"/>
      <c r="L300" s="149"/>
      <c r="M300" s="146"/>
      <c r="N300" s="146"/>
      <c r="O300" s="147"/>
      <c r="P300" s="147"/>
      <c r="Q300" s="146"/>
      <c r="R300" s="146"/>
      <c r="S300" s="146"/>
      <c r="T300" s="150"/>
      <c r="U300" s="150"/>
      <c r="V300" s="150" t="s">
        <v>0</v>
      </c>
      <c r="W300" s="151"/>
      <c r="X300" s="147"/>
    </row>
    <row r="301" spans="1:37">
      <c r="D301" s="145" t="s">
        <v>580</v>
      </c>
      <c r="E301" s="146"/>
      <c r="F301" s="147"/>
      <c r="G301" s="148"/>
      <c r="H301" s="148"/>
      <c r="I301" s="148"/>
      <c r="J301" s="148"/>
      <c r="K301" s="149"/>
      <c r="L301" s="149"/>
      <c r="M301" s="146"/>
      <c r="N301" s="146"/>
      <c r="O301" s="147"/>
      <c r="P301" s="147"/>
      <c r="Q301" s="146"/>
      <c r="R301" s="146"/>
      <c r="S301" s="146"/>
      <c r="T301" s="150"/>
      <c r="U301" s="150"/>
      <c r="V301" s="150" t="s">
        <v>0</v>
      </c>
      <c r="W301" s="151"/>
      <c r="X301" s="147"/>
    </row>
    <row r="302" spans="1:37">
      <c r="D302" s="145" t="s">
        <v>581</v>
      </c>
      <c r="E302" s="146"/>
      <c r="F302" s="147"/>
      <c r="G302" s="148"/>
      <c r="H302" s="148"/>
      <c r="I302" s="148"/>
      <c r="J302" s="148"/>
      <c r="K302" s="149"/>
      <c r="L302" s="149"/>
      <c r="M302" s="146"/>
      <c r="N302" s="146"/>
      <c r="O302" s="147"/>
      <c r="P302" s="147"/>
      <c r="Q302" s="146"/>
      <c r="R302" s="146"/>
      <c r="S302" s="146"/>
      <c r="T302" s="150"/>
      <c r="U302" s="150"/>
      <c r="V302" s="150" t="s">
        <v>0</v>
      </c>
      <c r="W302" s="151"/>
      <c r="X302" s="147"/>
    </row>
    <row r="303" spans="1:37">
      <c r="D303" s="145" t="s">
        <v>582</v>
      </c>
      <c r="E303" s="146"/>
      <c r="F303" s="147"/>
      <c r="G303" s="148"/>
      <c r="H303" s="148"/>
      <c r="I303" s="148"/>
      <c r="J303" s="148"/>
      <c r="K303" s="149"/>
      <c r="L303" s="149"/>
      <c r="M303" s="146"/>
      <c r="N303" s="146"/>
      <c r="O303" s="147"/>
      <c r="P303" s="147"/>
      <c r="Q303" s="146"/>
      <c r="R303" s="146"/>
      <c r="S303" s="146"/>
      <c r="T303" s="150"/>
      <c r="U303" s="150"/>
      <c r="V303" s="150" t="s">
        <v>0</v>
      </c>
      <c r="W303" s="151"/>
      <c r="X303" s="147"/>
    </row>
    <row r="304" spans="1:37">
      <c r="D304" s="145" t="s">
        <v>583</v>
      </c>
      <c r="E304" s="146"/>
      <c r="F304" s="147"/>
      <c r="G304" s="148"/>
      <c r="H304" s="148"/>
      <c r="I304" s="148"/>
      <c r="J304" s="148"/>
      <c r="K304" s="149"/>
      <c r="L304" s="149"/>
      <c r="M304" s="146"/>
      <c r="N304" s="146"/>
      <c r="O304" s="147"/>
      <c r="P304" s="147"/>
      <c r="Q304" s="146"/>
      <c r="R304" s="146"/>
      <c r="S304" s="146"/>
      <c r="T304" s="150"/>
      <c r="U304" s="150"/>
      <c r="V304" s="150" t="s">
        <v>0</v>
      </c>
      <c r="W304" s="151"/>
      <c r="X304" s="147"/>
    </row>
    <row r="305" spans="1:37">
      <c r="D305" s="145" t="s">
        <v>584</v>
      </c>
      <c r="E305" s="146"/>
      <c r="F305" s="147"/>
      <c r="G305" s="148"/>
      <c r="H305" s="148"/>
      <c r="I305" s="148"/>
      <c r="J305" s="148"/>
      <c r="K305" s="149"/>
      <c r="L305" s="149"/>
      <c r="M305" s="146"/>
      <c r="N305" s="146"/>
      <c r="O305" s="147"/>
      <c r="P305" s="147"/>
      <c r="Q305" s="146"/>
      <c r="R305" s="146"/>
      <c r="S305" s="146"/>
      <c r="T305" s="150"/>
      <c r="U305" s="150"/>
      <c r="V305" s="150" t="s">
        <v>0</v>
      </c>
      <c r="W305" s="151"/>
      <c r="X305" s="147"/>
    </row>
    <row r="306" spans="1:37">
      <c r="D306" s="145" t="s">
        <v>585</v>
      </c>
      <c r="E306" s="146"/>
      <c r="F306" s="147"/>
      <c r="G306" s="148"/>
      <c r="H306" s="148"/>
      <c r="I306" s="148"/>
      <c r="J306" s="148"/>
      <c r="K306" s="149"/>
      <c r="L306" s="149"/>
      <c r="M306" s="146"/>
      <c r="N306" s="146"/>
      <c r="O306" s="147"/>
      <c r="P306" s="147"/>
      <c r="Q306" s="146"/>
      <c r="R306" s="146"/>
      <c r="S306" s="146"/>
      <c r="T306" s="150"/>
      <c r="U306" s="150"/>
      <c r="V306" s="150" t="s">
        <v>0</v>
      </c>
      <c r="W306" s="151"/>
      <c r="X306" s="147"/>
    </row>
    <row r="307" spans="1:37">
      <c r="D307" s="145" t="s">
        <v>586</v>
      </c>
      <c r="E307" s="146"/>
      <c r="F307" s="147"/>
      <c r="G307" s="148"/>
      <c r="H307" s="148"/>
      <c r="I307" s="148"/>
      <c r="J307" s="148"/>
      <c r="K307" s="149"/>
      <c r="L307" s="149"/>
      <c r="M307" s="146"/>
      <c r="N307" s="146"/>
      <c r="O307" s="147"/>
      <c r="P307" s="147"/>
      <c r="Q307" s="146"/>
      <c r="R307" s="146"/>
      <c r="S307" s="146"/>
      <c r="T307" s="150"/>
      <c r="U307" s="150"/>
      <c r="V307" s="150" t="s">
        <v>0</v>
      </c>
      <c r="W307" s="151"/>
      <c r="X307" s="147"/>
    </row>
    <row r="308" spans="1:37">
      <c r="D308" s="145" t="s">
        <v>587</v>
      </c>
      <c r="E308" s="146"/>
      <c r="F308" s="147"/>
      <c r="G308" s="148"/>
      <c r="H308" s="148"/>
      <c r="I308" s="148"/>
      <c r="J308" s="148"/>
      <c r="K308" s="149"/>
      <c r="L308" s="149"/>
      <c r="M308" s="146"/>
      <c r="N308" s="146"/>
      <c r="O308" s="147"/>
      <c r="P308" s="147"/>
      <c r="Q308" s="146"/>
      <c r="R308" s="146"/>
      <c r="S308" s="146"/>
      <c r="T308" s="150"/>
      <c r="U308" s="150"/>
      <c r="V308" s="150" t="s">
        <v>0</v>
      </c>
      <c r="W308" s="151"/>
      <c r="X308" s="147"/>
    </row>
    <row r="309" spans="1:37">
      <c r="D309" s="145" t="s">
        <v>588</v>
      </c>
      <c r="E309" s="146"/>
      <c r="F309" s="147"/>
      <c r="G309" s="148"/>
      <c r="H309" s="148"/>
      <c r="I309" s="148"/>
      <c r="J309" s="148"/>
      <c r="K309" s="149"/>
      <c r="L309" s="149"/>
      <c r="M309" s="146"/>
      <c r="N309" s="146"/>
      <c r="O309" s="147"/>
      <c r="P309" s="147"/>
      <c r="Q309" s="146"/>
      <c r="R309" s="146"/>
      <c r="S309" s="146"/>
      <c r="T309" s="150"/>
      <c r="U309" s="150"/>
      <c r="V309" s="150" t="s">
        <v>0</v>
      </c>
      <c r="W309" s="151"/>
      <c r="X309" s="147"/>
    </row>
    <row r="310" spans="1:37">
      <c r="D310" s="145" t="s">
        <v>589</v>
      </c>
      <c r="E310" s="146"/>
      <c r="F310" s="147"/>
      <c r="G310" s="148"/>
      <c r="H310" s="148"/>
      <c r="I310" s="148"/>
      <c r="J310" s="148"/>
      <c r="K310" s="149"/>
      <c r="L310" s="149"/>
      <c r="M310" s="146"/>
      <c r="N310" s="146"/>
      <c r="O310" s="147"/>
      <c r="P310" s="147"/>
      <c r="Q310" s="146"/>
      <c r="R310" s="146"/>
      <c r="S310" s="146"/>
      <c r="T310" s="150"/>
      <c r="U310" s="150"/>
      <c r="V310" s="150" t="s">
        <v>0</v>
      </c>
      <c r="W310" s="151"/>
      <c r="X310" s="147"/>
    </row>
    <row r="311" spans="1:37">
      <c r="D311" s="145" t="s">
        <v>590</v>
      </c>
      <c r="E311" s="146"/>
      <c r="F311" s="147"/>
      <c r="G311" s="148"/>
      <c r="H311" s="148"/>
      <c r="I311" s="148"/>
      <c r="J311" s="148"/>
      <c r="K311" s="149"/>
      <c r="L311" s="149"/>
      <c r="M311" s="146"/>
      <c r="N311" s="146"/>
      <c r="O311" s="147"/>
      <c r="P311" s="147"/>
      <c r="Q311" s="146"/>
      <c r="R311" s="146"/>
      <c r="S311" s="146"/>
      <c r="T311" s="150"/>
      <c r="U311" s="150"/>
      <c r="V311" s="150" t="s">
        <v>0</v>
      </c>
      <c r="W311" s="151"/>
      <c r="X311" s="147"/>
    </row>
    <row r="312" spans="1:37">
      <c r="D312" s="145" t="s">
        <v>591</v>
      </c>
      <c r="E312" s="146"/>
      <c r="F312" s="147"/>
      <c r="G312" s="148"/>
      <c r="H312" s="148"/>
      <c r="I312" s="148"/>
      <c r="J312" s="148"/>
      <c r="K312" s="149"/>
      <c r="L312" s="149"/>
      <c r="M312" s="146"/>
      <c r="N312" s="146"/>
      <c r="O312" s="147"/>
      <c r="P312" s="147"/>
      <c r="Q312" s="146"/>
      <c r="R312" s="146"/>
      <c r="S312" s="146"/>
      <c r="T312" s="150"/>
      <c r="U312" s="150"/>
      <c r="V312" s="150" t="s">
        <v>0</v>
      </c>
      <c r="W312" s="151"/>
      <c r="X312" s="147"/>
    </row>
    <row r="313" spans="1:37">
      <c r="D313" s="145" t="s">
        <v>592</v>
      </c>
      <c r="E313" s="146"/>
      <c r="F313" s="147"/>
      <c r="G313" s="148"/>
      <c r="H313" s="148"/>
      <c r="I313" s="148"/>
      <c r="J313" s="148"/>
      <c r="K313" s="149"/>
      <c r="L313" s="149"/>
      <c r="M313" s="146"/>
      <c r="N313" s="146"/>
      <c r="O313" s="147"/>
      <c r="P313" s="147"/>
      <c r="Q313" s="146"/>
      <c r="R313" s="146"/>
      <c r="S313" s="146"/>
      <c r="T313" s="150"/>
      <c r="U313" s="150"/>
      <c r="V313" s="150" t="s">
        <v>0</v>
      </c>
      <c r="W313" s="151"/>
      <c r="X313" s="147"/>
    </row>
    <row r="314" spans="1:37">
      <c r="D314" s="145" t="s">
        <v>593</v>
      </c>
      <c r="E314" s="146"/>
      <c r="F314" s="147"/>
      <c r="G314" s="148"/>
      <c r="H314" s="148"/>
      <c r="I314" s="148"/>
      <c r="J314" s="148"/>
      <c r="K314" s="149"/>
      <c r="L314" s="149"/>
      <c r="M314" s="146"/>
      <c r="N314" s="146"/>
      <c r="O314" s="147"/>
      <c r="P314" s="147"/>
      <c r="Q314" s="146"/>
      <c r="R314" s="146"/>
      <c r="S314" s="146"/>
      <c r="T314" s="150"/>
      <c r="U314" s="150"/>
      <c r="V314" s="150" t="s">
        <v>0</v>
      </c>
      <c r="W314" s="151"/>
      <c r="X314" s="147"/>
    </row>
    <row r="315" spans="1:37">
      <c r="D315" s="145" t="s">
        <v>594</v>
      </c>
      <c r="E315" s="146"/>
      <c r="F315" s="147"/>
      <c r="G315" s="148"/>
      <c r="H315" s="148"/>
      <c r="I315" s="148"/>
      <c r="J315" s="148"/>
      <c r="K315" s="149"/>
      <c r="L315" s="149"/>
      <c r="M315" s="146"/>
      <c r="N315" s="146"/>
      <c r="O315" s="147"/>
      <c r="P315" s="147"/>
      <c r="Q315" s="146"/>
      <c r="R315" s="146"/>
      <c r="S315" s="146"/>
      <c r="T315" s="150"/>
      <c r="U315" s="150"/>
      <c r="V315" s="150" t="s">
        <v>0</v>
      </c>
      <c r="W315" s="151"/>
      <c r="X315" s="147"/>
    </row>
    <row r="316" spans="1:37">
      <c r="A316" s="95">
        <v>81</v>
      </c>
      <c r="B316" s="96" t="s">
        <v>557</v>
      </c>
      <c r="C316" s="97" t="s">
        <v>595</v>
      </c>
      <c r="D316" s="98" t="s">
        <v>596</v>
      </c>
      <c r="E316" s="99">
        <v>11.753</v>
      </c>
      <c r="F316" s="100" t="s">
        <v>148</v>
      </c>
      <c r="H316" s="101">
        <f>ROUND(E316*G316,2)</f>
        <v>0</v>
      </c>
      <c r="J316" s="101">
        <f>ROUND(E316*G316,2)</f>
        <v>0</v>
      </c>
      <c r="L316" s="102">
        <f>E316*K316</f>
        <v>0</v>
      </c>
      <c r="M316" s="99">
        <v>2.2000000000000002</v>
      </c>
      <c r="N316" s="99">
        <f>E316*M316</f>
        <v>25.856600000000004</v>
      </c>
      <c r="O316" s="100">
        <v>20</v>
      </c>
      <c r="P316" s="100" t="s">
        <v>149</v>
      </c>
      <c r="V316" s="103" t="s">
        <v>104</v>
      </c>
      <c r="W316" s="104">
        <v>179.13900000000001</v>
      </c>
      <c r="X316" s="97" t="s">
        <v>597</v>
      </c>
      <c r="Y316" s="97" t="s">
        <v>595</v>
      </c>
      <c r="Z316" s="100" t="s">
        <v>561</v>
      </c>
      <c r="AB316" s="100">
        <v>1</v>
      </c>
      <c r="AJ316" s="86" t="s">
        <v>152</v>
      </c>
      <c r="AK316" s="86" t="s">
        <v>153</v>
      </c>
    </row>
    <row r="317" spans="1:37">
      <c r="D317" s="145" t="s">
        <v>598</v>
      </c>
      <c r="E317" s="146"/>
      <c r="F317" s="147"/>
      <c r="G317" s="148"/>
      <c r="H317" s="148"/>
      <c r="I317" s="148"/>
      <c r="J317" s="148"/>
      <c r="K317" s="149"/>
      <c r="L317" s="149"/>
      <c r="M317" s="146"/>
      <c r="N317" s="146"/>
      <c r="O317" s="147"/>
      <c r="P317" s="147"/>
      <c r="Q317" s="146"/>
      <c r="R317" s="146"/>
      <c r="S317" s="146"/>
      <c r="T317" s="150"/>
      <c r="U317" s="150"/>
      <c r="V317" s="150" t="s">
        <v>0</v>
      </c>
      <c r="W317" s="151"/>
      <c r="X317" s="147"/>
    </row>
    <row r="318" spans="1:37">
      <c r="D318" s="145" t="s">
        <v>599</v>
      </c>
      <c r="E318" s="146"/>
      <c r="F318" s="147"/>
      <c r="G318" s="148"/>
      <c r="H318" s="148"/>
      <c r="I318" s="148"/>
      <c r="J318" s="148"/>
      <c r="K318" s="149"/>
      <c r="L318" s="149"/>
      <c r="M318" s="146"/>
      <c r="N318" s="146"/>
      <c r="O318" s="147"/>
      <c r="P318" s="147"/>
      <c r="Q318" s="146"/>
      <c r="R318" s="146"/>
      <c r="S318" s="146"/>
      <c r="T318" s="150"/>
      <c r="U318" s="150"/>
      <c r="V318" s="150" t="s">
        <v>0</v>
      </c>
      <c r="W318" s="151"/>
      <c r="X318" s="147"/>
    </row>
    <row r="319" spans="1:37">
      <c r="D319" s="145" t="s">
        <v>600</v>
      </c>
      <c r="E319" s="146"/>
      <c r="F319" s="147"/>
      <c r="G319" s="148"/>
      <c r="H319" s="148"/>
      <c r="I319" s="148"/>
      <c r="J319" s="148"/>
      <c r="K319" s="149"/>
      <c r="L319" s="149"/>
      <c r="M319" s="146"/>
      <c r="N319" s="146"/>
      <c r="O319" s="147"/>
      <c r="P319" s="147"/>
      <c r="Q319" s="146"/>
      <c r="R319" s="146"/>
      <c r="S319" s="146"/>
      <c r="T319" s="150"/>
      <c r="U319" s="150"/>
      <c r="V319" s="150" t="s">
        <v>0</v>
      </c>
      <c r="W319" s="151"/>
      <c r="X319" s="147"/>
    </row>
    <row r="320" spans="1:37">
      <c r="D320" s="145" t="s">
        <v>601</v>
      </c>
      <c r="E320" s="146"/>
      <c r="F320" s="147"/>
      <c r="G320" s="148"/>
      <c r="H320" s="148"/>
      <c r="I320" s="148"/>
      <c r="J320" s="148"/>
      <c r="K320" s="149"/>
      <c r="L320" s="149"/>
      <c r="M320" s="146"/>
      <c r="N320" s="146"/>
      <c r="O320" s="147"/>
      <c r="P320" s="147"/>
      <c r="Q320" s="146"/>
      <c r="R320" s="146"/>
      <c r="S320" s="146"/>
      <c r="T320" s="150"/>
      <c r="U320" s="150"/>
      <c r="V320" s="150" t="s">
        <v>0</v>
      </c>
      <c r="W320" s="151"/>
      <c r="X320" s="147"/>
    </row>
    <row r="321" spans="1:37">
      <c r="D321" s="145" t="s">
        <v>602</v>
      </c>
      <c r="E321" s="146"/>
      <c r="F321" s="147"/>
      <c r="G321" s="148"/>
      <c r="H321" s="148"/>
      <c r="I321" s="148"/>
      <c r="J321" s="148"/>
      <c r="K321" s="149"/>
      <c r="L321" s="149"/>
      <c r="M321" s="146"/>
      <c r="N321" s="146"/>
      <c r="O321" s="147"/>
      <c r="P321" s="147"/>
      <c r="Q321" s="146"/>
      <c r="R321" s="146"/>
      <c r="S321" s="146"/>
      <c r="T321" s="150"/>
      <c r="U321" s="150"/>
      <c r="V321" s="150" t="s">
        <v>0</v>
      </c>
      <c r="W321" s="151"/>
      <c r="X321" s="147"/>
    </row>
    <row r="322" spans="1:37">
      <c r="D322" s="145" t="s">
        <v>603</v>
      </c>
      <c r="E322" s="146"/>
      <c r="F322" s="147"/>
      <c r="G322" s="148"/>
      <c r="H322" s="148"/>
      <c r="I322" s="148"/>
      <c r="J322" s="148"/>
      <c r="K322" s="149"/>
      <c r="L322" s="149"/>
      <c r="M322" s="146"/>
      <c r="N322" s="146"/>
      <c r="O322" s="147"/>
      <c r="P322" s="147"/>
      <c r="Q322" s="146"/>
      <c r="R322" s="146"/>
      <c r="S322" s="146"/>
      <c r="T322" s="150"/>
      <c r="U322" s="150"/>
      <c r="V322" s="150" t="s">
        <v>0</v>
      </c>
      <c r="W322" s="151"/>
      <c r="X322" s="147"/>
    </row>
    <row r="323" spans="1:37" ht="25.5">
      <c r="D323" s="145" t="s">
        <v>604</v>
      </c>
      <c r="E323" s="146"/>
      <c r="F323" s="147"/>
      <c r="G323" s="148"/>
      <c r="H323" s="148"/>
      <c r="I323" s="148"/>
      <c r="J323" s="148"/>
      <c r="K323" s="149"/>
      <c r="L323" s="149"/>
      <c r="M323" s="146"/>
      <c r="N323" s="146"/>
      <c r="O323" s="147"/>
      <c r="P323" s="147"/>
      <c r="Q323" s="146"/>
      <c r="R323" s="146"/>
      <c r="S323" s="146"/>
      <c r="T323" s="150"/>
      <c r="U323" s="150"/>
      <c r="V323" s="150" t="s">
        <v>0</v>
      </c>
      <c r="W323" s="151"/>
      <c r="X323" s="147"/>
    </row>
    <row r="324" spans="1:37">
      <c r="D324" s="145" t="s">
        <v>605</v>
      </c>
      <c r="E324" s="146"/>
      <c r="F324" s="147"/>
      <c r="G324" s="148"/>
      <c r="H324" s="148"/>
      <c r="I324" s="148"/>
      <c r="J324" s="148"/>
      <c r="K324" s="149"/>
      <c r="L324" s="149"/>
      <c r="M324" s="146"/>
      <c r="N324" s="146"/>
      <c r="O324" s="147"/>
      <c r="P324" s="147"/>
      <c r="Q324" s="146"/>
      <c r="R324" s="146"/>
      <c r="S324" s="146"/>
      <c r="T324" s="150"/>
      <c r="U324" s="150"/>
      <c r="V324" s="150" t="s">
        <v>0</v>
      </c>
      <c r="W324" s="151"/>
      <c r="X324" s="147"/>
    </row>
    <row r="325" spans="1:37">
      <c r="A325" s="95">
        <v>82</v>
      </c>
      <c r="B325" s="96" t="s">
        <v>557</v>
      </c>
      <c r="C325" s="97" t="s">
        <v>606</v>
      </c>
      <c r="D325" s="98" t="s">
        <v>607</v>
      </c>
      <c r="E325" s="99">
        <v>0.17699999999999999</v>
      </c>
      <c r="F325" s="100" t="s">
        <v>148</v>
      </c>
      <c r="H325" s="101">
        <f>ROUND(E325*G325,2)</f>
        <v>0</v>
      </c>
      <c r="J325" s="101">
        <f>ROUND(E325*G325,2)</f>
        <v>0</v>
      </c>
      <c r="L325" s="102">
        <f>E325*K325</f>
        <v>0</v>
      </c>
      <c r="M325" s="99">
        <v>2.2000000000000002</v>
      </c>
      <c r="N325" s="99">
        <f>E325*M325</f>
        <v>0.38940000000000002</v>
      </c>
      <c r="O325" s="100">
        <v>20</v>
      </c>
      <c r="P325" s="100" t="s">
        <v>149</v>
      </c>
      <c r="V325" s="103" t="s">
        <v>104</v>
      </c>
      <c r="W325" s="104">
        <v>2.4830000000000001</v>
      </c>
      <c r="X325" s="97" t="s">
        <v>608</v>
      </c>
      <c r="Y325" s="97" t="s">
        <v>606</v>
      </c>
      <c r="Z325" s="100" t="s">
        <v>561</v>
      </c>
      <c r="AB325" s="100">
        <v>1</v>
      </c>
      <c r="AJ325" s="86" t="s">
        <v>152</v>
      </c>
      <c r="AK325" s="86" t="s">
        <v>153</v>
      </c>
    </row>
    <row r="326" spans="1:37">
      <c r="D326" s="145" t="s">
        <v>520</v>
      </c>
      <c r="E326" s="146"/>
      <c r="F326" s="147"/>
      <c r="G326" s="148"/>
      <c r="H326" s="148"/>
      <c r="I326" s="148"/>
      <c r="J326" s="148"/>
      <c r="K326" s="149"/>
      <c r="L326" s="149"/>
      <c r="M326" s="146"/>
      <c r="N326" s="146"/>
      <c r="O326" s="147"/>
      <c r="P326" s="147"/>
      <c r="Q326" s="146"/>
      <c r="R326" s="146"/>
      <c r="S326" s="146"/>
      <c r="T326" s="150"/>
      <c r="U326" s="150"/>
      <c r="V326" s="150" t="s">
        <v>0</v>
      </c>
      <c r="W326" s="151"/>
      <c r="X326" s="147"/>
    </row>
    <row r="327" spans="1:37">
      <c r="D327" s="145" t="s">
        <v>609</v>
      </c>
      <c r="E327" s="146"/>
      <c r="F327" s="147"/>
      <c r="G327" s="148"/>
      <c r="H327" s="148"/>
      <c r="I327" s="148"/>
      <c r="J327" s="148"/>
      <c r="K327" s="149"/>
      <c r="L327" s="149"/>
      <c r="M327" s="146"/>
      <c r="N327" s="146"/>
      <c r="O327" s="147"/>
      <c r="P327" s="147"/>
      <c r="Q327" s="146"/>
      <c r="R327" s="146"/>
      <c r="S327" s="146"/>
      <c r="T327" s="150"/>
      <c r="U327" s="150"/>
      <c r="V327" s="150" t="s">
        <v>0</v>
      </c>
      <c r="W327" s="151"/>
      <c r="X327" s="147"/>
    </row>
    <row r="328" spans="1:37">
      <c r="D328" s="145" t="s">
        <v>522</v>
      </c>
      <c r="E328" s="146"/>
      <c r="F328" s="147"/>
      <c r="G328" s="148"/>
      <c r="H328" s="148"/>
      <c r="I328" s="148"/>
      <c r="J328" s="148"/>
      <c r="K328" s="149"/>
      <c r="L328" s="149"/>
      <c r="M328" s="146"/>
      <c r="N328" s="146"/>
      <c r="O328" s="147"/>
      <c r="P328" s="147"/>
      <c r="Q328" s="146"/>
      <c r="R328" s="146"/>
      <c r="S328" s="146"/>
      <c r="T328" s="150"/>
      <c r="U328" s="150"/>
      <c r="V328" s="150" t="s">
        <v>0</v>
      </c>
      <c r="W328" s="151"/>
      <c r="X328" s="147"/>
    </row>
    <row r="329" spans="1:37">
      <c r="D329" s="145" t="s">
        <v>610</v>
      </c>
      <c r="E329" s="146"/>
      <c r="F329" s="147"/>
      <c r="G329" s="148"/>
      <c r="H329" s="148"/>
      <c r="I329" s="148"/>
      <c r="J329" s="148"/>
      <c r="K329" s="149"/>
      <c r="L329" s="149"/>
      <c r="M329" s="146"/>
      <c r="N329" s="146"/>
      <c r="O329" s="147"/>
      <c r="P329" s="147"/>
      <c r="Q329" s="146"/>
      <c r="R329" s="146"/>
      <c r="S329" s="146"/>
      <c r="T329" s="150"/>
      <c r="U329" s="150"/>
      <c r="V329" s="150" t="s">
        <v>0</v>
      </c>
      <c r="W329" s="151"/>
      <c r="X329" s="147"/>
    </row>
    <row r="330" spans="1:37">
      <c r="A330" s="95">
        <v>83</v>
      </c>
      <c r="B330" s="96" t="s">
        <v>557</v>
      </c>
      <c r="C330" s="97" t="s">
        <v>611</v>
      </c>
      <c r="D330" s="98" t="s">
        <v>612</v>
      </c>
      <c r="E330" s="99">
        <v>0.54700000000000004</v>
      </c>
      <c r="F330" s="100" t="s">
        <v>148</v>
      </c>
      <c r="H330" s="101">
        <f>ROUND(E330*G330,2)</f>
        <v>0</v>
      </c>
      <c r="J330" s="101">
        <f>ROUND(E330*G330,2)</f>
        <v>0</v>
      </c>
      <c r="L330" s="102">
        <f>E330*K330</f>
        <v>0</v>
      </c>
      <c r="M330" s="99">
        <v>2.2000000000000002</v>
      </c>
      <c r="N330" s="99">
        <f>E330*M330</f>
        <v>1.2034000000000002</v>
      </c>
      <c r="O330" s="100">
        <v>20</v>
      </c>
      <c r="P330" s="100" t="s">
        <v>149</v>
      </c>
      <c r="V330" s="103" t="s">
        <v>104</v>
      </c>
      <c r="W330" s="104">
        <v>7.048</v>
      </c>
      <c r="X330" s="97" t="s">
        <v>613</v>
      </c>
      <c r="Y330" s="97" t="s">
        <v>611</v>
      </c>
      <c r="Z330" s="100" t="s">
        <v>561</v>
      </c>
      <c r="AB330" s="100">
        <v>1</v>
      </c>
      <c r="AJ330" s="86" t="s">
        <v>152</v>
      </c>
      <c r="AK330" s="86" t="s">
        <v>153</v>
      </c>
    </row>
    <row r="331" spans="1:37">
      <c r="D331" s="145" t="s">
        <v>520</v>
      </c>
      <c r="E331" s="146"/>
      <c r="F331" s="147"/>
      <c r="G331" s="148"/>
      <c r="H331" s="148"/>
      <c r="I331" s="148"/>
      <c r="J331" s="148"/>
      <c r="K331" s="149"/>
      <c r="L331" s="149"/>
      <c r="M331" s="146"/>
      <c r="N331" s="146"/>
      <c r="O331" s="147"/>
      <c r="P331" s="147"/>
      <c r="Q331" s="146"/>
      <c r="R331" s="146"/>
      <c r="S331" s="146"/>
      <c r="T331" s="150"/>
      <c r="U331" s="150"/>
      <c r="V331" s="150" t="s">
        <v>0</v>
      </c>
      <c r="W331" s="151"/>
      <c r="X331" s="147"/>
    </row>
    <row r="332" spans="1:37">
      <c r="D332" s="145" t="s">
        <v>614</v>
      </c>
      <c r="E332" s="146"/>
      <c r="F332" s="147"/>
      <c r="G332" s="148"/>
      <c r="H332" s="148"/>
      <c r="I332" s="148"/>
      <c r="J332" s="148"/>
      <c r="K332" s="149"/>
      <c r="L332" s="149"/>
      <c r="M332" s="146"/>
      <c r="N332" s="146"/>
      <c r="O332" s="147"/>
      <c r="P332" s="147"/>
      <c r="Q332" s="146"/>
      <c r="R332" s="146"/>
      <c r="S332" s="146"/>
      <c r="T332" s="150"/>
      <c r="U332" s="150"/>
      <c r="V332" s="150" t="s">
        <v>0</v>
      </c>
      <c r="W332" s="151"/>
      <c r="X332" s="147"/>
    </row>
    <row r="333" spans="1:37" ht="25.5">
      <c r="A333" s="95">
        <v>84</v>
      </c>
      <c r="B333" s="96" t="s">
        <v>557</v>
      </c>
      <c r="C333" s="97" t="s">
        <v>615</v>
      </c>
      <c r="D333" s="98" t="s">
        <v>616</v>
      </c>
      <c r="E333" s="99">
        <v>11.753</v>
      </c>
      <c r="F333" s="100" t="s">
        <v>148</v>
      </c>
      <c r="H333" s="101">
        <f>ROUND(E333*G333,2)</f>
        <v>0</v>
      </c>
      <c r="J333" s="101">
        <f>ROUND(E333*G333,2)</f>
        <v>0</v>
      </c>
      <c r="L333" s="102">
        <f>E333*K333</f>
        <v>0</v>
      </c>
      <c r="N333" s="99">
        <f>E333*M333</f>
        <v>0</v>
      </c>
      <c r="O333" s="100">
        <v>20</v>
      </c>
      <c r="P333" s="100" t="s">
        <v>149</v>
      </c>
      <c r="V333" s="103" t="s">
        <v>104</v>
      </c>
      <c r="W333" s="104">
        <v>67.861999999999995</v>
      </c>
      <c r="X333" s="97" t="s">
        <v>617</v>
      </c>
      <c r="Y333" s="97" t="s">
        <v>615</v>
      </c>
      <c r="Z333" s="100" t="s">
        <v>561</v>
      </c>
      <c r="AB333" s="100">
        <v>1</v>
      </c>
      <c r="AJ333" s="86" t="s">
        <v>152</v>
      </c>
      <c r="AK333" s="86" t="s">
        <v>153</v>
      </c>
    </row>
    <row r="334" spans="1:37" ht="25.5">
      <c r="A334" s="95">
        <v>85</v>
      </c>
      <c r="B334" s="96" t="s">
        <v>557</v>
      </c>
      <c r="C334" s="97" t="s">
        <v>618</v>
      </c>
      <c r="D334" s="98" t="s">
        <v>619</v>
      </c>
      <c r="E334" s="99">
        <v>0.72399999999999998</v>
      </c>
      <c r="F334" s="100" t="s">
        <v>148</v>
      </c>
      <c r="H334" s="101">
        <f>ROUND(E334*G334,2)</f>
        <v>0</v>
      </c>
      <c r="J334" s="101">
        <f>ROUND(E334*G334,2)</f>
        <v>0</v>
      </c>
      <c r="L334" s="102">
        <f>E334*K334</f>
        <v>0</v>
      </c>
      <c r="N334" s="99">
        <f>E334*M334</f>
        <v>0</v>
      </c>
      <c r="O334" s="100">
        <v>20</v>
      </c>
      <c r="P334" s="100" t="s">
        <v>149</v>
      </c>
      <c r="V334" s="103" t="s">
        <v>104</v>
      </c>
      <c r="W334" s="104">
        <v>3.4889999999999999</v>
      </c>
      <c r="X334" s="97" t="s">
        <v>620</v>
      </c>
      <c r="Y334" s="97" t="s">
        <v>618</v>
      </c>
      <c r="Z334" s="100" t="s">
        <v>561</v>
      </c>
      <c r="AB334" s="100">
        <v>1</v>
      </c>
      <c r="AJ334" s="86" t="s">
        <v>152</v>
      </c>
      <c r="AK334" s="86" t="s">
        <v>153</v>
      </c>
    </row>
    <row r="335" spans="1:37">
      <c r="D335" s="145" t="s">
        <v>621</v>
      </c>
      <c r="E335" s="146"/>
      <c r="F335" s="147"/>
      <c r="G335" s="148"/>
      <c r="H335" s="148"/>
      <c r="I335" s="148"/>
      <c r="J335" s="148"/>
      <c r="K335" s="149"/>
      <c r="L335" s="149"/>
      <c r="M335" s="146"/>
      <c r="N335" s="146"/>
      <c r="O335" s="147"/>
      <c r="P335" s="147"/>
      <c r="Q335" s="146"/>
      <c r="R335" s="146"/>
      <c r="S335" s="146"/>
      <c r="T335" s="150"/>
      <c r="U335" s="150"/>
      <c r="V335" s="150" t="s">
        <v>0</v>
      </c>
      <c r="W335" s="151"/>
      <c r="X335" s="147"/>
    </row>
    <row r="336" spans="1:37">
      <c r="A336" s="95">
        <v>86</v>
      </c>
      <c r="B336" s="96" t="s">
        <v>557</v>
      </c>
      <c r="C336" s="97" t="s">
        <v>622</v>
      </c>
      <c r="D336" s="98" t="s">
        <v>623</v>
      </c>
      <c r="E336" s="99">
        <v>7</v>
      </c>
      <c r="F336" s="100" t="s">
        <v>215</v>
      </c>
      <c r="H336" s="101">
        <f>ROUND(E336*G336,2)</f>
        <v>0</v>
      </c>
      <c r="J336" s="101">
        <f>ROUND(E336*G336,2)</f>
        <v>0</v>
      </c>
      <c r="L336" s="102">
        <f>E336*K336</f>
        <v>0</v>
      </c>
      <c r="N336" s="99">
        <f>E336*M336</f>
        <v>0</v>
      </c>
      <c r="O336" s="100">
        <v>20</v>
      </c>
      <c r="P336" s="100" t="s">
        <v>149</v>
      </c>
      <c r="V336" s="103" t="s">
        <v>104</v>
      </c>
      <c r="W336" s="104">
        <v>0.55300000000000005</v>
      </c>
      <c r="X336" s="97" t="s">
        <v>624</v>
      </c>
      <c r="Y336" s="97" t="s">
        <v>622</v>
      </c>
      <c r="Z336" s="100" t="s">
        <v>561</v>
      </c>
      <c r="AB336" s="100">
        <v>1</v>
      </c>
      <c r="AJ336" s="86" t="s">
        <v>152</v>
      </c>
      <c r="AK336" s="86" t="s">
        <v>153</v>
      </c>
    </row>
    <row r="337" spans="1:37">
      <c r="A337" s="95">
        <v>87</v>
      </c>
      <c r="B337" s="96" t="s">
        <v>557</v>
      </c>
      <c r="C337" s="97" t="s">
        <v>625</v>
      </c>
      <c r="D337" s="98" t="s">
        <v>626</v>
      </c>
      <c r="E337" s="99">
        <v>38</v>
      </c>
      <c r="F337" s="100" t="s">
        <v>215</v>
      </c>
      <c r="H337" s="101">
        <f>ROUND(E337*G337,2)</f>
        <v>0</v>
      </c>
      <c r="J337" s="101">
        <f>ROUND(E337*G337,2)</f>
        <v>0</v>
      </c>
      <c r="L337" s="102">
        <f>E337*K337</f>
        <v>0</v>
      </c>
      <c r="N337" s="99">
        <f>E337*M337</f>
        <v>0</v>
      </c>
      <c r="O337" s="100">
        <v>20</v>
      </c>
      <c r="P337" s="100" t="s">
        <v>149</v>
      </c>
      <c r="V337" s="103" t="s">
        <v>104</v>
      </c>
      <c r="W337" s="104">
        <v>2.66</v>
      </c>
      <c r="X337" s="97" t="s">
        <v>627</v>
      </c>
      <c r="Y337" s="97" t="s">
        <v>625</v>
      </c>
      <c r="Z337" s="100" t="s">
        <v>561</v>
      </c>
      <c r="AB337" s="100">
        <v>1</v>
      </c>
      <c r="AJ337" s="86" t="s">
        <v>152</v>
      </c>
      <c r="AK337" s="86" t="s">
        <v>153</v>
      </c>
    </row>
    <row r="338" spans="1:37">
      <c r="D338" s="145" t="s">
        <v>628</v>
      </c>
      <c r="E338" s="146"/>
      <c r="F338" s="147"/>
      <c r="G338" s="148"/>
      <c r="H338" s="148"/>
      <c r="I338" s="148"/>
      <c r="J338" s="148"/>
      <c r="K338" s="149"/>
      <c r="L338" s="149"/>
      <c r="M338" s="146"/>
      <c r="N338" s="146"/>
      <c r="O338" s="147"/>
      <c r="P338" s="147"/>
      <c r="Q338" s="146"/>
      <c r="R338" s="146"/>
      <c r="S338" s="146"/>
      <c r="T338" s="150"/>
      <c r="U338" s="150"/>
      <c r="V338" s="150" t="s">
        <v>0</v>
      </c>
      <c r="W338" s="151"/>
      <c r="X338" s="147"/>
    </row>
    <row r="339" spans="1:37">
      <c r="A339" s="95">
        <v>88</v>
      </c>
      <c r="B339" s="96" t="s">
        <v>557</v>
      </c>
      <c r="C339" s="97" t="s">
        <v>629</v>
      </c>
      <c r="D339" s="98" t="s">
        <v>630</v>
      </c>
      <c r="E339" s="99">
        <v>21.305</v>
      </c>
      <c r="F339" s="100" t="s">
        <v>177</v>
      </c>
      <c r="H339" s="101">
        <f>ROUND(E339*G339,2)</f>
        <v>0</v>
      </c>
      <c r="J339" s="101">
        <f>ROUND(E339*G339,2)</f>
        <v>0</v>
      </c>
      <c r="K339" s="102">
        <v>3.1099999999999999E-3</v>
      </c>
      <c r="L339" s="102">
        <f>E339*K339</f>
        <v>6.6258549999999999E-2</v>
      </c>
      <c r="M339" s="99">
        <v>8.8999999999999996E-2</v>
      </c>
      <c r="N339" s="99">
        <f>E339*M339</f>
        <v>1.896145</v>
      </c>
      <c r="O339" s="100">
        <v>20</v>
      </c>
      <c r="P339" s="100" t="s">
        <v>149</v>
      </c>
      <c r="V339" s="103" t="s">
        <v>104</v>
      </c>
      <c r="W339" s="104">
        <v>28.548999999999999</v>
      </c>
      <c r="X339" s="97" t="s">
        <v>631</v>
      </c>
      <c r="Y339" s="97" t="s">
        <v>629</v>
      </c>
      <c r="Z339" s="100" t="s">
        <v>561</v>
      </c>
      <c r="AB339" s="100">
        <v>1</v>
      </c>
      <c r="AJ339" s="86" t="s">
        <v>152</v>
      </c>
      <c r="AK339" s="86" t="s">
        <v>153</v>
      </c>
    </row>
    <row r="340" spans="1:37">
      <c r="D340" s="145" t="s">
        <v>632</v>
      </c>
      <c r="E340" s="146"/>
      <c r="F340" s="147"/>
      <c r="G340" s="148"/>
      <c r="H340" s="148"/>
      <c r="I340" s="148"/>
      <c r="J340" s="148"/>
      <c r="K340" s="149"/>
      <c r="L340" s="149"/>
      <c r="M340" s="146"/>
      <c r="N340" s="146"/>
      <c r="O340" s="147"/>
      <c r="P340" s="147"/>
      <c r="Q340" s="146"/>
      <c r="R340" s="146"/>
      <c r="S340" s="146"/>
      <c r="T340" s="150"/>
      <c r="U340" s="150"/>
      <c r="V340" s="150" t="s">
        <v>0</v>
      </c>
      <c r="W340" s="151"/>
      <c r="X340" s="147"/>
    </row>
    <row r="341" spans="1:37">
      <c r="D341" s="145" t="s">
        <v>283</v>
      </c>
      <c r="E341" s="146"/>
      <c r="F341" s="147"/>
      <c r="G341" s="148"/>
      <c r="H341" s="148"/>
      <c r="I341" s="148"/>
      <c r="J341" s="148"/>
      <c r="K341" s="149"/>
      <c r="L341" s="149"/>
      <c r="M341" s="146"/>
      <c r="N341" s="146"/>
      <c r="O341" s="147"/>
      <c r="P341" s="147"/>
      <c r="Q341" s="146"/>
      <c r="R341" s="146"/>
      <c r="S341" s="146"/>
      <c r="T341" s="150"/>
      <c r="U341" s="150"/>
      <c r="V341" s="150" t="s">
        <v>0</v>
      </c>
      <c r="W341" s="151"/>
      <c r="X341" s="147"/>
    </row>
    <row r="342" spans="1:37">
      <c r="D342" s="145" t="s">
        <v>284</v>
      </c>
      <c r="E342" s="146"/>
      <c r="F342" s="147"/>
      <c r="G342" s="148"/>
      <c r="H342" s="148"/>
      <c r="I342" s="148"/>
      <c r="J342" s="148"/>
      <c r="K342" s="149"/>
      <c r="L342" s="149"/>
      <c r="M342" s="146"/>
      <c r="N342" s="146"/>
      <c r="O342" s="147"/>
      <c r="P342" s="147"/>
      <c r="Q342" s="146"/>
      <c r="R342" s="146"/>
      <c r="S342" s="146"/>
      <c r="T342" s="150"/>
      <c r="U342" s="150"/>
      <c r="V342" s="150" t="s">
        <v>0</v>
      </c>
      <c r="W342" s="151"/>
      <c r="X342" s="147"/>
    </row>
    <row r="343" spans="1:37">
      <c r="D343" s="145" t="s">
        <v>285</v>
      </c>
      <c r="E343" s="146"/>
      <c r="F343" s="147"/>
      <c r="G343" s="148"/>
      <c r="H343" s="148"/>
      <c r="I343" s="148"/>
      <c r="J343" s="148"/>
      <c r="K343" s="149"/>
      <c r="L343" s="149"/>
      <c r="M343" s="146"/>
      <c r="N343" s="146"/>
      <c r="O343" s="147"/>
      <c r="P343" s="147"/>
      <c r="Q343" s="146"/>
      <c r="R343" s="146"/>
      <c r="S343" s="146"/>
      <c r="T343" s="150"/>
      <c r="U343" s="150"/>
      <c r="V343" s="150" t="s">
        <v>0</v>
      </c>
      <c r="W343" s="151"/>
      <c r="X343" s="147"/>
    </row>
    <row r="344" spans="1:37">
      <c r="D344" s="145" t="s">
        <v>633</v>
      </c>
      <c r="E344" s="146"/>
      <c r="F344" s="147"/>
      <c r="G344" s="148"/>
      <c r="H344" s="148"/>
      <c r="I344" s="148"/>
      <c r="J344" s="148"/>
      <c r="K344" s="149"/>
      <c r="L344" s="149"/>
      <c r="M344" s="146"/>
      <c r="N344" s="146"/>
      <c r="O344" s="147"/>
      <c r="P344" s="147"/>
      <c r="Q344" s="146"/>
      <c r="R344" s="146"/>
      <c r="S344" s="146"/>
      <c r="T344" s="150"/>
      <c r="U344" s="150"/>
      <c r="V344" s="150" t="s">
        <v>0</v>
      </c>
      <c r="W344" s="151"/>
      <c r="X344" s="147"/>
    </row>
    <row r="345" spans="1:37">
      <c r="D345" s="145" t="s">
        <v>634</v>
      </c>
      <c r="E345" s="146"/>
      <c r="F345" s="147"/>
      <c r="G345" s="148"/>
      <c r="H345" s="148"/>
      <c r="I345" s="148"/>
      <c r="J345" s="148"/>
      <c r="K345" s="149"/>
      <c r="L345" s="149"/>
      <c r="M345" s="146"/>
      <c r="N345" s="146"/>
      <c r="O345" s="147"/>
      <c r="P345" s="147"/>
      <c r="Q345" s="146"/>
      <c r="R345" s="146"/>
      <c r="S345" s="146"/>
      <c r="T345" s="150"/>
      <c r="U345" s="150"/>
      <c r="V345" s="150" t="s">
        <v>0</v>
      </c>
      <c r="W345" s="151"/>
      <c r="X345" s="147"/>
    </row>
    <row r="346" spans="1:37">
      <c r="D346" s="145" t="s">
        <v>635</v>
      </c>
      <c r="E346" s="146"/>
      <c r="F346" s="147"/>
      <c r="G346" s="148"/>
      <c r="H346" s="148"/>
      <c r="I346" s="148"/>
      <c r="J346" s="148"/>
      <c r="K346" s="149"/>
      <c r="L346" s="149"/>
      <c r="M346" s="146"/>
      <c r="N346" s="146"/>
      <c r="O346" s="147"/>
      <c r="P346" s="147"/>
      <c r="Q346" s="146"/>
      <c r="R346" s="146"/>
      <c r="S346" s="146"/>
      <c r="T346" s="150"/>
      <c r="U346" s="150"/>
      <c r="V346" s="150" t="s">
        <v>0</v>
      </c>
      <c r="W346" s="151"/>
      <c r="X346" s="147"/>
    </row>
    <row r="347" spans="1:37">
      <c r="A347" s="95">
        <v>89</v>
      </c>
      <c r="B347" s="96" t="s">
        <v>557</v>
      </c>
      <c r="C347" s="97" t="s">
        <v>636</v>
      </c>
      <c r="D347" s="98" t="s">
        <v>637</v>
      </c>
      <c r="E347" s="99">
        <v>53.091999999999999</v>
      </c>
      <c r="F347" s="100" t="s">
        <v>177</v>
      </c>
      <c r="H347" s="101">
        <f>ROUND(E347*G347,2)</f>
        <v>0</v>
      </c>
      <c r="J347" s="101">
        <f>ROUND(E347*G347,2)</f>
        <v>0</v>
      </c>
      <c r="K347" s="102">
        <v>1.1999999999999999E-3</v>
      </c>
      <c r="L347" s="102">
        <f>E347*K347</f>
        <v>6.3710399999999986E-2</v>
      </c>
      <c r="M347" s="99">
        <v>7.5999999999999998E-2</v>
      </c>
      <c r="N347" s="99">
        <f>E347*M347</f>
        <v>4.0349919999999999</v>
      </c>
      <c r="O347" s="100">
        <v>20</v>
      </c>
      <c r="P347" s="100" t="s">
        <v>149</v>
      </c>
      <c r="V347" s="103" t="s">
        <v>104</v>
      </c>
      <c r="W347" s="104">
        <v>44.384999999999998</v>
      </c>
      <c r="X347" s="97" t="s">
        <v>638</v>
      </c>
      <c r="Y347" s="97" t="s">
        <v>636</v>
      </c>
      <c r="Z347" s="100" t="s">
        <v>561</v>
      </c>
      <c r="AB347" s="100">
        <v>1</v>
      </c>
      <c r="AJ347" s="86" t="s">
        <v>152</v>
      </c>
      <c r="AK347" s="86" t="s">
        <v>153</v>
      </c>
    </row>
    <row r="348" spans="1:37">
      <c r="D348" s="145" t="s">
        <v>639</v>
      </c>
      <c r="E348" s="146"/>
      <c r="F348" s="147"/>
      <c r="G348" s="148"/>
      <c r="H348" s="148"/>
      <c r="I348" s="148"/>
      <c r="J348" s="148"/>
      <c r="K348" s="149"/>
      <c r="L348" s="149"/>
      <c r="M348" s="146"/>
      <c r="N348" s="146"/>
      <c r="O348" s="147"/>
      <c r="P348" s="147"/>
      <c r="Q348" s="146"/>
      <c r="R348" s="146"/>
      <c r="S348" s="146"/>
      <c r="T348" s="150"/>
      <c r="U348" s="150"/>
      <c r="V348" s="150" t="s">
        <v>0</v>
      </c>
      <c r="W348" s="151"/>
      <c r="X348" s="147"/>
    </row>
    <row r="349" spans="1:37">
      <c r="D349" s="145" t="s">
        <v>640</v>
      </c>
      <c r="E349" s="146"/>
      <c r="F349" s="147"/>
      <c r="G349" s="148"/>
      <c r="H349" s="148"/>
      <c r="I349" s="148"/>
      <c r="J349" s="148"/>
      <c r="K349" s="149"/>
      <c r="L349" s="149"/>
      <c r="M349" s="146"/>
      <c r="N349" s="146"/>
      <c r="O349" s="147"/>
      <c r="P349" s="147"/>
      <c r="Q349" s="146"/>
      <c r="R349" s="146"/>
      <c r="S349" s="146"/>
      <c r="T349" s="150"/>
      <c r="U349" s="150"/>
      <c r="V349" s="150" t="s">
        <v>0</v>
      </c>
      <c r="W349" s="151"/>
      <c r="X349" s="147"/>
    </row>
    <row r="350" spans="1:37">
      <c r="D350" s="145" t="s">
        <v>641</v>
      </c>
      <c r="E350" s="146"/>
      <c r="F350" s="147"/>
      <c r="G350" s="148"/>
      <c r="H350" s="148"/>
      <c r="I350" s="148"/>
      <c r="J350" s="148"/>
      <c r="K350" s="149"/>
      <c r="L350" s="149"/>
      <c r="M350" s="146"/>
      <c r="N350" s="146"/>
      <c r="O350" s="147"/>
      <c r="P350" s="147"/>
      <c r="Q350" s="146"/>
      <c r="R350" s="146"/>
      <c r="S350" s="146"/>
      <c r="T350" s="150"/>
      <c r="U350" s="150"/>
      <c r="V350" s="150" t="s">
        <v>0</v>
      </c>
      <c r="W350" s="151"/>
      <c r="X350" s="147"/>
    </row>
    <row r="351" spans="1:37">
      <c r="D351" s="145" t="s">
        <v>642</v>
      </c>
      <c r="E351" s="146"/>
      <c r="F351" s="147"/>
      <c r="G351" s="148"/>
      <c r="H351" s="148"/>
      <c r="I351" s="148"/>
      <c r="J351" s="148"/>
      <c r="K351" s="149"/>
      <c r="L351" s="149"/>
      <c r="M351" s="146"/>
      <c r="N351" s="146"/>
      <c r="O351" s="147"/>
      <c r="P351" s="147"/>
      <c r="Q351" s="146"/>
      <c r="R351" s="146"/>
      <c r="S351" s="146"/>
      <c r="T351" s="150"/>
      <c r="U351" s="150"/>
      <c r="V351" s="150" t="s">
        <v>0</v>
      </c>
      <c r="W351" s="151"/>
      <c r="X351" s="147"/>
    </row>
    <row r="352" spans="1:37">
      <c r="D352" s="145" t="s">
        <v>643</v>
      </c>
      <c r="E352" s="146"/>
      <c r="F352" s="147"/>
      <c r="G352" s="148"/>
      <c r="H352" s="148"/>
      <c r="I352" s="148"/>
      <c r="J352" s="148"/>
      <c r="K352" s="149"/>
      <c r="L352" s="149"/>
      <c r="M352" s="146"/>
      <c r="N352" s="146"/>
      <c r="O352" s="147"/>
      <c r="P352" s="147"/>
      <c r="Q352" s="146"/>
      <c r="R352" s="146"/>
      <c r="S352" s="146"/>
      <c r="T352" s="150"/>
      <c r="U352" s="150"/>
      <c r="V352" s="150" t="s">
        <v>0</v>
      </c>
      <c r="W352" s="151"/>
      <c r="X352" s="147"/>
    </row>
    <row r="353" spans="1:37">
      <c r="D353" s="145" t="s">
        <v>644</v>
      </c>
      <c r="E353" s="146"/>
      <c r="F353" s="147"/>
      <c r="G353" s="148"/>
      <c r="H353" s="148"/>
      <c r="I353" s="148"/>
      <c r="J353" s="148"/>
      <c r="K353" s="149"/>
      <c r="L353" s="149"/>
      <c r="M353" s="146"/>
      <c r="N353" s="146"/>
      <c r="O353" s="147"/>
      <c r="P353" s="147"/>
      <c r="Q353" s="146"/>
      <c r="R353" s="146"/>
      <c r="S353" s="146"/>
      <c r="T353" s="150"/>
      <c r="U353" s="150"/>
      <c r="V353" s="150" t="s">
        <v>0</v>
      </c>
      <c r="W353" s="151"/>
      <c r="X353" s="147"/>
    </row>
    <row r="354" spans="1:37">
      <c r="D354" s="145" t="s">
        <v>645</v>
      </c>
      <c r="E354" s="146"/>
      <c r="F354" s="147"/>
      <c r="G354" s="148"/>
      <c r="H354" s="148"/>
      <c r="I354" s="148"/>
      <c r="J354" s="148"/>
      <c r="K354" s="149"/>
      <c r="L354" s="149"/>
      <c r="M354" s="146"/>
      <c r="N354" s="146"/>
      <c r="O354" s="147"/>
      <c r="P354" s="147"/>
      <c r="Q354" s="146"/>
      <c r="R354" s="146"/>
      <c r="S354" s="146"/>
      <c r="T354" s="150"/>
      <c r="U354" s="150"/>
      <c r="V354" s="150" t="s">
        <v>0</v>
      </c>
      <c r="W354" s="151"/>
      <c r="X354" s="147"/>
    </row>
    <row r="355" spans="1:37">
      <c r="D355" s="145" t="s">
        <v>646</v>
      </c>
      <c r="E355" s="146"/>
      <c r="F355" s="147"/>
      <c r="G355" s="148"/>
      <c r="H355" s="148"/>
      <c r="I355" s="148"/>
      <c r="J355" s="148"/>
      <c r="K355" s="149"/>
      <c r="L355" s="149"/>
      <c r="M355" s="146"/>
      <c r="N355" s="146"/>
      <c r="O355" s="147"/>
      <c r="P355" s="147"/>
      <c r="Q355" s="146"/>
      <c r="R355" s="146"/>
      <c r="S355" s="146"/>
      <c r="T355" s="150"/>
      <c r="U355" s="150"/>
      <c r="V355" s="150" t="s">
        <v>0</v>
      </c>
      <c r="W355" s="151"/>
      <c r="X355" s="147"/>
    </row>
    <row r="356" spans="1:37">
      <c r="A356" s="95">
        <v>90</v>
      </c>
      <c r="B356" s="96" t="s">
        <v>557</v>
      </c>
      <c r="C356" s="97" t="s">
        <v>647</v>
      </c>
      <c r="D356" s="98" t="s">
        <v>648</v>
      </c>
      <c r="E356" s="99">
        <v>3.51</v>
      </c>
      <c r="F356" s="100" t="s">
        <v>177</v>
      </c>
      <c r="H356" s="101">
        <f>ROUND(E356*G356,2)</f>
        <v>0</v>
      </c>
      <c r="J356" s="101">
        <f>ROUND(E356*G356,2)</f>
        <v>0</v>
      </c>
      <c r="L356" s="102">
        <f>E356*K356</f>
        <v>0</v>
      </c>
      <c r="M356" s="99">
        <v>5.1999999999999998E-2</v>
      </c>
      <c r="N356" s="99">
        <f>E356*M356</f>
        <v>0.18251999999999999</v>
      </c>
      <c r="O356" s="100">
        <v>20</v>
      </c>
      <c r="P356" s="100" t="s">
        <v>149</v>
      </c>
      <c r="V356" s="103" t="s">
        <v>104</v>
      </c>
      <c r="W356" s="104">
        <v>2.0009999999999999</v>
      </c>
      <c r="X356" s="97" t="s">
        <v>649</v>
      </c>
      <c r="Y356" s="97" t="s">
        <v>647</v>
      </c>
      <c r="Z356" s="100" t="s">
        <v>221</v>
      </c>
      <c r="AB356" s="100">
        <v>1</v>
      </c>
      <c r="AJ356" s="86" t="s">
        <v>152</v>
      </c>
      <c r="AK356" s="86" t="s">
        <v>153</v>
      </c>
    </row>
    <row r="357" spans="1:37">
      <c r="D357" s="145" t="s">
        <v>650</v>
      </c>
      <c r="E357" s="146"/>
      <c r="F357" s="147"/>
      <c r="G357" s="148"/>
      <c r="H357" s="148"/>
      <c r="I357" s="148"/>
      <c r="J357" s="148"/>
      <c r="K357" s="149"/>
      <c r="L357" s="149"/>
      <c r="M357" s="146"/>
      <c r="N357" s="146"/>
      <c r="O357" s="147"/>
      <c r="P357" s="147"/>
      <c r="Q357" s="146"/>
      <c r="R357" s="146"/>
      <c r="S357" s="146"/>
      <c r="T357" s="150"/>
      <c r="U357" s="150"/>
      <c r="V357" s="150" t="s">
        <v>0</v>
      </c>
      <c r="W357" s="151"/>
      <c r="X357" s="147"/>
    </row>
    <row r="358" spans="1:37" ht="25.5">
      <c r="A358" s="95">
        <v>91</v>
      </c>
      <c r="B358" s="96" t="s">
        <v>557</v>
      </c>
      <c r="C358" s="97" t="s">
        <v>651</v>
      </c>
      <c r="D358" s="98" t="s">
        <v>652</v>
      </c>
      <c r="E358" s="99">
        <v>2</v>
      </c>
      <c r="F358" s="100" t="s">
        <v>215</v>
      </c>
      <c r="H358" s="101">
        <f>ROUND(E358*G358,2)</f>
        <v>0</v>
      </c>
      <c r="J358" s="101">
        <f>ROUND(E358*G358,2)</f>
        <v>0</v>
      </c>
      <c r="K358" s="102">
        <v>1.3600000000000001E-3</v>
      </c>
      <c r="L358" s="102">
        <f>E358*K358</f>
        <v>2.7200000000000002E-3</v>
      </c>
      <c r="M358" s="99">
        <v>0.46</v>
      </c>
      <c r="N358" s="99">
        <f>E358*M358</f>
        <v>0.92</v>
      </c>
      <c r="O358" s="100">
        <v>20</v>
      </c>
      <c r="P358" s="100" t="s">
        <v>149</v>
      </c>
      <c r="V358" s="103" t="s">
        <v>104</v>
      </c>
      <c r="W358" s="104">
        <v>17.795999999999999</v>
      </c>
      <c r="X358" s="97" t="s">
        <v>653</v>
      </c>
      <c r="Y358" s="97" t="s">
        <v>651</v>
      </c>
      <c r="Z358" s="100" t="s">
        <v>561</v>
      </c>
      <c r="AB358" s="100">
        <v>1</v>
      </c>
      <c r="AJ358" s="86" t="s">
        <v>152</v>
      </c>
      <c r="AK358" s="86" t="s">
        <v>153</v>
      </c>
    </row>
    <row r="359" spans="1:37">
      <c r="D359" s="145" t="s">
        <v>654</v>
      </c>
      <c r="E359" s="146"/>
      <c r="F359" s="147"/>
      <c r="G359" s="148"/>
      <c r="H359" s="148"/>
      <c r="I359" s="148"/>
      <c r="J359" s="148"/>
      <c r="K359" s="149"/>
      <c r="L359" s="149"/>
      <c r="M359" s="146"/>
      <c r="N359" s="146"/>
      <c r="O359" s="147"/>
      <c r="P359" s="147"/>
      <c r="Q359" s="146"/>
      <c r="R359" s="146"/>
      <c r="S359" s="146"/>
      <c r="T359" s="150"/>
      <c r="U359" s="150"/>
      <c r="V359" s="150" t="s">
        <v>0</v>
      </c>
      <c r="W359" s="151"/>
      <c r="X359" s="147"/>
    </row>
    <row r="360" spans="1:37" ht="25.5">
      <c r="A360" s="95">
        <v>92</v>
      </c>
      <c r="B360" s="96" t="s">
        <v>557</v>
      </c>
      <c r="C360" s="97" t="s">
        <v>655</v>
      </c>
      <c r="D360" s="98" t="s">
        <v>656</v>
      </c>
      <c r="E360" s="99">
        <v>1.7589999999999999</v>
      </c>
      <c r="F360" s="100" t="s">
        <v>148</v>
      </c>
      <c r="H360" s="101">
        <f>ROUND(E360*G360,2)</f>
        <v>0</v>
      </c>
      <c r="J360" s="101">
        <f>ROUND(E360*G360,2)</f>
        <v>0</v>
      </c>
      <c r="K360" s="102">
        <v>1.8699999999999999E-3</v>
      </c>
      <c r="L360" s="102">
        <f>E360*K360</f>
        <v>3.2893299999999996E-3</v>
      </c>
      <c r="M360" s="99">
        <v>1.95</v>
      </c>
      <c r="N360" s="99">
        <f>E360*M360</f>
        <v>3.4300499999999996</v>
      </c>
      <c r="O360" s="100">
        <v>20</v>
      </c>
      <c r="P360" s="100" t="s">
        <v>149</v>
      </c>
      <c r="V360" s="103" t="s">
        <v>104</v>
      </c>
      <c r="W360" s="104">
        <v>15.361000000000001</v>
      </c>
      <c r="X360" s="97" t="s">
        <v>657</v>
      </c>
      <c r="Y360" s="97" t="s">
        <v>655</v>
      </c>
      <c r="Z360" s="100" t="s">
        <v>561</v>
      </c>
      <c r="AB360" s="100">
        <v>1</v>
      </c>
      <c r="AJ360" s="86" t="s">
        <v>152</v>
      </c>
      <c r="AK360" s="86" t="s">
        <v>153</v>
      </c>
    </row>
    <row r="361" spans="1:37" ht="25.5">
      <c r="D361" s="145" t="s">
        <v>658</v>
      </c>
      <c r="E361" s="146"/>
      <c r="F361" s="147"/>
      <c r="G361" s="148"/>
      <c r="H361" s="148"/>
      <c r="I361" s="148"/>
      <c r="J361" s="148"/>
      <c r="K361" s="149"/>
      <c r="L361" s="149"/>
      <c r="M361" s="146"/>
      <c r="N361" s="146"/>
      <c r="O361" s="147"/>
      <c r="P361" s="147"/>
      <c r="Q361" s="146"/>
      <c r="R361" s="146"/>
      <c r="S361" s="146"/>
      <c r="T361" s="150"/>
      <c r="U361" s="150"/>
      <c r="V361" s="150" t="s">
        <v>0</v>
      </c>
      <c r="W361" s="151"/>
      <c r="X361" s="147"/>
    </row>
    <row r="362" spans="1:37" ht="25.5">
      <c r="D362" s="145" t="s">
        <v>659</v>
      </c>
      <c r="E362" s="146"/>
      <c r="F362" s="147"/>
      <c r="G362" s="148"/>
      <c r="H362" s="148"/>
      <c r="I362" s="148"/>
      <c r="J362" s="148"/>
      <c r="K362" s="149"/>
      <c r="L362" s="149"/>
      <c r="M362" s="146"/>
      <c r="N362" s="146"/>
      <c r="O362" s="147"/>
      <c r="P362" s="147"/>
      <c r="Q362" s="146"/>
      <c r="R362" s="146"/>
      <c r="S362" s="146"/>
      <c r="T362" s="150"/>
      <c r="U362" s="150"/>
      <c r="V362" s="150" t="s">
        <v>0</v>
      </c>
      <c r="W362" s="151"/>
      <c r="X362" s="147"/>
    </row>
    <row r="363" spans="1:37" ht="25.5">
      <c r="A363" s="95">
        <v>93</v>
      </c>
      <c r="B363" s="96" t="s">
        <v>557</v>
      </c>
      <c r="C363" s="97" t="s">
        <v>660</v>
      </c>
      <c r="D363" s="98" t="s">
        <v>661</v>
      </c>
      <c r="E363" s="99">
        <v>5</v>
      </c>
      <c r="F363" s="100" t="s">
        <v>272</v>
      </c>
      <c r="H363" s="101">
        <f>ROUND(E363*G363,2)</f>
        <v>0</v>
      </c>
      <c r="J363" s="101">
        <f>ROUND(E363*G363,2)</f>
        <v>0</v>
      </c>
      <c r="L363" s="102">
        <f>E363*K363</f>
        <v>0</v>
      </c>
      <c r="M363" s="99">
        <v>6.5000000000000002E-2</v>
      </c>
      <c r="N363" s="99">
        <f>E363*M363</f>
        <v>0.32500000000000001</v>
      </c>
      <c r="O363" s="100">
        <v>20</v>
      </c>
      <c r="P363" s="100" t="s">
        <v>149</v>
      </c>
      <c r="V363" s="103" t="s">
        <v>104</v>
      </c>
      <c r="W363" s="104">
        <v>6.415</v>
      </c>
      <c r="X363" s="97" t="s">
        <v>662</v>
      </c>
      <c r="Y363" s="97" t="s">
        <v>660</v>
      </c>
      <c r="Z363" s="100" t="s">
        <v>561</v>
      </c>
      <c r="AB363" s="100">
        <v>1</v>
      </c>
      <c r="AJ363" s="86" t="s">
        <v>152</v>
      </c>
      <c r="AK363" s="86" t="s">
        <v>153</v>
      </c>
    </row>
    <row r="364" spans="1:37" ht="25.5">
      <c r="D364" s="145" t="s">
        <v>663</v>
      </c>
      <c r="E364" s="146"/>
      <c r="F364" s="147"/>
      <c r="G364" s="148"/>
      <c r="H364" s="148"/>
      <c r="I364" s="148"/>
      <c r="J364" s="148"/>
      <c r="K364" s="149"/>
      <c r="L364" s="149"/>
      <c r="M364" s="146"/>
      <c r="N364" s="146"/>
      <c r="O364" s="147"/>
      <c r="P364" s="147"/>
      <c r="Q364" s="146"/>
      <c r="R364" s="146"/>
      <c r="S364" s="146"/>
      <c r="T364" s="150"/>
      <c r="U364" s="150"/>
      <c r="V364" s="150" t="s">
        <v>0</v>
      </c>
      <c r="W364" s="151"/>
      <c r="X364" s="147"/>
    </row>
    <row r="365" spans="1:37" ht="25.5">
      <c r="A365" s="95">
        <v>94</v>
      </c>
      <c r="B365" s="96" t="s">
        <v>557</v>
      </c>
      <c r="C365" s="97" t="s">
        <v>664</v>
      </c>
      <c r="D365" s="98" t="s">
        <v>665</v>
      </c>
      <c r="E365" s="99">
        <v>60</v>
      </c>
      <c r="F365" s="100" t="s">
        <v>666</v>
      </c>
      <c r="H365" s="101">
        <f>ROUND(E365*G365,2)</f>
        <v>0</v>
      </c>
      <c r="J365" s="101">
        <f>ROUND(E365*G365,2)</f>
        <v>0</v>
      </c>
      <c r="K365" s="102">
        <v>1.0000000000000001E-5</v>
      </c>
      <c r="L365" s="102">
        <f>E365*K365</f>
        <v>6.0000000000000006E-4</v>
      </c>
      <c r="N365" s="99">
        <f>E365*M365</f>
        <v>0</v>
      </c>
      <c r="O365" s="100">
        <v>20</v>
      </c>
      <c r="P365" s="100" t="s">
        <v>149</v>
      </c>
      <c r="V365" s="103" t="s">
        <v>104</v>
      </c>
      <c r="W365" s="104">
        <v>1.02</v>
      </c>
      <c r="X365" s="97" t="s">
        <v>667</v>
      </c>
      <c r="Y365" s="97" t="s">
        <v>664</v>
      </c>
      <c r="Z365" s="100" t="s">
        <v>221</v>
      </c>
      <c r="AB365" s="100">
        <v>1</v>
      </c>
      <c r="AJ365" s="86" t="s">
        <v>152</v>
      </c>
      <c r="AK365" s="86" t="s">
        <v>153</v>
      </c>
    </row>
    <row r="366" spans="1:37">
      <c r="D366" s="145" t="s">
        <v>668</v>
      </c>
      <c r="E366" s="146"/>
      <c r="F366" s="147"/>
      <c r="G366" s="148"/>
      <c r="H366" s="148"/>
      <c r="I366" s="148"/>
      <c r="J366" s="148"/>
      <c r="K366" s="149"/>
      <c r="L366" s="149"/>
      <c r="M366" s="146"/>
      <c r="N366" s="146"/>
      <c r="O366" s="147"/>
      <c r="P366" s="147"/>
      <c r="Q366" s="146"/>
      <c r="R366" s="146"/>
      <c r="S366" s="146"/>
      <c r="T366" s="150"/>
      <c r="U366" s="150"/>
      <c r="V366" s="150" t="s">
        <v>0</v>
      </c>
      <c r="W366" s="151"/>
      <c r="X366" s="147"/>
    </row>
    <row r="367" spans="1:37" ht="25.5">
      <c r="A367" s="95">
        <v>95</v>
      </c>
      <c r="B367" s="96" t="s">
        <v>557</v>
      </c>
      <c r="C367" s="97" t="s">
        <v>669</v>
      </c>
      <c r="D367" s="98" t="s">
        <v>670</v>
      </c>
      <c r="E367" s="99">
        <v>60</v>
      </c>
      <c r="F367" s="100" t="s">
        <v>666</v>
      </c>
      <c r="H367" s="101">
        <f>ROUND(E367*G367,2)</f>
        <v>0</v>
      </c>
      <c r="J367" s="101">
        <f>ROUND(E367*G367,2)</f>
        <v>0</v>
      </c>
      <c r="K367" s="102">
        <v>3.0000000000000001E-5</v>
      </c>
      <c r="L367" s="102">
        <f>E367*K367</f>
        <v>1.8E-3</v>
      </c>
      <c r="M367" s="99">
        <v>1E-3</v>
      </c>
      <c r="N367" s="99">
        <f>E367*M367</f>
        <v>0.06</v>
      </c>
      <c r="O367" s="100">
        <v>20</v>
      </c>
      <c r="P367" s="100" t="s">
        <v>149</v>
      </c>
      <c r="V367" s="103" t="s">
        <v>104</v>
      </c>
      <c r="W367" s="104">
        <v>1.44</v>
      </c>
      <c r="X367" s="97" t="s">
        <v>671</v>
      </c>
      <c r="Y367" s="97" t="s">
        <v>669</v>
      </c>
      <c r="Z367" s="100" t="s">
        <v>221</v>
      </c>
      <c r="AB367" s="100">
        <v>1</v>
      </c>
      <c r="AJ367" s="86" t="s">
        <v>152</v>
      </c>
      <c r="AK367" s="86" t="s">
        <v>153</v>
      </c>
    </row>
    <row r="368" spans="1:37">
      <c r="D368" s="145" t="s">
        <v>668</v>
      </c>
      <c r="E368" s="146"/>
      <c r="F368" s="147"/>
      <c r="G368" s="148"/>
      <c r="H368" s="148"/>
      <c r="I368" s="148"/>
      <c r="J368" s="148"/>
      <c r="K368" s="149"/>
      <c r="L368" s="149"/>
      <c r="M368" s="146"/>
      <c r="N368" s="146"/>
      <c r="O368" s="147"/>
      <c r="P368" s="147"/>
      <c r="Q368" s="146"/>
      <c r="R368" s="146"/>
      <c r="S368" s="146"/>
      <c r="T368" s="150"/>
      <c r="U368" s="150"/>
      <c r="V368" s="150" t="s">
        <v>0</v>
      </c>
      <c r="W368" s="151"/>
      <c r="X368" s="147"/>
    </row>
    <row r="369" spans="1:37" ht="25.5">
      <c r="A369" s="95">
        <v>96</v>
      </c>
      <c r="B369" s="96" t="s">
        <v>557</v>
      </c>
      <c r="C369" s="97" t="s">
        <v>672</v>
      </c>
      <c r="D369" s="98" t="s">
        <v>673</v>
      </c>
      <c r="E369" s="99">
        <v>130</v>
      </c>
      <c r="F369" s="100" t="s">
        <v>666</v>
      </c>
      <c r="H369" s="101">
        <f>ROUND(E369*G369,2)</f>
        <v>0</v>
      </c>
      <c r="J369" s="101">
        <f>ROUND(E369*G369,2)</f>
        <v>0</v>
      </c>
      <c r="K369" s="102">
        <v>3.0000000000000001E-5</v>
      </c>
      <c r="L369" s="102">
        <f>E369*K369</f>
        <v>3.9000000000000003E-3</v>
      </c>
      <c r="M369" s="99">
        <v>1E-3</v>
      </c>
      <c r="N369" s="99">
        <f>E369*M369</f>
        <v>0.13</v>
      </c>
      <c r="O369" s="100">
        <v>20</v>
      </c>
      <c r="P369" s="100" t="s">
        <v>149</v>
      </c>
      <c r="V369" s="103" t="s">
        <v>104</v>
      </c>
      <c r="W369" s="104">
        <v>4.55</v>
      </c>
      <c r="X369" s="97" t="s">
        <v>674</v>
      </c>
      <c r="Y369" s="97" t="s">
        <v>672</v>
      </c>
      <c r="Z369" s="100" t="s">
        <v>221</v>
      </c>
      <c r="AB369" s="100">
        <v>1</v>
      </c>
      <c r="AJ369" s="86" t="s">
        <v>152</v>
      </c>
      <c r="AK369" s="86" t="s">
        <v>153</v>
      </c>
    </row>
    <row r="370" spans="1:37">
      <c r="D370" s="145" t="s">
        <v>675</v>
      </c>
      <c r="E370" s="146"/>
      <c r="F370" s="147"/>
      <c r="G370" s="148"/>
      <c r="H370" s="148"/>
      <c r="I370" s="148"/>
      <c r="J370" s="148"/>
      <c r="K370" s="149"/>
      <c r="L370" s="149"/>
      <c r="M370" s="146"/>
      <c r="N370" s="146"/>
      <c r="O370" s="147"/>
      <c r="P370" s="147"/>
      <c r="Q370" s="146"/>
      <c r="R370" s="146"/>
      <c r="S370" s="146"/>
      <c r="T370" s="150"/>
      <c r="U370" s="150"/>
      <c r="V370" s="150" t="s">
        <v>0</v>
      </c>
      <c r="W370" s="151"/>
      <c r="X370" s="147"/>
    </row>
    <row r="371" spans="1:37">
      <c r="D371" s="145" t="s">
        <v>668</v>
      </c>
      <c r="E371" s="146"/>
      <c r="F371" s="147"/>
      <c r="G371" s="148"/>
      <c r="H371" s="148"/>
      <c r="I371" s="148"/>
      <c r="J371" s="148"/>
      <c r="K371" s="149"/>
      <c r="L371" s="149"/>
      <c r="M371" s="146"/>
      <c r="N371" s="146"/>
      <c r="O371" s="147"/>
      <c r="P371" s="147"/>
      <c r="Q371" s="146"/>
      <c r="R371" s="146"/>
      <c r="S371" s="146"/>
      <c r="T371" s="150"/>
      <c r="U371" s="150"/>
      <c r="V371" s="150" t="s">
        <v>0</v>
      </c>
      <c r="W371" s="151"/>
      <c r="X371" s="147"/>
    </row>
    <row r="372" spans="1:37">
      <c r="D372" s="145" t="s">
        <v>676</v>
      </c>
      <c r="E372" s="146"/>
      <c r="F372" s="147"/>
      <c r="G372" s="148"/>
      <c r="H372" s="148"/>
      <c r="I372" s="148"/>
      <c r="J372" s="148"/>
      <c r="K372" s="149"/>
      <c r="L372" s="149"/>
      <c r="M372" s="146"/>
      <c r="N372" s="146"/>
      <c r="O372" s="147"/>
      <c r="P372" s="147"/>
      <c r="Q372" s="146"/>
      <c r="R372" s="146"/>
      <c r="S372" s="146"/>
      <c r="T372" s="150"/>
      <c r="U372" s="150"/>
      <c r="V372" s="150" t="s">
        <v>0</v>
      </c>
      <c r="W372" s="151"/>
      <c r="X372" s="147"/>
    </row>
    <row r="373" spans="1:37" ht="25.5">
      <c r="A373" s="95">
        <v>97</v>
      </c>
      <c r="B373" s="96" t="s">
        <v>677</v>
      </c>
      <c r="C373" s="97" t="s">
        <v>678</v>
      </c>
      <c r="D373" s="98" t="s">
        <v>679</v>
      </c>
      <c r="E373" s="99">
        <v>52</v>
      </c>
      <c r="F373" s="100" t="s">
        <v>215</v>
      </c>
      <c r="H373" s="101">
        <f>ROUND(E373*G373,2)</f>
        <v>0</v>
      </c>
      <c r="J373" s="101">
        <f>ROUND(E373*G373,2)</f>
        <v>0</v>
      </c>
      <c r="K373" s="102">
        <v>1.0000000000000001E-5</v>
      </c>
      <c r="L373" s="102">
        <f>E373*K373</f>
        <v>5.2000000000000006E-4</v>
      </c>
      <c r="N373" s="99">
        <f>E373*M373</f>
        <v>0</v>
      </c>
      <c r="O373" s="100">
        <v>20</v>
      </c>
      <c r="P373" s="100" t="s">
        <v>149</v>
      </c>
      <c r="V373" s="103" t="s">
        <v>104</v>
      </c>
      <c r="W373" s="104">
        <v>13.103999999999999</v>
      </c>
      <c r="X373" s="97" t="s">
        <v>680</v>
      </c>
      <c r="Y373" s="97" t="s">
        <v>678</v>
      </c>
      <c r="Z373" s="100" t="s">
        <v>221</v>
      </c>
      <c r="AB373" s="100">
        <v>1</v>
      </c>
      <c r="AJ373" s="86" t="s">
        <v>152</v>
      </c>
      <c r="AK373" s="86" t="s">
        <v>153</v>
      </c>
    </row>
    <row r="374" spans="1:37">
      <c r="D374" s="145" t="s">
        <v>681</v>
      </c>
      <c r="E374" s="146"/>
      <c r="F374" s="147"/>
      <c r="G374" s="148"/>
      <c r="H374" s="148"/>
      <c r="I374" s="148"/>
      <c r="J374" s="148"/>
      <c r="K374" s="149"/>
      <c r="L374" s="149"/>
      <c r="M374" s="146"/>
      <c r="N374" s="146"/>
      <c r="O374" s="147"/>
      <c r="P374" s="147"/>
      <c r="Q374" s="146"/>
      <c r="R374" s="146"/>
      <c r="S374" s="146"/>
      <c r="T374" s="150"/>
      <c r="U374" s="150"/>
      <c r="V374" s="150" t="s">
        <v>0</v>
      </c>
      <c r="W374" s="151"/>
      <c r="X374" s="147"/>
    </row>
    <row r="375" spans="1:37">
      <c r="D375" s="145" t="s">
        <v>682</v>
      </c>
      <c r="E375" s="146"/>
      <c r="F375" s="147"/>
      <c r="G375" s="148"/>
      <c r="H375" s="148"/>
      <c r="I375" s="148"/>
      <c r="J375" s="148"/>
      <c r="K375" s="149"/>
      <c r="L375" s="149"/>
      <c r="M375" s="146"/>
      <c r="N375" s="146"/>
      <c r="O375" s="147"/>
      <c r="P375" s="147"/>
      <c r="Q375" s="146"/>
      <c r="R375" s="146"/>
      <c r="S375" s="146"/>
      <c r="T375" s="150"/>
      <c r="U375" s="150"/>
      <c r="V375" s="150" t="s">
        <v>0</v>
      </c>
      <c r="W375" s="151"/>
      <c r="X375" s="147"/>
    </row>
    <row r="376" spans="1:37">
      <c r="D376" s="145" t="s">
        <v>683</v>
      </c>
      <c r="E376" s="146"/>
      <c r="F376" s="147"/>
      <c r="G376" s="148"/>
      <c r="H376" s="148"/>
      <c r="I376" s="148"/>
      <c r="J376" s="148"/>
      <c r="K376" s="149"/>
      <c r="L376" s="149"/>
      <c r="M376" s="146"/>
      <c r="N376" s="146"/>
      <c r="O376" s="147"/>
      <c r="P376" s="147"/>
      <c r="Q376" s="146"/>
      <c r="R376" s="146"/>
      <c r="S376" s="146"/>
      <c r="T376" s="150"/>
      <c r="U376" s="150"/>
      <c r="V376" s="150" t="s">
        <v>0</v>
      </c>
      <c r="W376" s="151"/>
      <c r="X376" s="147"/>
    </row>
    <row r="377" spans="1:37">
      <c r="D377" s="145" t="s">
        <v>684</v>
      </c>
      <c r="E377" s="146"/>
      <c r="F377" s="147"/>
      <c r="G377" s="148"/>
      <c r="H377" s="148"/>
      <c r="I377" s="148"/>
      <c r="J377" s="148"/>
      <c r="K377" s="149"/>
      <c r="L377" s="149"/>
      <c r="M377" s="146"/>
      <c r="N377" s="146"/>
      <c r="O377" s="147"/>
      <c r="P377" s="147"/>
      <c r="Q377" s="146"/>
      <c r="R377" s="146"/>
      <c r="S377" s="146"/>
      <c r="T377" s="150"/>
      <c r="U377" s="150"/>
      <c r="V377" s="150" t="s">
        <v>0</v>
      </c>
      <c r="W377" s="151"/>
      <c r="X377" s="147"/>
    </row>
    <row r="378" spans="1:37" ht="25.5">
      <c r="A378" s="95">
        <v>98</v>
      </c>
      <c r="B378" s="96" t="s">
        <v>557</v>
      </c>
      <c r="C378" s="97" t="s">
        <v>685</v>
      </c>
      <c r="D378" s="98" t="s">
        <v>686</v>
      </c>
      <c r="E378" s="99">
        <v>57.912999999999997</v>
      </c>
      <c r="F378" s="100" t="s">
        <v>177</v>
      </c>
      <c r="H378" s="101">
        <f>ROUND(E378*G378,2)</f>
        <v>0</v>
      </c>
      <c r="J378" s="101">
        <f>ROUND(E378*G378,2)</f>
        <v>0</v>
      </c>
      <c r="L378" s="102">
        <f>E378*K378</f>
        <v>0</v>
      </c>
      <c r="M378" s="99">
        <v>0.05</v>
      </c>
      <c r="N378" s="99">
        <f>E378*M378</f>
        <v>2.8956499999999998</v>
      </c>
      <c r="O378" s="100">
        <v>20</v>
      </c>
      <c r="P378" s="100" t="s">
        <v>149</v>
      </c>
      <c r="V378" s="103" t="s">
        <v>104</v>
      </c>
      <c r="W378" s="104">
        <v>22.876000000000001</v>
      </c>
      <c r="X378" s="97" t="s">
        <v>687</v>
      </c>
      <c r="Y378" s="97" t="s">
        <v>685</v>
      </c>
      <c r="Z378" s="100" t="s">
        <v>561</v>
      </c>
      <c r="AB378" s="100">
        <v>1</v>
      </c>
      <c r="AJ378" s="86" t="s">
        <v>152</v>
      </c>
      <c r="AK378" s="86" t="s">
        <v>153</v>
      </c>
    </row>
    <row r="379" spans="1:37">
      <c r="D379" s="145" t="s">
        <v>688</v>
      </c>
      <c r="E379" s="146"/>
      <c r="F379" s="147"/>
      <c r="G379" s="148"/>
      <c r="H379" s="148"/>
      <c r="I379" s="148"/>
      <c r="J379" s="148"/>
      <c r="K379" s="149"/>
      <c r="L379" s="149"/>
      <c r="M379" s="146"/>
      <c r="N379" s="146"/>
      <c r="O379" s="147"/>
      <c r="P379" s="147"/>
      <c r="Q379" s="146"/>
      <c r="R379" s="146"/>
      <c r="S379" s="146"/>
      <c r="T379" s="150"/>
      <c r="U379" s="150"/>
      <c r="V379" s="150" t="s">
        <v>0</v>
      </c>
      <c r="W379" s="151"/>
      <c r="X379" s="147"/>
    </row>
    <row r="380" spans="1:37">
      <c r="D380" s="145" t="s">
        <v>689</v>
      </c>
      <c r="E380" s="146"/>
      <c r="F380" s="147"/>
      <c r="G380" s="148"/>
      <c r="H380" s="148"/>
      <c r="I380" s="148"/>
      <c r="J380" s="148"/>
      <c r="K380" s="149"/>
      <c r="L380" s="149"/>
      <c r="M380" s="146"/>
      <c r="N380" s="146"/>
      <c r="O380" s="147"/>
      <c r="P380" s="147"/>
      <c r="Q380" s="146"/>
      <c r="R380" s="146"/>
      <c r="S380" s="146"/>
      <c r="T380" s="150"/>
      <c r="U380" s="150"/>
      <c r="V380" s="150" t="s">
        <v>0</v>
      </c>
      <c r="W380" s="151"/>
      <c r="X380" s="147"/>
    </row>
    <row r="381" spans="1:37">
      <c r="A381" s="95">
        <v>99</v>
      </c>
      <c r="B381" s="96" t="s">
        <v>557</v>
      </c>
      <c r="C381" s="97" t="s">
        <v>690</v>
      </c>
      <c r="D381" s="98" t="s">
        <v>691</v>
      </c>
      <c r="E381" s="99">
        <v>656.05</v>
      </c>
      <c r="F381" s="100" t="s">
        <v>177</v>
      </c>
      <c r="H381" s="101">
        <f>ROUND(E381*G381,2)</f>
        <v>0</v>
      </c>
      <c r="J381" s="101">
        <f>ROUND(E381*G381,2)</f>
        <v>0</v>
      </c>
      <c r="L381" s="102">
        <f>E381*K381</f>
        <v>0</v>
      </c>
      <c r="M381" s="99">
        <v>4.5999999999999999E-2</v>
      </c>
      <c r="N381" s="99">
        <f>E381*M381</f>
        <v>30.178299999999997</v>
      </c>
      <c r="O381" s="100">
        <v>20</v>
      </c>
      <c r="P381" s="100" t="s">
        <v>149</v>
      </c>
      <c r="V381" s="103" t="s">
        <v>104</v>
      </c>
      <c r="W381" s="104">
        <v>204.03200000000001</v>
      </c>
      <c r="X381" s="97" t="s">
        <v>692</v>
      </c>
      <c r="Y381" s="97" t="s">
        <v>690</v>
      </c>
      <c r="Z381" s="100" t="s">
        <v>561</v>
      </c>
      <c r="AB381" s="100">
        <v>1</v>
      </c>
      <c r="AJ381" s="86" t="s">
        <v>152</v>
      </c>
      <c r="AK381" s="86" t="s">
        <v>153</v>
      </c>
    </row>
    <row r="382" spans="1:37">
      <c r="D382" s="145" t="s">
        <v>693</v>
      </c>
      <c r="E382" s="146"/>
      <c r="F382" s="147"/>
      <c r="G382" s="148"/>
      <c r="H382" s="148"/>
      <c r="I382" s="148"/>
      <c r="J382" s="148"/>
      <c r="K382" s="149"/>
      <c r="L382" s="149"/>
      <c r="M382" s="146"/>
      <c r="N382" s="146"/>
      <c r="O382" s="147"/>
      <c r="P382" s="147"/>
      <c r="Q382" s="146"/>
      <c r="R382" s="146"/>
      <c r="S382" s="146"/>
      <c r="T382" s="150"/>
      <c r="U382" s="150"/>
      <c r="V382" s="150" t="s">
        <v>0</v>
      </c>
      <c r="W382" s="151"/>
      <c r="X382" s="147"/>
    </row>
    <row r="383" spans="1:37">
      <c r="D383" s="145" t="s">
        <v>694</v>
      </c>
      <c r="E383" s="146"/>
      <c r="F383" s="147"/>
      <c r="G383" s="148"/>
      <c r="H383" s="148"/>
      <c r="I383" s="148"/>
      <c r="J383" s="148"/>
      <c r="K383" s="149"/>
      <c r="L383" s="149"/>
      <c r="M383" s="146"/>
      <c r="N383" s="146"/>
      <c r="O383" s="147"/>
      <c r="P383" s="147"/>
      <c r="Q383" s="146"/>
      <c r="R383" s="146"/>
      <c r="S383" s="146"/>
      <c r="T383" s="150"/>
      <c r="U383" s="150"/>
      <c r="V383" s="150" t="s">
        <v>0</v>
      </c>
      <c r="W383" s="151"/>
      <c r="X383" s="147"/>
    </row>
    <row r="384" spans="1:37">
      <c r="D384" s="145" t="s">
        <v>695</v>
      </c>
      <c r="E384" s="146"/>
      <c r="F384" s="147"/>
      <c r="G384" s="148"/>
      <c r="H384" s="148"/>
      <c r="I384" s="148"/>
      <c r="J384" s="148"/>
      <c r="K384" s="149"/>
      <c r="L384" s="149"/>
      <c r="M384" s="146"/>
      <c r="N384" s="146"/>
      <c r="O384" s="147"/>
      <c r="P384" s="147"/>
      <c r="Q384" s="146"/>
      <c r="R384" s="146"/>
      <c r="S384" s="146"/>
      <c r="T384" s="150"/>
      <c r="U384" s="150"/>
      <c r="V384" s="150" t="s">
        <v>0</v>
      </c>
      <c r="W384" s="151"/>
      <c r="X384" s="147"/>
    </row>
    <row r="385" spans="1:37">
      <c r="D385" s="145" t="s">
        <v>696</v>
      </c>
      <c r="E385" s="146"/>
      <c r="F385" s="147"/>
      <c r="G385" s="148"/>
      <c r="H385" s="148"/>
      <c r="I385" s="148"/>
      <c r="J385" s="148"/>
      <c r="K385" s="149"/>
      <c r="L385" s="149"/>
      <c r="M385" s="146"/>
      <c r="N385" s="146"/>
      <c r="O385" s="147"/>
      <c r="P385" s="147"/>
      <c r="Q385" s="146"/>
      <c r="R385" s="146"/>
      <c r="S385" s="146"/>
      <c r="T385" s="150"/>
      <c r="U385" s="150"/>
      <c r="V385" s="150" t="s">
        <v>0</v>
      </c>
      <c r="W385" s="151"/>
      <c r="X385" s="147"/>
    </row>
    <row r="386" spans="1:37">
      <c r="D386" s="145" t="s">
        <v>697</v>
      </c>
      <c r="E386" s="146"/>
      <c r="F386" s="147"/>
      <c r="G386" s="148"/>
      <c r="H386" s="148"/>
      <c r="I386" s="148"/>
      <c r="J386" s="148"/>
      <c r="K386" s="149"/>
      <c r="L386" s="149"/>
      <c r="M386" s="146"/>
      <c r="N386" s="146"/>
      <c r="O386" s="147"/>
      <c r="P386" s="147"/>
      <c r="Q386" s="146"/>
      <c r="R386" s="146"/>
      <c r="S386" s="146"/>
      <c r="T386" s="150"/>
      <c r="U386" s="150"/>
      <c r="V386" s="150" t="s">
        <v>0</v>
      </c>
      <c r="W386" s="151"/>
      <c r="X386" s="147"/>
    </row>
    <row r="387" spans="1:37">
      <c r="D387" s="145" t="s">
        <v>698</v>
      </c>
      <c r="E387" s="146"/>
      <c r="F387" s="147"/>
      <c r="G387" s="148"/>
      <c r="H387" s="148"/>
      <c r="I387" s="148"/>
      <c r="J387" s="148"/>
      <c r="K387" s="149"/>
      <c r="L387" s="149"/>
      <c r="M387" s="146"/>
      <c r="N387" s="146"/>
      <c r="O387" s="147"/>
      <c r="P387" s="147"/>
      <c r="Q387" s="146"/>
      <c r="R387" s="146"/>
      <c r="S387" s="146"/>
      <c r="T387" s="150"/>
      <c r="U387" s="150"/>
      <c r="V387" s="150" t="s">
        <v>0</v>
      </c>
      <c r="W387" s="151"/>
      <c r="X387" s="147"/>
    </row>
    <row r="388" spans="1:37">
      <c r="D388" s="145" t="s">
        <v>699</v>
      </c>
      <c r="E388" s="146"/>
      <c r="F388" s="147"/>
      <c r="G388" s="148"/>
      <c r="H388" s="148"/>
      <c r="I388" s="148"/>
      <c r="J388" s="148"/>
      <c r="K388" s="149"/>
      <c r="L388" s="149"/>
      <c r="M388" s="146"/>
      <c r="N388" s="146"/>
      <c r="O388" s="147"/>
      <c r="P388" s="147"/>
      <c r="Q388" s="146"/>
      <c r="R388" s="146"/>
      <c r="S388" s="146"/>
      <c r="T388" s="150"/>
      <c r="U388" s="150"/>
      <c r="V388" s="150" t="s">
        <v>0</v>
      </c>
      <c r="W388" s="151"/>
      <c r="X388" s="147"/>
    </row>
    <row r="389" spans="1:37">
      <c r="D389" s="145" t="s">
        <v>700</v>
      </c>
      <c r="E389" s="146"/>
      <c r="F389" s="147"/>
      <c r="G389" s="148"/>
      <c r="H389" s="148"/>
      <c r="I389" s="148"/>
      <c r="J389" s="148"/>
      <c r="K389" s="149"/>
      <c r="L389" s="149"/>
      <c r="M389" s="146"/>
      <c r="N389" s="146"/>
      <c r="O389" s="147"/>
      <c r="P389" s="147"/>
      <c r="Q389" s="146"/>
      <c r="R389" s="146"/>
      <c r="S389" s="146"/>
      <c r="T389" s="150"/>
      <c r="U389" s="150"/>
      <c r="V389" s="150" t="s">
        <v>0</v>
      </c>
      <c r="W389" s="151"/>
      <c r="X389" s="147"/>
    </row>
    <row r="390" spans="1:37">
      <c r="D390" s="145" t="s">
        <v>701</v>
      </c>
      <c r="E390" s="146"/>
      <c r="F390" s="147"/>
      <c r="G390" s="148"/>
      <c r="H390" s="148"/>
      <c r="I390" s="148"/>
      <c r="J390" s="148"/>
      <c r="K390" s="149"/>
      <c r="L390" s="149"/>
      <c r="M390" s="146"/>
      <c r="N390" s="146"/>
      <c r="O390" s="147"/>
      <c r="P390" s="147"/>
      <c r="Q390" s="146"/>
      <c r="R390" s="146"/>
      <c r="S390" s="146"/>
      <c r="T390" s="150"/>
      <c r="U390" s="150"/>
      <c r="V390" s="150" t="s">
        <v>0</v>
      </c>
      <c r="W390" s="151"/>
      <c r="X390" s="147"/>
    </row>
    <row r="391" spans="1:37">
      <c r="D391" s="145" t="s">
        <v>702</v>
      </c>
      <c r="E391" s="146"/>
      <c r="F391" s="147"/>
      <c r="G391" s="148"/>
      <c r="H391" s="148"/>
      <c r="I391" s="148"/>
      <c r="J391" s="148"/>
      <c r="K391" s="149"/>
      <c r="L391" s="149"/>
      <c r="M391" s="146"/>
      <c r="N391" s="146"/>
      <c r="O391" s="147"/>
      <c r="P391" s="147"/>
      <c r="Q391" s="146"/>
      <c r="R391" s="146"/>
      <c r="S391" s="146"/>
      <c r="T391" s="150"/>
      <c r="U391" s="150"/>
      <c r="V391" s="150" t="s">
        <v>0</v>
      </c>
      <c r="W391" s="151"/>
      <c r="X391" s="147"/>
    </row>
    <row r="392" spans="1:37">
      <c r="D392" s="145" t="s">
        <v>703</v>
      </c>
      <c r="E392" s="146"/>
      <c r="F392" s="147"/>
      <c r="G392" s="148"/>
      <c r="H392" s="148"/>
      <c r="I392" s="148"/>
      <c r="J392" s="148"/>
      <c r="K392" s="149"/>
      <c r="L392" s="149"/>
      <c r="M392" s="146"/>
      <c r="N392" s="146"/>
      <c r="O392" s="147"/>
      <c r="P392" s="147"/>
      <c r="Q392" s="146"/>
      <c r="R392" s="146"/>
      <c r="S392" s="146"/>
      <c r="T392" s="150"/>
      <c r="U392" s="150"/>
      <c r="V392" s="150" t="s">
        <v>0</v>
      </c>
      <c r="W392" s="151"/>
      <c r="X392" s="147"/>
    </row>
    <row r="393" spans="1:37">
      <c r="D393" s="145" t="s">
        <v>704</v>
      </c>
      <c r="E393" s="146"/>
      <c r="F393" s="147"/>
      <c r="G393" s="148"/>
      <c r="H393" s="148"/>
      <c r="I393" s="148"/>
      <c r="J393" s="148"/>
      <c r="K393" s="149"/>
      <c r="L393" s="149"/>
      <c r="M393" s="146"/>
      <c r="N393" s="146"/>
      <c r="O393" s="147"/>
      <c r="P393" s="147"/>
      <c r="Q393" s="146"/>
      <c r="R393" s="146"/>
      <c r="S393" s="146"/>
      <c r="T393" s="150"/>
      <c r="U393" s="150"/>
      <c r="V393" s="150" t="s">
        <v>0</v>
      </c>
      <c r="W393" s="151"/>
      <c r="X393" s="147"/>
    </row>
    <row r="394" spans="1:37">
      <c r="D394" s="145" t="s">
        <v>705</v>
      </c>
      <c r="E394" s="146"/>
      <c r="F394" s="147"/>
      <c r="G394" s="148"/>
      <c r="H394" s="148"/>
      <c r="I394" s="148"/>
      <c r="J394" s="148"/>
      <c r="K394" s="149"/>
      <c r="L394" s="149"/>
      <c r="M394" s="146"/>
      <c r="N394" s="146"/>
      <c r="O394" s="147"/>
      <c r="P394" s="147"/>
      <c r="Q394" s="146"/>
      <c r="R394" s="146"/>
      <c r="S394" s="146"/>
      <c r="T394" s="150"/>
      <c r="U394" s="150"/>
      <c r="V394" s="150" t="s">
        <v>0</v>
      </c>
      <c r="W394" s="151"/>
      <c r="X394" s="147"/>
    </row>
    <row r="395" spans="1:37">
      <c r="D395" s="145" t="s">
        <v>706</v>
      </c>
      <c r="E395" s="146"/>
      <c r="F395" s="147"/>
      <c r="G395" s="148"/>
      <c r="H395" s="148"/>
      <c r="I395" s="148"/>
      <c r="J395" s="148"/>
      <c r="K395" s="149"/>
      <c r="L395" s="149"/>
      <c r="M395" s="146"/>
      <c r="N395" s="146"/>
      <c r="O395" s="147"/>
      <c r="P395" s="147"/>
      <c r="Q395" s="146"/>
      <c r="R395" s="146"/>
      <c r="S395" s="146"/>
      <c r="T395" s="150"/>
      <c r="U395" s="150"/>
      <c r="V395" s="150" t="s">
        <v>0</v>
      </c>
      <c r="W395" s="151"/>
      <c r="X395" s="147"/>
    </row>
    <row r="396" spans="1:37">
      <c r="D396" s="145" t="s">
        <v>707</v>
      </c>
      <c r="E396" s="146"/>
      <c r="F396" s="147"/>
      <c r="G396" s="148"/>
      <c r="H396" s="148"/>
      <c r="I396" s="148"/>
      <c r="J396" s="148"/>
      <c r="K396" s="149"/>
      <c r="L396" s="149"/>
      <c r="M396" s="146"/>
      <c r="N396" s="146"/>
      <c r="O396" s="147"/>
      <c r="P396" s="147"/>
      <c r="Q396" s="146"/>
      <c r="R396" s="146"/>
      <c r="S396" s="146"/>
      <c r="T396" s="150"/>
      <c r="U396" s="150"/>
      <c r="V396" s="150" t="s">
        <v>0</v>
      </c>
      <c r="W396" s="151"/>
      <c r="X396" s="147"/>
    </row>
    <row r="397" spans="1:37">
      <c r="D397" s="145" t="s">
        <v>708</v>
      </c>
      <c r="E397" s="146"/>
      <c r="F397" s="147"/>
      <c r="G397" s="148"/>
      <c r="H397" s="148"/>
      <c r="I397" s="148"/>
      <c r="J397" s="148"/>
      <c r="K397" s="149"/>
      <c r="L397" s="149"/>
      <c r="M397" s="146"/>
      <c r="N397" s="146"/>
      <c r="O397" s="147"/>
      <c r="P397" s="147"/>
      <c r="Q397" s="146"/>
      <c r="R397" s="146"/>
      <c r="S397" s="146"/>
      <c r="T397" s="150"/>
      <c r="U397" s="150"/>
      <c r="V397" s="150" t="s">
        <v>0</v>
      </c>
      <c r="W397" s="151"/>
      <c r="X397" s="147"/>
    </row>
    <row r="398" spans="1:37">
      <c r="D398" s="145" t="s">
        <v>709</v>
      </c>
      <c r="E398" s="146"/>
      <c r="F398" s="147"/>
      <c r="G398" s="148"/>
      <c r="H398" s="148"/>
      <c r="I398" s="148"/>
      <c r="J398" s="148"/>
      <c r="K398" s="149"/>
      <c r="L398" s="149"/>
      <c r="M398" s="146"/>
      <c r="N398" s="146"/>
      <c r="O398" s="147"/>
      <c r="P398" s="147"/>
      <c r="Q398" s="146"/>
      <c r="R398" s="146"/>
      <c r="S398" s="146"/>
      <c r="T398" s="150"/>
      <c r="U398" s="150"/>
      <c r="V398" s="150" t="s">
        <v>0</v>
      </c>
      <c r="W398" s="151"/>
      <c r="X398" s="147"/>
    </row>
    <row r="399" spans="1:37">
      <c r="D399" s="145" t="s">
        <v>710</v>
      </c>
      <c r="E399" s="146"/>
      <c r="F399" s="147"/>
      <c r="G399" s="148"/>
      <c r="H399" s="148"/>
      <c r="I399" s="148"/>
      <c r="J399" s="148"/>
      <c r="K399" s="149"/>
      <c r="L399" s="149"/>
      <c r="M399" s="146"/>
      <c r="N399" s="146"/>
      <c r="O399" s="147"/>
      <c r="P399" s="147"/>
      <c r="Q399" s="146"/>
      <c r="R399" s="146"/>
      <c r="S399" s="146"/>
      <c r="T399" s="150"/>
      <c r="U399" s="150"/>
      <c r="V399" s="150" t="s">
        <v>0</v>
      </c>
      <c r="W399" s="151"/>
      <c r="X399" s="147"/>
    </row>
    <row r="400" spans="1:37" ht="25.5">
      <c r="A400" s="95">
        <v>100</v>
      </c>
      <c r="B400" s="96" t="s">
        <v>557</v>
      </c>
      <c r="C400" s="97" t="s">
        <v>711</v>
      </c>
      <c r="D400" s="98" t="s">
        <v>712</v>
      </c>
      <c r="E400" s="99">
        <v>186.74700000000001</v>
      </c>
      <c r="F400" s="100" t="s">
        <v>177</v>
      </c>
      <c r="H400" s="101">
        <f>ROUND(E400*G400,2)</f>
        <v>0</v>
      </c>
      <c r="J400" s="101">
        <f>ROUND(E400*G400,2)</f>
        <v>0</v>
      </c>
      <c r="L400" s="102">
        <f>E400*K400</f>
        <v>0</v>
      </c>
      <c r="M400" s="99">
        <v>7.9000000000000001E-2</v>
      </c>
      <c r="N400" s="99">
        <f>E400*M400</f>
        <v>14.753013000000001</v>
      </c>
      <c r="O400" s="100">
        <v>20</v>
      </c>
      <c r="P400" s="100" t="s">
        <v>149</v>
      </c>
      <c r="V400" s="103" t="s">
        <v>104</v>
      </c>
      <c r="W400" s="104">
        <v>58.078000000000003</v>
      </c>
      <c r="X400" s="97" t="s">
        <v>692</v>
      </c>
      <c r="Y400" s="97" t="s">
        <v>711</v>
      </c>
      <c r="Z400" s="100" t="s">
        <v>561</v>
      </c>
      <c r="AB400" s="100">
        <v>7</v>
      </c>
      <c r="AJ400" s="86" t="s">
        <v>152</v>
      </c>
      <c r="AK400" s="86" t="s">
        <v>153</v>
      </c>
    </row>
    <row r="401" spans="1:37">
      <c r="D401" s="145" t="s">
        <v>713</v>
      </c>
      <c r="E401" s="146"/>
      <c r="F401" s="147"/>
      <c r="G401" s="148"/>
      <c r="H401" s="148"/>
      <c r="I401" s="148"/>
      <c r="J401" s="148"/>
      <c r="K401" s="149"/>
      <c r="L401" s="149"/>
      <c r="M401" s="146"/>
      <c r="N401" s="146"/>
      <c r="O401" s="147"/>
      <c r="P401" s="147"/>
      <c r="Q401" s="146"/>
      <c r="R401" s="146"/>
      <c r="S401" s="146"/>
      <c r="T401" s="150"/>
      <c r="U401" s="150"/>
      <c r="V401" s="150" t="s">
        <v>0</v>
      </c>
      <c r="W401" s="151"/>
      <c r="X401" s="147"/>
    </row>
    <row r="402" spans="1:37">
      <c r="D402" s="145" t="s">
        <v>714</v>
      </c>
      <c r="E402" s="146"/>
      <c r="F402" s="147"/>
      <c r="G402" s="148"/>
      <c r="H402" s="148"/>
      <c r="I402" s="148"/>
      <c r="J402" s="148"/>
      <c r="K402" s="149"/>
      <c r="L402" s="149"/>
      <c r="M402" s="146"/>
      <c r="N402" s="146"/>
      <c r="O402" s="147"/>
      <c r="P402" s="147"/>
      <c r="Q402" s="146"/>
      <c r="R402" s="146"/>
      <c r="S402" s="146"/>
      <c r="T402" s="150"/>
      <c r="U402" s="150"/>
      <c r="V402" s="150" t="s">
        <v>0</v>
      </c>
      <c r="W402" s="151"/>
      <c r="X402" s="147"/>
    </row>
    <row r="403" spans="1:37" ht="25.5">
      <c r="A403" s="95">
        <v>101</v>
      </c>
      <c r="B403" s="96" t="s">
        <v>557</v>
      </c>
      <c r="C403" s="97" t="s">
        <v>715</v>
      </c>
      <c r="D403" s="98" t="s">
        <v>716</v>
      </c>
      <c r="E403" s="99">
        <v>8.39</v>
      </c>
      <c r="F403" s="100" t="s">
        <v>177</v>
      </c>
      <c r="H403" s="101">
        <f>ROUND(E403*G403,2)</f>
        <v>0</v>
      </c>
      <c r="J403" s="101">
        <f>ROUND(E403*G403,2)</f>
        <v>0</v>
      </c>
      <c r="L403" s="102">
        <f>E403*K403</f>
        <v>0</v>
      </c>
      <c r="M403" s="99">
        <v>5.8999999999999997E-2</v>
      </c>
      <c r="N403" s="99">
        <f>E403*M403</f>
        <v>0.49501000000000001</v>
      </c>
      <c r="O403" s="100">
        <v>20</v>
      </c>
      <c r="P403" s="100" t="s">
        <v>149</v>
      </c>
      <c r="V403" s="103" t="s">
        <v>104</v>
      </c>
      <c r="W403" s="104">
        <v>2.0049999999999999</v>
      </c>
      <c r="X403" s="97" t="s">
        <v>717</v>
      </c>
      <c r="Y403" s="97" t="s">
        <v>715</v>
      </c>
      <c r="Z403" s="100" t="s">
        <v>561</v>
      </c>
      <c r="AB403" s="100">
        <v>1</v>
      </c>
      <c r="AJ403" s="86" t="s">
        <v>152</v>
      </c>
      <c r="AK403" s="86" t="s">
        <v>153</v>
      </c>
    </row>
    <row r="404" spans="1:37">
      <c r="D404" s="145" t="s">
        <v>718</v>
      </c>
      <c r="E404" s="146"/>
      <c r="F404" s="147"/>
      <c r="G404" s="148"/>
      <c r="H404" s="148"/>
      <c r="I404" s="148"/>
      <c r="J404" s="148"/>
      <c r="K404" s="149"/>
      <c r="L404" s="149"/>
      <c r="M404" s="146"/>
      <c r="N404" s="146"/>
      <c r="O404" s="147"/>
      <c r="P404" s="147"/>
      <c r="Q404" s="146"/>
      <c r="R404" s="146"/>
      <c r="S404" s="146"/>
      <c r="T404" s="150"/>
      <c r="U404" s="150"/>
      <c r="V404" s="150" t="s">
        <v>0</v>
      </c>
      <c r="W404" s="151"/>
      <c r="X404" s="147"/>
    </row>
    <row r="405" spans="1:37">
      <c r="D405" s="145" t="s">
        <v>396</v>
      </c>
      <c r="E405" s="146"/>
      <c r="F405" s="147"/>
      <c r="G405" s="148"/>
      <c r="H405" s="148"/>
      <c r="I405" s="148"/>
      <c r="J405" s="148"/>
      <c r="K405" s="149"/>
      <c r="L405" s="149"/>
      <c r="M405" s="146"/>
      <c r="N405" s="146"/>
      <c r="O405" s="147"/>
      <c r="P405" s="147"/>
      <c r="Q405" s="146"/>
      <c r="R405" s="146"/>
      <c r="S405" s="146"/>
      <c r="T405" s="150"/>
      <c r="U405" s="150"/>
      <c r="V405" s="150" t="s">
        <v>0</v>
      </c>
      <c r="W405" s="151"/>
      <c r="X405" s="147"/>
    </row>
    <row r="406" spans="1:37">
      <c r="D406" s="145" t="s">
        <v>397</v>
      </c>
      <c r="E406" s="146"/>
      <c r="F406" s="147"/>
      <c r="G406" s="148"/>
      <c r="H406" s="148"/>
      <c r="I406" s="148"/>
      <c r="J406" s="148"/>
      <c r="K406" s="149"/>
      <c r="L406" s="149"/>
      <c r="M406" s="146"/>
      <c r="N406" s="146"/>
      <c r="O406" s="147"/>
      <c r="P406" s="147"/>
      <c r="Q406" s="146"/>
      <c r="R406" s="146"/>
      <c r="S406" s="146"/>
      <c r="T406" s="150"/>
      <c r="U406" s="150"/>
      <c r="V406" s="150" t="s">
        <v>0</v>
      </c>
      <c r="W406" s="151"/>
      <c r="X406" s="147"/>
    </row>
    <row r="407" spans="1:37">
      <c r="D407" s="145" t="s">
        <v>398</v>
      </c>
      <c r="E407" s="146"/>
      <c r="F407" s="147"/>
      <c r="G407" s="148"/>
      <c r="H407" s="148"/>
      <c r="I407" s="148"/>
      <c r="J407" s="148"/>
      <c r="K407" s="149"/>
      <c r="L407" s="149"/>
      <c r="M407" s="146"/>
      <c r="N407" s="146"/>
      <c r="O407" s="147"/>
      <c r="P407" s="147"/>
      <c r="Q407" s="146"/>
      <c r="R407" s="146"/>
      <c r="S407" s="146"/>
      <c r="T407" s="150"/>
      <c r="U407" s="150"/>
      <c r="V407" s="150" t="s">
        <v>0</v>
      </c>
      <c r="W407" s="151"/>
      <c r="X407" s="147"/>
    </row>
    <row r="408" spans="1:37">
      <c r="A408" s="95">
        <v>102</v>
      </c>
      <c r="B408" s="96" t="s">
        <v>557</v>
      </c>
      <c r="C408" s="97" t="s">
        <v>719</v>
      </c>
      <c r="D408" s="98" t="s">
        <v>720</v>
      </c>
      <c r="E408" s="99">
        <v>153.18299999999999</v>
      </c>
      <c r="F408" s="100" t="s">
        <v>198</v>
      </c>
      <c r="H408" s="101">
        <f>ROUND(E408*G408,2)</f>
        <v>0</v>
      </c>
      <c r="J408" s="101">
        <f>ROUND(E408*G408,2)</f>
        <v>0</v>
      </c>
      <c r="L408" s="102">
        <f>E408*K408</f>
        <v>0</v>
      </c>
      <c r="N408" s="99">
        <f>E408*M408</f>
        <v>0</v>
      </c>
      <c r="O408" s="100">
        <v>20</v>
      </c>
      <c r="P408" s="100" t="s">
        <v>149</v>
      </c>
      <c r="V408" s="103" t="s">
        <v>104</v>
      </c>
      <c r="W408" s="104">
        <v>197.3</v>
      </c>
      <c r="X408" s="97" t="s">
        <v>721</v>
      </c>
      <c r="Y408" s="97" t="s">
        <v>719</v>
      </c>
      <c r="Z408" s="100" t="s">
        <v>561</v>
      </c>
      <c r="AB408" s="100">
        <v>1</v>
      </c>
      <c r="AJ408" s="86" t="s">
        <v>152</v>
      </c>
      <c r="AK408" s="86" t="s">
        <v>153</v>
      </c>
    </row>
    <row r="409" spans="1:37" ht="25.5">
      <c r="A409" s="95">
        <v>103</v>
      </c>
      <c r="B409" s="96" t="s">
        <v>557</v>
      </c>
      <c r="C409" s="97" t="s">
        <v>722</v>
      </c>
      <c r="D409" s="98" t="s">
        <v>723</v>
      </c>
      <c r="E409" s="99">
        <v>153.18299999999999</v>
      </c>
      <c r="F409" s="100" t="s">
        <v>198</v>
      </c>
      <c r="H409" s="101">
        <f>ROUND(E409*G409,2)</f>
        <v>0</v>
      </c>
      <c r="J409" s="101">
        <f>ROUND(E409*G409,2)</f>
        <v>0</v>
      </c>
      <c r="L409" s="102">
        <f>E409*K409</f>
        <v>0</v>
      </c>
      <c r="N409" s="99">
        <f>E409*M409</f>
        <v>0</v>
      </c>
      <c r="O409" s="100">
        <v>20</v>
      </c>
      <c r="P409" s="100" t="s">
        <v>149</v>
      </c>
      <c r="V409" s="103" t="s">
        <v>104</v>
      </c>
      <c r="W409" s="104">
        <v>172.637</v>
      </c>
      <c r="X409" s="97" t="s">
        <v>724</v>
      </c>
      <c r="Y409" s="97" t="s">
        <v>722</v>
      </c>
      <c r="Z409" s="100" t="s">
        <v>561</v>
      </c>
      <c r="AB409" s="100">
        <v>1</v>
      </c>
      <c r="AJ409" s="86" t="s">
        <v>152</v>
      </c>
      <c r="AK409" s="86" t="s">
        <v>153</v>
      </c>
    </row>
    <row r="410" spans="1:37" ht="25.5">
      <c r="A410" s="95">
        <v>104</v>
      </c>
      <c r="B410" s="96" t="s">
        <v>557</v>
      </c>
      <c r="C410" s="97" t="s">
        <v>725</v>
      </c>
      <c r="D410" s="98" t="s">
        <v>726</v>
      </c>
      <c r="E410" s="99">
        <v>612.73199999999997</v>
      </c>
      <c r="F410" s="100" t="s">
        <v>198</v>
      </c>
      <c r="H410" s="101">
        <f>ROUND(E410*G410,2)</f>
        <v>0</v>
      </c>
      <c r="J410" s="101">
        <f>ROUND(E410*G410,2)</f>
        <v>0</v>
      </c>
      <c r="L410" s="102">
        <f>E410*K410</f>
        <v>0</v>
      </c>
      <c r="N410" s="99">
        <f>E410*M410</f>
        <v>0</v>
      </c>
      <c r="O410" s="100">
        <v>20</v>
      </c>
      <c r="P410" s="100" t="s">
        <v>149</v>
      </c>
      <c r="V410" s="103" t="s">
        <v>104</v>
      </c>
      <c r="W410" s="104">
        <v>77.203999999999994</v>
      </c>
      <c r="X410" s="97" t="s">
        <v>727</v>
      </c>
      <c r="Y410" s="97" t="s">
        <v>725</v>
      </c>
      <c r="Z410" s="100" t="s">
        <v>561</v>
      </c>
      <c r="AB410" s="100">
        <v>1</v>
      </c>
      <c r="AJ410" s="86" t="s">
        <v>152</v>
      </c>
      <c r="AK410" s="86" t="s">
        <v>153</v>
      </c>
    </row>
    <row r="411" spans="1:37">
      <c r="D411" s="145" t="s">
        <v>728</v>
      </c>
      <c r="E411" s="146"/>
      <c r="F411" s="147"/>
      <c r="G411" s="148"/>
      <c r="H411" s="148"/>
      <c r="I411" s="148"/>
      <c r="J411" s="148"/>
      <c r="K411" s="149"/>
      <c r="L411" s="149"/>
      <c r="M411" s="146"/>
      <c r="N411" s="146"/>
      <c r="O411" s="147"/>
      <c r="P411" s="147"/>
      <c r="Q411" s="146"/>
      <c r="R411" s="146"/>
      <c r="S411" s="146"/>
      <c r="T411" s="150"/>
      <c r="U411" s="150"/>
      <c r="V411" s="150" t="s">
        <v>0</v>
      </c>
      <c r="W411" s="151"/>
      <c r="X411" s="147"/>
    </row>
    <row r="412" spans="1:37">
      <c r="A412" s="95">
        <v>105</v>
      </c>
      <c r="B412" s="96" t="s">
        <v>729</v>
      </c>
      <c r="C412" s="97" t="s">
        <v>730</v>
      </c>
      <c r="D412" s="98" t="s">
        <v>731</v>
      </c>
      <c r="E412" s="99">
        <v>153.18299999999999</v>
      </c>
      <c r="F412" s="100" t="s">
        <v>198</v>
      </c>
      <c r="H412" s="101">
        <f>ROUND(E412*G412,2)</f>
        <v>0</v>
      </c>
      <c r="J412" s="101">
        <f>ROUND(E412*G412,2)</f>
        <v>0</v>
      </c>
      <c r="L412" s="102">
        <f>E412*K412</f>
        <v>0</v>
      </c>
      <c r="N412" s="99">
        <f>E412*M412</f>
        <v>0</v>
      </c>
      <c r="O412" s="100">
        <v>20</v>
      </c>
      <c r="P412" s="100" t="s">
        <v>149</v>
      </c>
      <c r="V412" s="103" t="s">
        <v>104</v>
      </c>
      <c r="W412" s="104">
        <v>104.011</v>
      </c>
      <c r="X412" s="97" t="s">
        <v>732</v>
      </c>
      <c r="Y412" s="97" t="s">
        <v>730</v>
      </c>
      <c r="Z412" s="100" t="s">
        <v>561</v>
      </c>
      <c r="AB412" s="100">
        <v>1</v>
      </c>
      <c r="AJ412" s="86" t="s">
        <v>152</v>
      </c>
      <c r="AK412" s="86" t="s">
        <v>153</v>
      </c>
    </row>
    <row r="413" spans="1:37" ht="25.5">
      <c r="A413" s="95">
        <v>106</v>
      </c>
      <c r="B413" s="96" t="s">
        <v>557</v>
      </c>
      <c r="C413" s="97" t="s">
        <v>733</v>
      </c>
      <c r="D413" s="98" t="s">
        <v>734</v>
      </c>
      <c r="E413" s="99">
        <v>153.18299999999999</v>
      </c>
      <c r="F413" s="100" t="s">
        <v>198</v>
      </c>
      <c r="H413" s="101">
        <f>ROUND(E413*G413,2)</f>
        <v>0</v>
      </c>
      <c r="J413" s="101">
        <f>ROUND(E413*G413,2)</f>
        <v>0</v>
      </c>
      <c r="L413" s="102">
        <f>E413*K413</f>
        <v>0</v>
      </c>
      <c r="N413" s="99">
        <f>E413*M413</f>
        <v>0</v>
      </c>
      <c r="O413" s="100">
        <v>20</v>
      </c>
      <c r="P413" s="100" t="s">
        <v>149</v>
      </c>
      <c r="V413" s="103" t="s">
        <v>104</v>
      </c>
      <c r="X413" s="97" t="s">
        <v>735</v>
      </c>
      <c r="Y413" s="97" t="s">
        <v>733</v>
      </c>
      <c r="Z413" s="100" t="s">
        <v>561</v>
      </c>
      <c r="AB413" s="100">
        <v>7</v>
      </c>
      <c r="AJ413" s="86" t="s">
        <v>152</v>
      </c>
      <c r="AK413" s="86" t="s">
        <v>153</v>
      </c>
    </row>
    <row r="414" spans="1:37" ht="25.5">
      <c r="A414" s="95">
        <v>107</v>
      </c>
      <c r="B414" s="96" t="s">
        <v>557</v>
      </c>
      <c r="C414" s="97" t="s">
        <v>736</v>
      </c>
      <c r="D414" s="98" t="s">
        <v>737</v>
      </c>
      <c r="E414" s="99">
        <v>1.1499999999999999</v>
      </c>
      <c r="F414" s="100" t="s">
        <v>198</v>
      </c>
      <c r="H414" s="101">
        <f>ROUND(E414*G414,2)</f>
        <v>0</v>
      </c>
      <c r="J414" s="101">
        <f>ROUND(E414*G414,2)</f>
        <v>0</v>
      </c>
      <c r="L414" s="102">
        <f>E414*K414</f>
        <v>0</v>
      </c>
      <c r="N414" s="99">
        <f>E414*M414</f>
        <v>0</v>
      </c>
      <c r="O414" s="100">
        <v>20</v>
      </c>
      <c r="P414" s="100" t="s">
        <v>149</v>
      </c>
      <c r="V414" s="103" t="s">
        <v>104</v>
      </c>
      <c r="X414" s="97" t="s">
        <v>738</v>
      </c>
      <c r="Y414" s="97" t="s">
        <v>736</v>
      </c>
      <c r="Z414" s="100" t="s">
        <v>561</v>
      </c>
      <c r="AB414" s="100">
        <v>1</v>
      </c>
      <c r="AJ414" s="86" t="s">
        <v>152</v>
      </c>
      <c r="AK414" s="86" t="s">
        <v>153</v>
      </c>
    </row>
    <row r="415" spans="1:37">
      <c r="D415" s="145" t="s">
        <v>739</v>
      </c>
      <c r="E415" s="146"/>
      <c r="F415" s="147"/>
      <c r="G415" s="148"/>
      <c r="H415" s="148"/>
      <c r="I415" s="148"/>
      <c r="J415" s="148"/>
      <c r="K415" s="149"/>
      <c r="L415" s="149"/>
      <c r="M415" s="146"/>
      <c r="N415" s="146"/>
      <c r="O415" s="147"/>
      <c r="P415" s="147"/>
      <c r="Q415" s="146"/>
      <c r="R415" s="146"/>
      <c r="S415" s="146"/>
      <c r="T415" s="150"/>
      <c r="U415" s="150"/>
      <c r="V415" s="150" t="s">
        <v>0</v>
      </c>
      <c r="W415" s="151"/>
      <c r="X415" s="147"/>
    </row>
    <row r="416" spans="1:37">
      <c r="A416" s="95">
        <v>108</v>
      </c>
      <c r="B416" s="96" t="s">
        <v>557</v>
      </c>
      <c r="C416" s="97" t="s">
        <v>740</v>
      </c>
      <c r="D416" s="98" t="s">
        <v>741</v>
      </c>
      <c r="E416" s="99">
        <v>8</v>
      </c>
      <c r="F416" s="100" t="s">
        <v>215</v>
      </c>
      <c r="H416" s="101">
        <f>ROUND(E416*G416,2)</f>
        <v>0</v>
      </c>
      <c r="J416" s="101">
        <f>ROUND(E416*G416,2)</f>
        <v>0</v>
      </c>
      <c r="L416" s="102">
        <f>E416*K416</f>
        <v>0</v>
      </c>
      <c r="N416" s="99">
        <f>E416*M416</f>
        <v>0</v>
      </c>
      <c r="O416" s="100">
        <v>20</v>
      </c>
      <c r="P416" s="100" t="s">
        <v>149</v>
      </c>
      <c r="V416" s="103" t="s">
        <v>104</v>
      </c>
      <c r="X416" s="97" t="s">
        <v>738</v>
      </c>
      <c r="Y416" s="97" t="s">
        <v>740</v>
      </c>
      <c r="Z416" s="100" t="s">
        <v>561</v>
      </c>
      <c r="AB416" s="100">
        <v>7</v>
      </c>
      <c r="AJ416" s="86" t="s">
        <v>152</v>
      </c>
      <c r="AK416" s="86" t="s">
        <v>153</v>
      </c>
    </row>
    <row r="417" spans="1:37">
      <c r="A417" s="95">
        <v>109</v>
      </c>
      <c r="B417" s="96" t="s">
        <v>236</v>
      </c>
      <c r="C417" s="97" t="s">
        <v>742</v>
      </c>
      <c r="D417" s="98" t="s">
        <v>743</v>
      </c>
      <c r="E417" s="99">
        <v>93.316999999999993</v>
      </c>
      <c r="F417" s="100" t="s">
        <v>198</v>
      </c>
      <c r="H417" s="101">
        <f>ROUND(E417*G417,2)</f>
        <v>0</v>
      </c>
      <c r="J417" s="101">
        <f>ROUND(E417*G417,2)</f>
        <v>0</v>
      </c>
      <c r="L417" s="102">
        <f>E417*K417</f>
        <v>0</v>
      </c>
      <c r="N417" s="99">
        <f>E417*M417</f>
        <v>0</v>
      </c>
      <c r="O417" s="100">
        <v>20</v>
      </c>
      <c r="P417" s="100" t="s">
        <v>149</v>
      </c>
      <c r="V417" s="103" t="s">
        <v>104</v>
      </c>
      <c r="W417" s="104">
        <v>231.613</v>
      </c>
      <c r="X417" s="97" t="s">
        <v>744</v>
      </c>
      <c r="Y417" s="97" t="s">
        <v>742</v>
      </c>
      <c r="Z417" s="100" t="s">
        <v>281</v>
      </c>
      <c r="AB417" s="100">
        <v>1</v>
      </c>
      <c r="AJ417" s="86" t="s">
        <v>152</v>
      </c>
      <c r="AK417" s="86" t="s">
        <v>153</v>
      </c>
    </row>
    <row r="418" spans="1:37">
      <c r="A418" s="95">
        <v>110</v>
      </c>
      <c r="B418" s="96" t="s">
        <v>745</v>
      </c>
      <c r="C418" s="97" t="s">
        <v>746</v>
      </c>
      <c r="D418" s="98" t="s">
        <v>747</v>
      </c>
      <c r="E418" s="99">
        <v>2.66</v>
      </c>
      <c r="F418" s="100" t="s">
        <v>177</v>
      </c>
      <c r="H418" s="101">
        <f>ROUND(E418*G418,2)</f>
        <v>0</v>
      </c>
      <c r="J418" s="101">
        <f>ROUND(E418*G418,2)</f>
        <v>0</v>
      </c>
      <c r="L418" s="102">
        <f>E418*K418</f>
        <v>0</v>
      </c>
      <c r="N418" s="99">
        <f>E418*M418</f>
        <v>0</v>
      </c>
      <c r="O418" s="100">
        <v>20</v>
      </c>
      <c r="P418" s="100" t="s">
        <v>149</v>
      </c>
      <c r="V418" s="103" t="s">
        <v>104</v>
      </c>
      <c r="W418" s="104">
        <v>2.66</v>
      </c>
      <c r="X418" s="97" t="s">
        <v>748</v>
      </c>
      <c r="Y418" s="97" t="s">
        <v>746</v>
      </c>
      <c r="Z418" s="100" t="s">
        <v>540</v>
      </c>
      <c r="AB418" s="100">
        <v>7</v>
      </c>
      <c r="AJ418" s="86" t="s">
        <v>152</v>
      </c>
      <c r="AK418" s="86" t="s">
        <v>153</v>
      </c>
    </row>
    <row r="419" spans="1:37">
      <c r="D419" s="145" t="s">
        <v>749</v>
      </c>
      <c r="E419" s="146"/>
      <c r="F419" s="147"/>
      <c r="G419" s="148"/>
      <c r="H419" s="148"/>
      <c r="I419" s="148"/>
      <c r="J419" s="148"/>
      <c r="K419" s="149"/>
      <c r="L419" s="149"/>
      <c r="M419" s="146"/>
      <c r="N419" s="146"/>
      <c r="O419" s="147"/>
      <c r="P419" s="147"/>
      <c r="Q419" s="146"/>
      <c r="R419" s="146"/>
      <c r="S419" s="146"/>
      <c r="T419" s="150"/>
      <c r="U419" s="150"/>
      <c r="V419" s="150" t="s">
        <v>0</v>
      </c>
      <c r="W419" s="151"/>
      <c r="X419" s="147"/>
    </row>
    <row r="420" spans="1:37">
      <c r="A420" s="95">
        <v>111</v>
      </c>
      <c r="B420" s="96" t="s">
        <v>745</v>
      </c>
      <c r="C420" s="97" t="s">
        <v>750</v>
      </c>
      <c r="D420" s="98" t="s">
        <v>751</v>
      </c>
      <c r="E420" s="99">
        <v>4.524</v>
      </c>
      <c r="F420" s="100" t="s">
        <v>177</v>
      </c>
      <c r="H420" s="101">
        <f>ROUND(E420*G420,2)</f>
        <v>0</v>
      </c>
      <c r="J420" s="101">
        <f>ROUND(E420*G420,2)</f>
        <v>0</v>
      </c>
      <c r="L420" s="102">
        <f>E420*K420</f>
        <v>0</v>
      </c>
      <c r="N420" s="99">
        <f>E420*M420</f>
        <v>0</v>
      </c>
      <c r="O420" s="100">
        <v>20</v>
      </c>
      <c r="P420" s="100" t="s">
        <v>149</v>
      </c>
      <c r="V420" s="103" t="s">
        <v>104</v>
      </c>
      <c r="W420" s="104">
        <v>4.524</v>
      </c>
      <c r="X420" s="97" t="s">
        <v>748</v>
      </c>
      <c r="Y420" s="97" t="s">
        <v>750</v>
      </c>
      <c r="Z420" s="100" t="s">
        <v>540</v>
      </c>
      <c r="AB420" s="100">
        <v>7</v>
      </c>
      <c r="AJ420" s="86" t="s">
        <v>152</v>
      </c>
      <c r="AK420" s="86" t="s">
        <v>153</v>
      </c>
    </row>
    <row r="421" spans="1:37">
      <c r="D421" s="145" t="s">
        <v>752</v>
      </c>
      <c r="E421" s="146"/>
      <c r="F421" s="147"/>
      <c r="G421" s="148"/>
      <c r="H421" s="148"/>
      <c r="I421" s="148"/>
      <c r="J421" s="148"/>
      <c r="K421" s="149"/>
      <c r="L421" s="149"/>
      <c r="M421" s="146"/>
      <c r="N421" s="146"/>
      <c r="O421" s="147"/>
      <c r="P421" s="147"/>
      <c r="Q421" s="146"/>
      <c r="R421" s="146"/>
      <c r="S421" s="146"/>
      <c r="T421" s="150"/>
      <c r="U421" s="150"/>
      <c r="V421" s="150" t="s">
        <v>0</v>
      </c>
      <c r="W421" s="151"/>
      <c r="X421" s="147"/>
    </row>
    <row r="422" spans="1:37">
      <c r="A422" s="95">
        <v>112</v>
      </c>
      <c r="B422" s="96" t="s">
        <v>745</v>
      </c>
      <c r="C422" s="97" t="s">
        <v>753</v>
      </c>
      <c r="D422" s="98" t="s">
        <v>754</v>
      </c>
      <c r="E422" s="99">
        <v>200</v>
      </c>
      <c r="F422" s="100" t="s">
        <v>755</v>
      </c>
      <c r="H422" s="101">
        <f>ROUND(E422*G422,2)</f>
        <v>0</v>
      </c>
      <c r="J422" s="101">
        <f>ROUND(E422*G422,2)</f>
        <v>0</v>
      </c>
      <c r="L422" s="102">
        <f>E422*K422</f>
        <v>0</v>
      </c>
      <c r="N422" s="99">
        <f>E422*M422</f>
        <v>0</v>
      </c>
      <c r="O422" s="100">
        <v>20</v>
      </c>
      <c r="P422" s="100" t="s">
        <v>149</v>
      </c>
      <c r="V422" s="103" t="s">
        <v>104</v>
      </c>
      <c r="W422" s="104">
        <v>200</v>
      </c>
      <c r="X422" s="97" t="s">
        <v>756</v>
      </c>
      <c r="Y422" s="97" t="s">
        <v>753</v>
      </c>
      <c r="Z422" s="100" t="s">
        <v>540</v>
      </c>
      <c r="AB422" s="100">
        <v>1</v>
      </c>
      <c r="AJ422" s="86" t="s">
        <v>152</v>
      </c>
      <c r="AK422" s="86" t="s">
        <v>153</v>
      </c>
    </row>
    <row r="423" spans="1:37">
      <c r="D423" s="152" t="s">
        <v>757</v>
      </c>
      <c r="E423" s="153">
        <f>J423</f>
        <v>0</v>
      </c>
      <c r="H423" s="153">
        <f>SUM(H238:H422)</f>
        <v>0</v>
      </c>
      <c r="I423" s="153">
        <f>SUM(I238:I422)</f>
        <v>0</v>
      </c>
      <c r="J423" s="153">
        <f>SUM(J238:J422)</f>
        <v>0</v>
      </c>
      <c r="L423" s="154">
        <f>SUM(L238:L422)</f>
        <v>0.67639653</v>
      </c>
      <c r="N423" s="155">
        <f>SUM(N238:N422)</f>
        <v>149.56217600000002</v>
      </c>
      <c r="W423" s="104">
        <f>SUM(W238:W422)</f>
        <v>1897.1699999999998</v>
      </c>
    </row>
    <row r="425" spans="1:37">
      <c r="D425" s="152" t="s">
        <v>758</v>
      </c>
      <c r="E425" s="155">
        <f>J425</f>
        <v>0</v>
      </c>
      <c r="H425" s="153">
        <f>+H28+H48+H80+H236+H423</f>
        <v>0</v>
      </c>
      <c r="I425" s="153">
        <f>+I28+I48+I80+I236+I423</f>
        <v>0</v>
      </c>
      <c r="J425" s="153">
        <f>+J28+J48+J80+J236+J423</f>
        <v>0</v>
      </c>
      <c r="L425" s="154">
        <f>+L28+L48+L80+L236+L423</f>
        <v>93.317303290000012</v>
      </c>
      <c r="N425" s="155">
        <f>+N28+N48+N80+N236+N423</f>
        <v>149.56217600000002</v>
      </c>
      <c r="W425" s="104">
        <f>+W28+W48+W80+W236+W423</f>
        <v>3390.2949999999996</v>
      </c>
    </row>
    <row r="427" spans="1:37">
      <c r="B427" s="144" t="s">
        <v>759</v>
      </c>
    </row>
    <row r="428" spans="1:37">
      <c r="B428" s="97" t="s">
        <v>760</v>
      </c>
    </row>
    <row r="429" spans="1:37" ht="25.5">
      <c r="A429" s="95">
        <v>113</v>
      </c>
      <c r="B429" s="96" t="s">
        <v>761</v>
      </c>
      <c r="C429" s="97" t="s">
        <v>762</v>
      </c>
      <c r="D429" s="98" t="s">
        <v>763</v>
      </c>
      <c r="E429" s="99">
        <v>117.371</v>
      </c>
      <c r="F429" s="100" t="s">
        <v>177</v>
      </c>
      <c r="H429" s="101">
        <f>ROUND(E429*G429,2)</f>
        <v>0</v>
      </c>
      <c r="J429" s="101">
        <f>ROUND(E429*G429,2)</f>
        <v>0</v>
      </c>
      <c r="L429" s="102">
        <f>E429*K429</f>
        <v>0</v>
      </c>
      <c r="N429" s="99">
        <f>E429*M429</f>
        <v>0</v>
      </c>
      <c r="O429" s="100">
        <v>20</v>
      </c>
      <c r="P429" s="100" t="s">
        <v>149</v>
      </c>
      <c r="V429" s="103" t="s">
        <v>764</v>
      </c>
      <c r="W429" s="104">
        <v>1.9950000000000001</v>
      </c>
      <c r="X429" s="97" t="s">
        <v>765</v>
      </c>
      <c r="Y429" s="97" t="s">
        <v>762</v>
      </c>
      <c r="Z429" s="100" t="s">
        <v>766</v>
      </c>
      <c r="AB429" s="100">
        <v>1</v>
      </c>
      <c r="AJ429" s="86" t="s">
        <v>767</v>
      </c>
      <c r="AK429" s="86" t="s">
        <v>153</v>
      </c>
    </row>
    <row r="430" spans="1:37">
      <c r="A430" s="95">
        <v>114</v>
      </c>
      <c r="B430" s="96" t="s">
        <v>218</v>
      </c>
      <c r="C430" s="97" t="s">
        <v>768</v>
      </c>
      <c r="D430" s="98" t="s">
        <v>769</v>
      </c>
      <c r="E430" s="99">
        <v>3.5000000000000003E-2</v>
      </c>
      <c r="F430" s="100" t="s">
        <v>198</v>
      </c>
      <c r="I430" s="101">
        <f>ROUND(E430*G430,2)</f>
        <v>0</v>
      </c>
      <c r="J430" s="101">
        <f>ROUND(E430*G430,2)</f>
        <v>0</v>
      </c>
      <c r="K430" s="102">
        <v>1</v>
      </c>
      <c r="L430" s="102">
        <f>E430*K430</f>
        <v>3.5000000000000003E-2</v>
      </c>
      <c r="N430" s="99">
        <f>E430*M430</f>
        <v>0</v>
      </c>
      <c r="O430" s="100">
        <v>20</v>
      </c>
      <c r="P430" s="100" t="s">
        <v>149</v>
      </c>
      <c r="V430" s="103" t="s">
        <v>97</v>
      </c>
      <c r="X430" s="97" t="s">
        <v>768</v>
      </c>
      <c r="Y430" s="97" t="s">
        <v>768</v>
      </c>
      <c r="Z430" s="100" t="s">
        <v>770</v>
      </c>
      <c r="AA430" s="97" t="s">
        <v>149</v>
      </c>
      <c r="AB430" s="100">
        <v>2</v>
      </c>
      <c r="AJ430" s="86" t="s">
        <v>771</v>
      </c>
      <c r="AK430" s="86" t="s">
        <v>153</v>
      </c>
    </row>
    <row r="431" spans="1:37">
      <c r="D431" s="145" t="s">
        <v>772</v>
      </c>
      <c r="E431" s="146"/>
      <c r="F431" s="147"/>
      <c r="G431" s="148"/>
      <c r="H431" s="148"/>
      <c r="I431" s="148"/>
      <c r="J431" s="148"/>
      <c r="K431" s="149"/>
      <c r="L431" s="149"/>
      <c r="M431" s="146"/>
      <c r="N431" s="146"/>
      <c r="O431" s="147"/>
      <c r="P431" s="147"/>
      <c r="Q431" s="146"/>
      <c r="R431" s="146"/>
      <c r="S431" s="146"/>
      <c r="T431" s="150"/>
      <c r="U431" s="150"/>
      <c r="V431" s="150" t="s">
        <v>0</v>
      </c>
      <c r="W431" s="151"/>
      <c r="X431" s="147"/>
    </row>
    <row r="432" spans="1:37">
      <c r="A432" s="95">
        <v>115</v>
      </c>
      <c r="B432" s="96" t="s">
        <v>761</v>
      </c>
      <c r="C432" s="97" t="s">
        <v>773</v>
      </c>
      <c r="D432" s="98" t="s">
        <v>774</v>
      </c>
      <c r="E432" s="99">
        <v>117.371</v>
      </c>
      <c r="F432" s="100" t="s">
        <v>177</v>
      </c>
      <c r="H432" s="101">
        <f>ROUND(E432*G432,2)</f>
        <v>0</v>
      </c>
      <c r="J432" s="101">
        <f>ROUND(E432*G432,2)</f>
        <v>0</v>
      </c>
      <c r="K432" s="102">
        <v>4.0000000000000002E-4</v>
      </c>
      <c r="L432" s="102">
        <f>E432*K432</f>
        <v>4.6948400000000001E-2</v>
      </c>
      <c r="N432" s="99">
        <f>E432*M432</f>
        <v>0</v>
      </c>
      <c r="O432" s="100">
        <v>20</v>
      </c>
      <c r="P432" s="100" t="s">
        <v>149</v>
      </c>
      <c r="V432" s="103" t="s">
        <v>764</v>
      </c>
      <c r="W432" s="104">
        <v>16.431999999999999</v>
      </c>
      <c r="X432" s="97" t="s">
        <v>775</v>
      </c>
      <c r="Y432" s="97" t="s">
        <v>773</v>
      </c>
      <c r="Z432" s="100" t="s">
        <v>766</v>
      </c>
      <c r="AB432" s="100">
        <v>1</v>
      </c>
      <c r="AJ432" s="86" t="s">
        <v>767</v>
      </c>
      <c r="AK432" s="86" t="s">
        <v>153</v>
      </c>
    </row>
    <row r="433" spans="1:37">
      <c r="A433" s="95">
        <v>116</v>
      </c>
      <c r="B433" s="96" t="s">
        <v>218</v>
      </c>
      <c r="C433" s="97" t="s">
        <v>776</v>
      </c>
      <c r="D433" s="98" t="s">
        <v>777</v>
      </c>
      <c r="E433" s="99">
        <v>134.977</v>
      </c>
      <c r="F433" s="100" t="s">
        <v>177</v>
      </c>
      <c r="I433" s="101">
        <f>ROUND(E433*G433,2)</f>
        <v>0</v>
      </c>
      <c r="J433" s="101">
        <f>ROUND(E433*G433,2)</f>
        <v>0</v>
      </c>
      <c r="K433" s="102">
        <v>4.0000000000000001E-3</v>
      </c>
      <c r="L433" s="102">
        <f>E433*K433</f>
        <v>0.53990800000000005</v>
      </c>
      <c r="N433" s="99">
        <f>E433*M433</f>
        <v>0</v>
      </c>
      <c r="O433" s="100">
        <v>20</v>
      </c>
      <c r="P433" s="100" t="s">
        <v>149</v>
      </c>
      <c r="V433" s="103" t="s">
        <v>97</v>
      </c>
      <c r="X433" s="97" t="s">
        <v>776</v>
      </c>
      <c r="Y433" s="97" t="s">
        <v>776</v>
      </c>
      <c r="Z433" s="100" t="s">
        <v>778</v>
      </c>
      <c r="AA433" s="97" t="s">
        <v>149</v>
      </c>
      <c r="AB433" s="100">
        <v>2</v>
      </c>
      <c r="AJ433" s="86" t="s">
        <v>771</v>
      </c>
      <c r="AK433" s="86" t="s">
        <v>153</v>
      </c>
    </row>
    <row r="434" spans="1:37">
      <c r="D434" s="145" t="s">
        <v>779</v>
      </c>
      <c r="E434" s="146"/>
      <c r="F434" s="147"/>
      <c r="G434" s="148"/>
      <c r="H434" s="148"/>
      <c r="I434" s="148"/>
      <c r="J434" s="148"/>
      <c r="K434" s="149"/>
      <c r="L434" s="149"/>
      <c r="M434" s="146"/>
      <c r="N434" s="146"/>
      <c r="O434" s="147"/>
      <c r="P434" s="147"/>
      <c r="Q434" s="146"/>
      <c r="R434" s="146"/>
      <c r="S434" s="146"/>
      <c r="T434" s="150"/>
      <c r="U434" s="150"/>
      <c r="V434" s="150" t="s">
        <v>0</v>
      </c>
      <c r="W434" s="151"/>
      <c r="X434" s="147"/>
    </row>
    <row r="435" spans="1:37">
      <c r="A435" s="95">
        <v>117</v>
      </c>
      <c r="B435" s="96" t="s">
        <v>761</v>
      </c>
      <c r="C435" s="97" t="s">
        <v>780</v>
      </c>
      <c r="D435" s="98" t="s">
        <v>781</v>
      </c>
      <c r="E435" s="99">
        <v>117.371</v>
      </c>
      <c r="F435" s="100" t="s">
        <v>177</v>
      </c>
      <c r="H435" s="101">
        <f>ROUND(E435*G435,2)</f>
        <v>0</v>
      </c>
      <c r="J435" s="101">
        <f>ROUND(E435*G435,2)</f>
        <v>0</v>
      </c>
      <c r="L435" s="102">
        <f>E435*K435</f>
        <v>0</v>
      </c>
      <c r="M435" s="99">
        <v>6.0000000000000001E-3</v>
      </c>
      <c r="N435" s="99">
        <f>E435*M435</f>
        <v>0.70422600000000002</v>
      </c>
      <c r="O435" s="100">
        <v>20</v>
      </c>
      <c r="P435" s="100" t="s">
        <v>149</v>
      </c>
      <c r="V435" s="103" t="s">
        <v>764</v>
      </c>
      <c r="W435" s="104">
        <v>3.4039999999999999</v>
      </c>
      <c r="X435" s="97" t="s">
        <v>782</v>
      </c>
      <c r="Y435" s="97" t="s">
        <v>780</v>
      </c>
      <c r="Z435" s="100" t="s">
        <v>783</v>
      </c>
      <c r="AB435" s="100">
        <v>1</v>
      </c>
      <c r="AJ435" s="86" t="s">
        <v>767</v>
      </c>
      <c r="AK435" s="86" t="s">
        <v>153</v>
      </c>
    </row>
    <row r="436" spans="1:37">
      <c r="D436" s="145" t="s">
        <v>784</v>
      </c>
      <c r="E436" s="146"/>
      <c r="F436" s="147"/>
      <c r="G436" s="148"/>
      <c r="H436" s="148"/>
      <c r="I436" s="148"/>
      <c r="J436" s="148"/>
      <c r="K436" s="149"/>
      <c r="L436" s="149"/>
      <c r="M436" s="146"/>
      <c r="N436" s="146"/>
      <c r="O436" s="147"/>
      <c r="P436" s="147"/>
      <c r="Q436" s="146"/>
      <c r="R436" s="146"/>
      <c r="S436" s="146"/>
      <c r="T436" s="150"/>
      <c r="U436" s="150"/>
      <c r="V436" s="150" t="s">
        <v>0</v>
      </c>
      <c r="W436" s="151"/>
      <c r="X436" s="147"/>
    </row>
    <row r="437" spans="1:37">
      <c r="D437" s="145" t="s">
        <v>785</v>
      </c>
      <c r="E437" s="146"/>
      <c r="F437" s="147"/>
      <c r="G437" s="148"/>
      <c r="H437" s="148"/>
      <c r="I437" s="148"/>
      <c r="J437" s="148"/>
      <c r="K437" s="149"/>
      <c r="L437" s="149"/>
      <c r="M437" s="146"/>
      <c r="N437" s="146"/>
      <c r="O437" s="147"/>
      <c r="P437" s="147"/>
      <c r="Q437" s="146"/>
      <c r="R437" s="146"/>
      <c r="S437" s="146"/>
      <c r="T437" s="150"/>
      <c r="U437" s="150"/>
      <c r="V437" s="150" t="s">
        <v>0</v>
      </c>
      <c r="W437" s="151"/>
      <c r="X437" s="147"/>
    </row>
    <row r="438" spans="1:37">
      <c r="D438" s="145" t="s">
        <v>786</v>
      </c>
      <c r="E438" s="146"/>
      <c r="F438" s="147"/>
      <c r="G438" s="148"/>
      <c r="H438" s="148"/>
      <c r="I438" s="148"/>
      <c r="J438" s="148"/>
      <c r="K438" s="149"/>
      <c r="L438" s="149"/>
      <c r="M438" s="146"/>
      <c r="N438" s="146"/>
      <c r="O438" s="147"/>
      <c r="P438" s="147"/>
      <c r="Q438" s="146"/>
      <c r="R438" s="146"/>
      <c r="S438" s="146"/>
      <c r="T438" s="150"/>
      <c r="U438" s="150"/>
      <c r="V438" s="150" t="s">
        <v>0</v>
      </c>
      <c r="W438" s="151"/>
      <c r="X438" s="147"/>
    </row>
    <row r="439" spans="1:37">
      <c r="D439" s="145" t="s">
        <v>787</v>
      </c>
      <c r="E439" s="146"/>
      <c r="F439" s="147"/>
      <c r="G439" s="148"/>
      <c r="H439" s="148"/>
      <c r="I439" s="148"/>
      <c r="J439" s="148"/>
      <c r="K439" s="149"/>
      <c r="L439" s="149"/>
      <c r="M439" s="146"/>
      <c r="N439" s="146"/>
      <c r="O439" s="147"/>
      <c r="P439" s="147"/>
      <c r="Q439" s="146"/>
      <c r="R439" s="146"/>
      <c r="S439" s="146"/>
      <c r="T439" s="150"/>
      <c r="U439" s="150"/>
      <c r="V439" s="150" t="s">
        <v>0</v>
      </c>
      <c r="W439" s="151"/>
      <c r="X439" s="147"/>
    </row>
    <row r="440" spans="1:37" ht="25.5">
      <c r="A440" s="95">
        <v>118</v>
      </c>
      <c r="B440" s="96" t="s">
        <v>761</v>
      </c>
      <c r="C440" s="97" t="s">
        <v>788</v>
      </c>
      <c r="D440" s="98" t="s">
        <v>789</v>
      </c>
      <c r="F440" s="100" t="s">
        <v>58</v>
      </c>
      <c r="H440" s="101">
        <f>ROUND(E440*G440,2)</f>
        <v>0</v>
      </c>
      <c r="J440" s="101">
        <f>ROUND(E440*G440,2)</f>
        <v>0</v>
      </c>
      <c r="L440" s="102">
        <f>E440*K440</f>
        <v>0</v>
      </c>
      <c r="N440" s="99">
        <f>E440*M440</f>
        <v>0</v>
      </c>
      <c r="O440" s="100">
        <v>20</v>
      </c>
      <c r="P440" s="100" t="s">
        <v>149</v>
      </c>
      <c r="V440" s="103" t="s">
        <v>764</v>
      </c>
      <c r="X440" s="97" t="s">
        <v>790</v>
      </c>
      <c r="Y440" s="97" t="s">
        <v>788</v>
      </c>
      <c r="Z440" s="100" t="s">
        <v>766</v>
      </c>
      <c r="AB440" s="100">
        <v>1</v>
      </c>
      <c r="AJ440" s="86" t="s">
        <v>767</v>
      </c>
      <c r="AK440" s="86" t="s">
        <v>153</v>
      </c>
    </row>
    <row r="441" spans="1:37">
      <c r="D441" s="152" t="s">
        <v>791</v>
      </c>
      <c r="E441" s="153">
        <f>J441</f>
        <v>0</v>
      </c>
      <c r="H441" s="153">
        <f>SUM(H427:H440)</f>
        <v>0</v>
      </c>
      <c r="I441" s="153">
        <f>SUM(I427:I440)</f>
        <v>0</v>
      </c>
      <c r="J441" s="153">
        <f>SUM(J427:J440)</f>
        <v>0</v>
      </c>
      <c r="L441" s="154">
        <f>SUM(L427:L440)</f>
        <v>0.62185640000000009</v>
      </c>
      <c r="N441" s="155">
        <f>SUM(N427:N440)</f>
        <v>0.70422600000000002</v>
      </c>
      <c r="W441" s="104">
        <f>SUM(W427:W440)</f>
        <v>21.831</v>
      </c>
    </row>
    <row r="443" spans="1:37">
      <c r="B443" s="97" t="s">
        <v>792</v>
      </c>
    </row>
    <row r="444" spans="1:37">
      <c r="A444" s="95">
        <v>119</v>
      </c>
      <c r="B444" s="96" t="s">
        <v>793</v>
      </c>
      <c r="C444" s="97" t="s">
        <v>794</v>
      </c>
      <c r="D444" s="98" t="s">
        <v>795</v>
      </c>
      <c r="E444" s="99">
        <v>108.26900000000001</v>
      </c>
      <c r="F444" s="100" t="s">
        <v>177</v>
      </c>
      <c r="H444" s="101">
        <f>ROUND(E444*G444,2)</f>
        <v>0</v>
      </c>
      <c r="J444" s="101">
        <f>ROUND(E444*G444,2)</f>
        <v>0</v>
      </c>
      <c r="K444" s="102">
        <v>3.0000000000000001E-5</v>
      </c>
      <c r="L444" s="102">
        <f>E444*K444</f>
        <v>3.24807E-3</v>
      </c>
      <c r="N444" s="99">
        <f>E444*M444</f>
        <v>0</v>
      </c>
      <c r="O444" s="100">
        <v>20</v>
      </c>
      <c r="P444" s="100" t="s">
        <v>149</v>
      </c>
      <c r="V444" s="103" t="s">
        <v>764</v>
      </c>
      <c r="W444" s="104">
        <v>6.4960000000000004</v>
      </c>
      <c r="X444" s="97" t="s">
        <v>796</v>
      </c>
      <c r="Y444" s="97" t="s">
        <v>794</v>
      </c>
      <c r="Z444" s="100" t="s">
        <v>797</v>
      </c>
      <c r="AB444" s="100">
        <v>1</v>
      </c>
      <c r="AJ444" s="86" t="s">
        <v>767</v>
      </c>
      <c r="AK444" s="86" t="s">
        <v>153</v>
      </c>
    </row>
    <row r="445" spans="1:37">
      <c r="D445" s="145" t="s">
        <v>448</v>
      </c>
      <c r="E445" s="146"/>
      <c r="F445" s="147"/>
      <c r="G445" s="148"/>
      <c r="H445" s="148"/>
      <c r="I445" s="148"/>
      <c r="J445" s="148"/>
      <c r="K445" s="149"/>
      <c r="L445" s="149"/>
      <c r="M445" s="146"/>
      <c r="N445" s="146"/>
      <c r="O445" s="147"/>
      <c r="P445" s="147"/>
      <c r="Q445" s="146"/>
      <c r="R445" s="146"/>
      <c r="S445" s="146"/>
      <c r="T445" s="150"/>
      <c r="U445" s="150"/>
      <c r="V445" s="150" t="s">
        <v>0</v>
      </c>
      <c r="W445" s="151"/>
      <c r="X445" s="147"/>
    </row>
    <row r="446" spans="1:37">
      <c r="D446" s="145" t="s">
        <v>449</v>
      </c>
      <c r="E446" s="146"/>
      <c r="F446" s="147"/>
      <c r="G446" s="148"/>
      <c r="H446" s="148"/>
      <c r="I446" s="148"/>
      <c r="J446" s="148"/>
      <c r="K446" s="149"/>
      <c r="L446" s="149"/>
      <c r="M446" s="146"/>
      <c r="N446" s="146"/>
      <c r="O446" s="147"/>
      <c r="P446" s="147"/>
      <c r="Q446" s="146"/>
      <c r="R446" s="146"/>
      <c r="S446" s="146"/>
      <c r="T446" s="150"/>
      <c r="U446" s="150"/>
      <c r="V446" s="150" t="s">
        <v>0</v>
      </c>
      <c r="W446" s="151"/>
      <c r="X446" s="147"/>
    </row>
    <row r="447" spans="1:37">
      <c r="D447" s="145" t="s">
        <v>450</v>
      </c>
      <c r="E447" s="146"/>
      <c r="F447" s="147"/>
      <c r="G447" s="148"/>
      <c r="H447" s="148"/>
      <c r="I447" s="148"/>
      <c r="J447" s="148"/>
      <c r="K447" s="149"/>
      <c r="L447" s="149"/>
      <c r="M447" s="146"/>
      <c r="N447" s="146"/>
      <c r="O447" s="147"/>
      <c r="P447" s="147"/>
      <c r="Q447" s="146"/>
      <c r="R447" s="146"/>
      <c r="S447" s="146"/>
      <c r="T447" s="150"/>
      <c r="U447" s="150"/>
      <c r="V447" s="150" t="s">
        <v>0</v>
      </c>
      <c r="W447" s="151"/>
      <c r="X447" s="147"/>
    </row>
    <row r="448" spans="1:37">
      <c r="D448" s="145" t="s">
        <v>451</v>
      </c>
      <c r="E448" s="146"/>
      <c r="F448" s="147"/>
      <c r="G448" s="148"/>
      <c r="H448" s="148"/>
      <c r="I448" s="148"/>
      <c r="J448" s="148"/>
      <c r="K448" s="149"/>
      <c r="L448" s="149"/>
      <c r="M448" s="146"/>
      <c r="N448" s="146"/>
      <c r="O448" s="147"/>
      <c r="P448" s="147"/>
      <c r="Q448" s="146"/>
      <c r="R448" s="146"/>
      <c r="S448" s="146"/>
      <c r="T448" s="150"/>
      <c r="U448" s="150"/>
      <c r="V448" s="150" t="s">
        <v>0</v>
      </c>
      <c r="W448" s="151"/>
      <c r="X448" s="147"/>
    </row>
    <row r="449" spans="1:37">
      <c r="D449" s="145" t="s">
        <v>452</v>
      </c>
      <c r="E449" s="146"/>
      <c r="F449" s="147"/>
      <c r="G449" s="148"/>
      <c r="H449" s="148"/>
      <c r="I449" s="148"/>
      <c r="J449" s="148"/>
      <c r="K449" s="149"/>
      <c r="L449" s="149"/>
      <c r="M449" s="146"/>
      <c r="N449" s="146"/>
      <c r="O449" s="147"/>
      <c r="P449" s="147"/>
      <c r="Q449" s="146"/>
      <c r="R449" s="146"/>
      <c r="S449" s="146"/>
      <c r="T449" s="150"/>
      <c r="U449" s="150"/>
      <c r="V449" s="150" t="s">
        <v>0</v>
      </c>
      <c r="W449" s="151"/>
      <c r="X449" s="147"/>
    </row>
    <row r="450" spans="1:37">
      <c r="D450" s="145" t="s">
        <v>453</v>
      </c>
      <c r="E450" s="146"/>
      <c r="F450" s="147"/>
      <c r="G450" s="148"/>
      <c r="H450" s="148"/>
      <c r="I450" s="148"/>
      <c r="J450" s="148"/>
      <c r="K450" s="149"/>
      <c r="L450" s="149"/>
      <c r="M450" s="146"/>
      <c r="N450" s="146"/>
      <c r="O450" s="147"/>
      <c r="P450" s="147"/>
      <c r="Q450" s="146"/>
      <c r="R450" s="146"/>
      <c r="S450" s="146"/>
      <c r="T450" s="150"/>
      <c r="U450" s="150"/>
      <c r="V450" s="150" t="s">
        <v>0</v>
      </c>
      <c r="W450" s="151"/>
      <c r="X450" s="147"/>
    </row>
    <row r="451" spans="1:37">
      <c r="D451" s="145" t="s">
        <v>454</v>
      </c>
      <c r="E451" s="146"/>
      <c r="F451" s="147"/>
      <c r="G451" s="148"/>
      <c r="H451" s="148"/>
      <c r="I451" s="148"/>
      <c r="J451" s="148"/>
      <c r="K451" s="149"/>
      <c r="L451" s="149"/>
      <c r="M451" s="146"/>
      <c r="N451" s="146"/>
      <c r="O451" s="147"/>
      <c r="P451" s="147"/>
      <c r="Q451" s="146"/>
      <c r="R451" s="146"/>
      <c r="S451" s="146"/>
      <c r="T451" s="150"/>
      <c r="U451" s="150"/>
      <c r="V451" s="150" t="s">
        <v>0</v>
      </c>
      <c r="W451" s="151"/>
      <c r="X451" s="147"/>
    </row>
    <row r="452" spans="1:37">
      <c r="D452" s="145" t="s">
        <v>455</v>
      </c>
      <c r="E452" s="146"/>
      <c r="F452" s="147"/>
      <c r="G452" s="148"/>
      <c r="H452" s="148"/>
      <c r="I452" s="148"/>
      <c r="J452" s="148"/>
      <c r="K452" s="149"/>
      <c r="L452" s="149"/>
      <c r="M452" s="146"/>
      <c r="N452" s="146"/>
      <c r="O452" s="147"/>
      <c r="P452" s="147"/>
      <c r="Q452" s="146"/>
      <c r="R452" s="146"/>
      <c r="S452" s="146"/>
      <c r="T452" s="150"/>
      <c r="U452" s="150"/>
      <c r="V452" s="150" t="s">
        <v>0</v>
      </c>
      <c r="W452" s="151"/>
      <c r="X452" s="147"/>
    </row>
    <row r="453" spans="1:37">
      <c r="D453" s="145" t="s">
        <v>456</v>
      </c>
      <c r="E453" s="146"/>
      <c r="F453" s="147"/>
      <c r="G453" s="148"/>
      <c r="H453" s="148"/>
      <c r="I453" s="148"/>
      <c r="J453" s="148"/>
      <c r="K453" s="149"/>
      <c r="L453" s="149"/>
      <c r="M453" s="146"/>
      <c r="N453" s="146"/>
      <c r="O453" s="147"/>
      <c r="P453" s="147"/>
      <c r="Q453" s="146"/>
      <c r="R453" s="146"/>
      <c r="S453" s="146"/>
      <c r="T453" s="150"/>
      <c r="U453" s="150"/>
      <c r="V453" s="150" t="s">
        <v>0</v>
      </c>
      <c r="W453" s="151"/>
      <c r="X453" s="147"/>
    </row>
    <row r="454" spans="1:37">
      <c r="D454" s="145" t="s">
        <v>457</v>
      </c>
      <c r="E454" s="146"/>
      <c r="F454" s="147"/>
      <c r="G454" s="148"/>
      <c r="H454" s="148"/>
      <c r="I454" s="148"/>
      <c r="J454" s="148"/>
      <c r="K454" s="149"/>
      <c r="L454" s="149"/>
      <c r="M454" s="146"/>
      <c r="N454" s="146"/>
      <c r="O454" s="147"/>
      <c r="P454" s="147"/>
      <c r="Q454" s="146"/>
      <c r="R454" s="146"/>
      <c r="S454" s="146"/>
      <c r="T454" s="150"/>
      <c r="U454" s="150"/>
      <c r="V454" s="150" t="s">
        <v>0</v>
      </c>
      <c r="W454" s="151"/>
      <c r="X454" s="147"/>
    </row>
    <row r="455" spans="1:37">
      <c r="D455" s="145" t="s">
        <v>458</v>
      </c>
      <c r="E455" s="146"/>
      <c r="F455" s="147"/>
      <c r="G455" s="148"/>
      <c r="H455" s="148"/>
      <c r="I455" s="148"/>
      <c r="J455" s="148"/>
      <c r="K455" s="149"/>
      <c r="L455" s="149"/>
      <c r="M455" s="146"/>
      <c r="N455" s="146"/>
      <c r="O455" s="147"/>
      <c r="P455" s="147"/>
      <c r="Q455" s="146"/>
      <c r="R455" s="146"/>
      <c r="S455" s="146"/>
      <c r="T455" s="150"/>
      <c r="U455" s="150"/>
      <c r="V455" s="150" t="s">
        <v>0</v>
      </c>
      <c r="W455" s="151"/>
      <c r="X455" s="147"/>
    </row>
    <row r="456" spans="1:37">
      <c r="D456" s="145" t="s">
        <v>459</v>
      </c>
      <c r="E456" s="146"/>
      <c r="F456" s="147"/>
      <c r="G456" s="148"/>
      <c r="H456" s="148"/>
      <c r="I456" s="148"/>
      <c r="J456" s="148"/>
      <c r="K456" s="149"/>
      <c r="L456" s="149"/>
      <c r="M456" s="146"/>
      <c r="N456" s="146"/>
      <c r="O456" s="147"/>
      <c r="P456" s="147"/>
      <c r="Q456" s="146"/>
      <c r="R456" s="146"/>
      <c r="S456" s="146"/>
      <c r="T456" s="150"/>
      <c r="U456" s="150"/>
      <c r="V456" s="150" t="s">
        <v>0</v>
      </c>
      <c r="W456" s="151"/>
      <c r="X456" s="147"/>
    </row>
    <row r="457" spans="1:37">
      <c r="D457" s="145" t="s">
        <v>460</v>
      </c>
      <c r="E457" s="146"/>
      <c r="F457" s="147"/>
      <c r="G457" s="148"/>
      <c r="H457" s="148"/>
      <c r="I457" s="148"/>
      <c r="J457" s="148"/>
      <c r="K457" s="149"/>
      <c r="L457" s="149"/>
      <c r="M457" s="146"/>
      <c r="N457" s="146"/>
      <c r="O457" s="147"/>
      <c r="P457" s="147"/>
      <c r="Q457" s="146"/>
      <c r="R457" s="146"/>
      <c r="S457" s="146"/>
      <c r="T457" s="150"/>
      <c r="U457" s="150"/>
      <c r="V457" s="150" t="s">
        <v>0</v>
      </c>
      <c r="W457" s="151"/>
      <c r="X457" s="147"/>
    </row>
    <row r="458" spans="1:37" ht="25.5">
      <c r="A458" s="95">
        <v>120</v>
      </c>
      <c r="B458" s="96" t="s">
        <v>218</v>
      </c>
      <c r="C458" s="97" t="s">
        <v>798</v>
      </c>
      <c r="D458" s="98" t="s">
        <v>799</v>
      </c>
      <c r="E458" s="99">
        <v>113.682</v>
      </c>
      <c r="F458" s="100" t="s">
        <v>177</v>
      </c>
      <c r="I458" s="101">
        <f>ROUND(E458*G458,2)</f>
        <v>0</v>
      </c>
      <c r="J458" s="101">
        <f>ROUND(E458*G458,2)</f>
        <v>0</v>
      </c>
      <c r="L458" s="102">
        <f>E458*K458</f>
        <v>0</v>
      </c>
      <c r="N458" s="99">
        <f>E458*M458</f>
        <v>0</v>
      </c>
      <c r="O458" s="100">
        <v>20</v>
      </c>
      <c r="P458" s="100" t="s">
        <v>149</v>
      </c>
      <c r="V458" s="103" t="s">
        <v>97</v>
      </c>
      <c r="X458" s="97" t="s">
        <v>798</v>
      </c>
      <c r="Y458" s="97" t="s">
        <v>798</v>
      </c>
      <c r="Z458" s="100" t="s">
        <v>221</v>
      </c>
      <c r="AA458" s="97" t="s">
        <v>149</v>
      </c>
      <c r="AB458" s="100">
        <v>8</v>
      </c>
      <c r="AJ458" s="86" t="s">
        <v>771</v>
      </c>
      <c r="AK458" s="86" t="s">
        <v>153</v>
      </c>
    </row>
    <row r="459" spans="1:37">
      <c r="D459" s="145" t="s">
        <v>800</v>
      </c>
      <c r="E459" s="146"/>
      <c r="F459" s="147"/>
      <c r="G459" s="148"/>
      <c r="H459" s="148"/>
      <c r="I459" s="148"/>
      <c r="J459" s="148"/>
      <c r="K459" s="149"/>
      <c r="L459" s="149"/>
      <c r="M459" s="146"/>
      <c r="N459" s="146"/>
      <c r="O459" s="147"/>
      <c r="P459" s="147"/>
      <c r="Q459" s="146"/>
      <c r="R459" s="146"/>
      <c r="S459" s="146"/>
      <c r="T459" s="150"/>
      <c r="U459" s="150"/>
      <c r="V459" s="150" t="s">
        <v>0</v>
      </c>
      <c r="W459" s="151"/>
      <c r="X459" s="147"/>
    </row>
    <row r="460" spans="1:37" ht="25.5">
      <c r="A460" s="95">
        <v>121</v>
      </c>
      <c r="B460" s="96" t="s">
        <v>793</v>
      </c>
      <c r="C460" s="97" t="s">
        <v>801</v>
      </c>
      <c r="D460" s="98" t="s">
        <v>802</v>
      </c>
      <c r="F460" s="100" t="s">
        <v>58</v>
      </c>
      <c r="H460" s="101">
        <f>ROUND(E460*G460,2)</f>
        <v>0</v>
      </c>
      <c r="J460" s="101">
        <f>ROUND(E460*G460,2)</f>
        <v>0</v>
      </c>
      <c r="L460" s="102">
        <f>E460*K460</f>
        <v>0</v>
      </c>
      <c r="N460" s="99">
        <f>E460*M460</f>
        <v>0</v>
      </c>
      <c r="O460" s="100">
        <v>20</v>
      </c>
      <c r="P460" s="100" t="s">
        <v>149</v>
      </c>
      <c r="V460" s="103" t="s">
        <v>764</v>
      </c>
      <c r="X460" s="97" t="s">
        <v>803</v>
      </c>
      <c r="Y460" s="97" t="s">
        <v>801</v>
      </c>
      <c r="Z460" s="100" t="s">
        <v>797</v>
      </c>
      <c r="AB460" s="100">
        <v>1</v>
      </c>
      <c r="AJ460" s="86" t="s">
        <v>767</v>
      </c>
      <c r="AK460" s="86" t="s">
        <v>153</v>
      </c>
    </row>
    <row r="461" spans="1:37">
      <c r="D461" s="152" t="s">
        <v>804</v>
      </c>
      <c r="E461" s="153">
        <f>J461</f>
        <v>0</v>
      </c>
      <c r="H461" s="153">
        <f>SUM(H443:H460)</f>
        <v>0</v>
      </c>
      <c r="I461" s="153">
        <f>SUM(I443:I460)</f>
        <v>0</v>
      </c>
      <c r="J461" s="153">
        <f>SUM(J443:J460)</f>
        <v>0</v>
      </c>
      <c r="L461" s="154">
        <f>SUM(L443:L460)</f>
        <v>3.24807E-3</v>
      </c>
      <c r="N461" s="155">
        <f>SUM(N443:N460)</f>
        <v>0</v>
      </c>
      <c r="W461" s="104">
        <f>SUM(W443:W460)</f>
        <v>6.4960000000000004</v>
      </c>
    </row>
    <row r="463" spans="1:37">
      <c r="B463" s="97" t="s">
        <v>805</v>
      </c>
    </row>
    <row r="464" spans="1:37">
      <c r="A464" s="95">
        <v>122</v>
      </c>
      <c r="B464" s="96" t="s">
        <v>806</v>
      </c>
      <c r="C464" s="97" t="s">
        <v>807</v>
      </c>
      <c r="D464" s="98" t="s">
        <v>808</v>
      </c>
      <c r="E464" s="99">
        <v>1</v>
      </c>
      <c r="F464" s="100" t="s">
        <v>14</v>
      </c>
      <c r="H464" s="101">
        <f>ROUND(E464*G464,2)</f>
        <v>0</v>
      </c>
      <c r="J464" s="101">
        <f>ROUND(E464*G464,2)</f>
        <v>0</v>
      </c>
      <c r="L464" s="102">
        <f>E464*K464</f>
        <v>0</v>
      </c>
      <c r="N464" s="99">
        <f>E464*M464</f>
        <v>0</v>
      </c>
      <c r="O464" s="100">
        <v>20</v>
      </c>
      <c r="P464" s="100" t="s">
        <v>149</v>
      </c>
      <c r="V464" s="103" t="s">
        <v>764</v>
      </c>
      <c r="X464" s="97" t="s">
        <v>806</v>
      </c>
      <c r="Y464" s="97" t="s">
        <v>807</v>
      </c>
      <c r="Z464" s="100" t="s">
        <v>221</v>
      </c>
      <c r="AB464" s="100">
        <v>7</v>
      </c>
      <c r="AJ464" s="86" t="s">
        <v>767</v>
      </c>
      <c r="AK464" s="86" t="s">
        <v>153</v>
      </c>
    </row>
    <row r="465" spans="1:37">
      <c r="A465" s="95">
        <v>123</v>
      </c>
      <c r="B465" s="96" t="s">
        <v>806</v>
      </c>
      <c r="C465" s="97" t="s">
        <v>809</v>
      </c>
      <c r="D465" s="98" t="s">
        <v>810</v>
      </c>
      <c r="E465" s="99">
        <v>100</v>
      </c>
      <c r="F465" s="100" t="s">
        <v>755</v>
      </c>
      <c r="H465" s="101">
        <f>ROUND(E465*G465,2)</f>
        <v>0</v>
      </c>
      <c r="J465" s="101">
        <f>ROUND(E465*G465,2)</f>
        <v>0</v>
      </c>
      <c r="L465" s="102">
        <f>E465*K465</f>
        <v>0</v>
      </c>
      <c r="N465" s="99">
        <f>E465*M465</f>
        <v>0</v>
      </c>
      <c r="O465" s="100">
        <v>20</v>
      </c>
      <c r="P465" s="100" t="s">
        <v>149</v>
      </c>
      <c r="V465" s="103" t="s">
        <v>764</v>
      </c>
      <c r="W465" s="104">
        <v>100</v>
      </c>
      <c r="X465" s="97" t="s">
        <v>811</v>
      </c>
      <c r="Y465" s="97" t="s">
        <v>809</v>
      </c>
      <c r="Z465" s="100" t="s">
        <v>812</v>
      </c>
      <c r="AB465" s="100">
        <v>7</v>
      </c>
      <c r="AJ465" s="86" t="s">
        <v>767</v>
      </c>
      <c r="AK465" s="86" t="s">
        <v>153</v>
      </c>
    </row>
    <row r="466" spans="1:37">
      <c r="D466" s="152" t="s">
        <v>813</v>
      </c>
      <c r="E466" s="153">
        <f>J466</f>
        <v>0</v>
      </c>
      <c r="H466" s="153">
        <f>SUM(H463:H465)</f>
        <v>0</v>
      </c>
      <c r="I466" s="153">
        <f>SUM(I463:I465)</f>
        <v>0</v>
      </c>
      <c r="J466" s="153">
        <f>SUM(J463:J465)</f>
        <v>0</v>
      </c>
      <c r="L466" s="154">
        <f>SUM(L463:L465)</f>
        <v>0</v>
      </c>
      <c r="N466" s="155">
        <f>SUM(N463:N465)</f>
        <v>0</v>
      </c>
      <c r="W466" s="104">
        <f>SUM(W463:W465)</f>
        <v>100</v>
      </c>
    </row>
    <row r="468" spans="1:37">
      <c r="B468" s="97" t="s">
        <v>814</v>
      </c>
    </row>
    <row r="469" spans="1:37">
      <c r="A469" s="95">
        <v>124</v>
      </c>
      <c r="B469" s="96" t="s">
        <v>815</v>
      </c>
      <c r="C469" s="97" t="s">
        <v>816</v>
      </c>
      <c r="D469" s="98" t="s">
        <v>817</v>
      </c>
      <c r="E469" s="99">
        <v>100</v>
      </c>
      <c r="F469" s="100" t="s">
        <v>755</v>
      </c>
      <c r="H469" s="101">
        <f>ROUND(E469*G469,2)</f>
        <v>0</v>
      </c>
      <c r="J469" s="101">
        <f>ROUND(E469*G469,2)</f>
        <v>0</v>
      </c>
      <c r="L469" s="102">
        <f>E469*K469</f>
        <v>0</v>
      </c>
      <c r="N469" s="99">
        <f>E469*M469</f>
        <v>0</v>
      </c>
      <c r="O469" s="100">
        <v>20</v>
      </c>
      <c r="P469" s="100" t="s">
        <v>149</v>
      </c>
      <c r="V469" s="103" t="s">
        <v>764</v>
      </c>
      <c r="W469" s="104">
        <v>100</v>
      </c>
      <c r="X469" s="97" t="s">
        <v>818</v>
      </c>
      <c r="Y469" s="97" t="s">
        <v>816</v>
      </c>
      <c r="Z469" s="100" t="s">
        <v>819</v>
      </c>
      <c r="AB469" s="100">
        <v>1</v>
      </c>
      <c r="AJ469" s="86" t="s">
        <v>767</v>
      </c>
      <c r="AK469" s="86" t="s">
        <v>153</v>
      </c>
    </row>
    <row r="470" spans="1:37">
      <c r="D470" s="152" t="s">
        <v>820</v>
      </c>
      <c r="E470" s="153">
        <f>J470</f>
        <v>0</v>
      </c>
      <c r="H470" s="153">
        <f>SUM(H468:H469)</f>
        <v>0</v>
      </c>
      <c r="I470" s="153">
        <f>SUM(I468:I469)</f>
        <v>0</v>
      </c>
      <c r="J470" s="153">
        <f>SUM(J468:J469)</f>
        <v>0</v>
      </c>
      <c r="L470" s="154">
        <f>SUM(L468:L469)</f>
        <v>0</v>
      </c>
      <c r="N470" s="155">
        <f>SUM(N468:N469)</f>
        <v>0</v>
      </c>
      <c r="W470" s="104">
        <f>SUM(W468:W469)</f>
        <v>100</v>
      </c>
    </row>
    <row r="472" spans="1:37">
      <c r="B472" s="97" t="s">
        <v>821</v>
      </c>
    </row>
    <row r="473" spans="1:37" ht="25.5">
      <c r="A473" s="95">
        <v>125</v>
      </c>
      <c r="B473" s="96" t="s">
        <v>822</v>
      </c>
      <c r="C473" s="97" t="s">
        <v>823</v>
      </c>
      <c r="D473" s="98" t="s">
        <v>824</v>
      </c>
      <c r="E473" s="99">
        <v>3.7949999999999999</v>
      </c>
      <c r="F473" s="100" t="s">
        <v>177</v>
      </c>
      <c r="H473" s="101">
        <f>ROUND(E473*G473,2)</f>
        <v>0</v>
      </c>
      <c r="J473" s="101">
        <f>ROUND(E473*G473,2)</f>
        <v>0</v>
      </c>
      <c r="K473" s="102">
        <v>1.66E-2</v>
      </c>
      <c r="L473" s="102">
        <f>E473*K473</f>
        <v>6.2996999999999997E-2</v>
      </c>
      <c r="N473" s="99">
        <f>E473*M473</f>
        <v>0</v>
      </c>
      <c r="O473" s="100">
        <v>20</v>
      </c>
      <c r="P473" s="100" t="s">
        <v>149</v>
      </c>
      <c r="V473" s="103" t="s">
        <v>764</v>
      </c>
      <c r="W473" s="104">
        <v>3.1349999999999998</v>
      </c>
      <c r="X473" s="97" t="s">
        <v>825</v>
      </c>
      <c r="Y473" s="97" t="s">
        <v>823</v>
      </c>
      <c r="Z473" s="100" t="s">
        <v>281</v>
      </c>
      <c r="AB473" s="100">
        <v>7</v>
      </c>
      <c r="AJ473" s="86" t="s">
        <v>767</v>
      </c>
      <c r="AK473" s="86" t="s">
        <v>153</v>
      </c>
    </row>
    <row r="474" spans="1:37">
      <c r="D474" s="145" t="s">
        <v>826</v>
      </c>
      <c r="E474" s="146"/>
      <c r="F474" s="147"/>
      <c r="G474" s="148"/>
      <c r="H474" s="148"/>
      <c r="I474" s="148"/>
      <c r="J474" s="148"/>
      <c r="K474" s="149"/>
      <c r="L474" s="149"/>
      <c r="M474" s="146"/>
      <c r="N474" s="146"/>
      <c r="O474" s="147"/>
      <c r="P474" s="147"/>
      <c r="Q474" s="146"/>
      <c r="R474" s="146"/>
      <c r="S474" s="146"/>
      <c r="T474" s="150"/>
      <c r="U474" s="150"/>
      <c r="V474" s="150" t="s">
        <v>0</v>
      </c>
      <c r="W474" s="151"/>
      <c r="X474" s="147"/>
    </row>
    <row r="475" spans="1:37" ht="38.25">
      <c r="A475" s="95">
        <v>126</v>
      </c>
      <c r="B475" s="96" t="s">
        <v>822</v>
      </c>
      <c r="C475" s="97" t="s">
        <v>827</v>
      </c>
      <c r="D475" s="98" t="s">
        <v>828</v>
      </c>
      <c r="E475" s="99">
        <v>107.40300000000001</v>
      </c>
      <c r="F475" s="100" t="s">
        <v>177</v>
      </c>
      <c r="H475" s="101">
        <f>ROUND(E475*G475,2)</f>
        <v>0</v>
      </c>
      <c r="J475" s="101">
        <f>ROUND(E475*G475,2)</f>
        <v>0</v>
      </c>
      <c r="L475" s="102">
        <f>E475*K475</f>
        <v>0</v>
      </c>
      <c r="M475" s="99">
        <v>2.1000000000000001E-2</v>
      </c>
      <c r="N475" s="99">
        <f>E475*M475</f>
        <v>2.2554630000000002</v>
      </c>
      <c r="O475" s="100">
        <v>20</v>
      </c>
      <c r="P475" s="100" t="s">
        <v>149</v>
      </c>
      <c r="V475" s="103" t="s">
        <v>764</v>
      </c>
      <c r="W475" s="104">
        <v>21.588000000000001</v>
      </c>
      <c r="X475" s="97" t="s">
        <v>829</v>
      </c>
      <c r="Y475" s="97" t="s">
        <v>827</v>
      </c>
      <c r="Z475" s="100" t="s">
        <v>221</v>
      </c>
      <c r="AB475" s="100">
        <v>1</v>
      </c>
      <c r="AJ475" s="86" t="s">
        <v>767</v>
      </c>
      <c r="AK475" s="86" t="s">
        <v>153</v>
      </c>
    </row>
    <row r="476" spans="1:37">
      <c r="D476" s="145" t="s">
        <v>830</v>
      </c>
      <c r="E476" s="146"/>
      <c r="F476" s="147"/>
      <c r="G476" s="148"/>
      <c r="H476" s="148"/>
      <c r="I476" s="148"/>
      <c r="J476" s="148"/>
      <c r="K476" s="149"/>
      <c r="L476" s="149"/>
      <c r="M476" s="146"/>
      <c r="N476" s="146"/>
      <c r="O476" s="147"/>
      <c r="P476" s="147"/>
      <c r="Q476" s="146"/>
      <c r="R476" s="146"/>
      <c r="S476" s="146"/>
      <c r="T476" s="150"/>
      <c r="U476" s="150"/>
      <c r="V476" s="150" t="s">
        <v>0</v>
      </c>
      <c r="W476" s="151"/>
      <c r="X476" s="147"/>
    </row>
    <row r="477" spans="1:37">
      <c r="D477" s="145" t="s">
        <v>831</v>
      </c>
      <c r="E477" s="146"/>
      <c r="F477" s="147"/>
      <c r="G477" s="148"/>
      <c r="H477" s="148"/>
      <c r="I477" s="148"/>
      <c r="J477" s="148"/>
      <c r="K477" s="149"/>
      <c r="L477" s="149"/>
      <c r="M477" s="146"/>
      <c r="N477" s="146"/>
      <c r="O477" s="147"/>
      <c r="P477" s="147"/>
      <c r="Q477" s="146"/>
      <c r="R477" s="146"/>
      <c r="S477" s="146"/>
      <c r="T477" s="150"/>
      <c r="U477" s="150"/>
      <c r="V477" s="150" t="s">
        <v>0</v>
      </c>
      <c r="W477" s="151"/>
      <c r="X477" s="147"/>
    </row>
    <row r="478" spans="1:37">
      <c r="D478" s="145" t="s">
        <v>832</v>
      </c>
      <c r="E478" s="146"/>
      <c r="F478" s="147"/>
      <c r="G478" s="148"/>
      <c r="H478" s="148"/>
      <c r="I478" s="148"/>
      <c r="J478" s="148"/>
      <c r="K478" s="149"/>
      <c r="L478" s="149"/>
      <c r="M478" s="146"/>
      <c r="N478" s="146"/>
      <c r="O478" s="147"/>
      <c r="P478" s="147"/>
      <c r="Q478" s="146"/>
      <c r="R478" s="146"/>
      <c r="S478" s="146"/>
      <c r="T478" s="150"/>
      <c r="U478" s="150"/>
      <c r="V478" s="150" t="s">
        <v>0</v>
      </c>
      <c r="W478" s="151"/>
      <c r="X478" s="147"/>
    </row>
    <row r="479" spans="1:37">
      <c r="D479" s="145" t="s">
        <v>833</v>
      </c>
      <c r="E479" s="146"/>
      <c r="F479" s="147"/>
      <c r="G479" s="148"/>
      <c r="H479" s="148"/>
      <c r="I479" s="148"/>
      <c r="J479" s="148"/>
      <c r="K479" s="149"/>
      <c r="L479" s="149"/>
      <c r="M479" s="146"/>
      <c r="N479" s="146"/>
      <c r="O479" s="147"/>
      <c r="P479" s="147"/>
      <c r="Q479" s="146"/>
      <c r="R479" s="146"/>
      <c r="S479" s="146"/>
      <c r="T479" s="150"/>
      <c r="U479" s="150"/>
      <c r="V479" s="150" t="s">
        <v>0</v>
      </c>
      <c r="W479" s="151"/>
      <c r="X479" s="147"/>
    </row>
    <row r="480" spans="1:37">
      <c r="D480" s="145" t="s">
        <v>834</v>
      </c>
      <c r="E480" s="146"/>
      <c r="F480" s="147"/>
      <c r="G480" s="148"/>
      <c r="H480" s="148"/>
      <c r="I480" s="148"/>
      <c r="J480" s="148"/>
      <c r="K480" s="149"/>
      <c r="L480" s="149"/>
      <c r="M480" s="146"/>
      <c r="N480" s="146"/>
      <c r="O480" s="147"/>
      <c r="P480" s="147"/>
      <c r="Q480" s="146"/>
      <c r="R480" s="146"/>
      <c r="S480" s="146"/>
      <c r="T480" s="150"/>
      <c r="U480" s="150"/>
      <c r="V480" s="150" t="s">
        <v>0</v>
      </c>
      <c r="W480" s="151"/>
      <c r="X480" s="147"/>
    </row>
    <row r="481" spans="1:37" ht="25.5">
      <c r="A481" s="95">
        <v>127</v>
      </c>
      <c r="B481" s="96" t="s">
        <v>822</v>
      </c>
      <c r="C481" s="97" t="s">
        <v>835</v>
      </c>
      <c r="D481" s="98" t="s">
        <v>836</v>
      </c>
      <c r="E481" s="99">
        <v>27.824000000000002</v>
      </c>
      <c r="F481" s="100" t="s">
        <v>177</v>
      </c>
      <c r="H481" s="101">
        <f>ROUND(E481*G481,2)</f>
        <v>0</v>
      </c>
      <c r="J481" s="101">
        <f>ROUND(E481*G481,2)</f>
        <v>0</v>
      </c>
      <c r="K481" s="102">
        <v>5.6999999999999998E-4</v>
      </c>
      <c r="L481" s="102">
        <f>E481*K481</f>
        <v>1.5859680000000001E-2</v>
      </c>
      <c r="N481" s="99">
        <f>E481*M481</f>
        <v>0</v>
      </c>
      <c r="O481" s="100">
        <v>20</v>
      </c>
      <c r="P481" s="100" t="s">
        <v>149</v>
      </c>
      <c r="V481" s="103" t="s">
        <v>764</v>
      </c>
      <c r="W481" s="104">
        <v>28.992999999999999</v>
      </c>
      <c r="X481" s="97" t="s">
        <v>837</v>
      </c>
      <c r="Y481" s="97" t="s">
        <v>835</v>
      </c>
      <c r="Z481" s="100" t="s">
        <v>221</v>
      </c>
      <c r="AB481" s="100">
        <v>7</v>
      </c>
      <c r="AJ481" s="86" t="s">
        <v>767</v>
      </c>
      <c r="AK481" s="86" t="s">
        <v>153</v>
      </c>
    </row>
    <row r="482" spans="1:37">
      <c r="D482" s="145" t="s">
        <v>838</v>
      </c>
      <c r="E482" s="146"/>
      <c r="F482" s="147"/>
      <c r="G482" s="148"/>
      <c r="H482" s="148"/>
      <c r="I482" s="148"/>
      <c r="J482" s="148"/>
      <c r="K482" s="149"/>
      <c r="L482" s="149"/>
      <c r="M482" s="146"/>
      <c r="N482" s="146"/>
      <c r="O482" s="147"/>
      <c r="P482" s="147"/>
      <c r="Q482" s="146"/>
      <c r="R482" s="146"/>
      <c r="S482" s="146"/>
      <c r="T482" s="150"/>
      <c r="U482" s="150"/>
      <c r="V482" s="150" t="s">
        <v>0</v>
      </c>
      <c r="W482" s="151"/>
      <c r="X482" s="147"/>
    </row>
    <row r="483" spans="1:37">
      <c r="D483" s="145" t="s">
        <v>839</v>
      </c>
      <c r="E483" s="146"/>
      <c r="F483" s="147"/>
      <c r="G483" s="148"/>
      <c r="H483" s="148"/>
      <c r="I483" s="148"/>
      <c r="J483" s="148"/>
      <c r="K483" s="149"/>
      <c r="L483" s="149"/>
      <c r="M483" s="146"/>
      <c r="N483" s="146"/>
      <c r="O483" s="147"/>
      <c r="P483" s="147"/>
      <c r="Q483" s="146"/>
      <c r="R483" s="146"/>
      <c r="S483" s="146"/>
      <c r="T483" s="150"/>
      <c r="U483" s="150"/>
      <c r="V483" s="150" t="s">
        <v>0</v>
      </c>
      <c r="W483" s="151"/>
      <c r="X483" s="147"/>
    </row>
    <row r="484" spans="1:37" ht="25.5">
      <c r="A484" s="95">
        <v>128</v>
      </c>
      <c r="B484" s="96" t="s">
        <v>822</v>
      </c>
      <c r="C484" s="97" t="s">
        <v>840</v>
      </c>
      <c r="D484" s="98" t="s">
        <v>841</v>
      </c>
      <c r="E484" s="99">
        <v>218.03200000000001</v>
      </c>
      <c r="F484" s="100" t="s">
        <v>177</v>
      </c>
      <c r="H484" s="101">
        <f>ROUND(E484*G484,2)</f>
        <v>0</v>
      </c>
      <c r="J484" s="101">
        <f>ROUND(E484*G484,2)</f>
        <v>0</v>
      </c>
      <c r="K484" s="102">
        <v>2.3000000000000001E-4</v>
      </c>
      <c r="L484" s="102">
        <f>E484*K484</f>
        <v>5.0147360000000002E-2</v>
      </c>
      <c r="N484" s="99">
        <f>E484*M484</f>
        <v>0</v>
      </c>
      <c r="O484" s="100">
        <v>20</v>
      </c>
      <c r="P484" s="100" t="s">
        <v>149</v>
      </c>
      <c r="V484" s="103" t="s">
        <v>764</v>
      </c>
      <c r="W484" s="104">
        <v>228.49799999999999</v>
      </c>
      <c r="X484" s="97" t="s">
        <v>842</v>
      </c>
      <c r="Y484" s="97" t="s">
        <v>840</v>
      </c>
      <c r="Z484" s="100" t="s">
        <v>221</v>
      </c>
      <c r="AB484" s="100">
        <v>7</v>
      </c>
      <c r="AJ484" s="86" t="s">
        <v>767</v>
      </c>
      <c r="AK484" s="86" t="s">
        <v>153</v>
      </c>
    </row>
    <row r="485" spans="1:37">
      <c r="D485" s="145" t="s">
        <v>541</v>
      </c>
      <c r="E485" s="146"/>
      <c r="F485" s="147"/>
      <c r="G485" s="148"/>
      <c r="H485" s="148"/>
      <c r="I485" s="148"/>
      <c r="J485" s="148"/>
      <c r="K485" s="149"/>
      <c r="L485" s="149"/>
      <c r="M485" s="146"/>
      <c r="N485" s="146"/>
      <c r="O485" s="147"/>
      <c r="P485" s="147"/>
      <c r="Q485" s="146"/>
      <c r="R485" s="146"/>
      <c r="S485" s="146"/>
      <c r="T485" s="150"/>
      <c r="U485" s="150"/>
      <c r="V485" s="150" t="s">
        <v>0</v>
      </c>
      <c r="W485" s="151"/>
      <c r="X485" s="147"/>
    </row>
    <row r="486" spans="1:37">
      <c r="D486" s="145" t="s">
        <v>448</v>
      </c>
      <c r="E486" s="146"/>
      <c r="F486" s="147"/>
      <c r="G486" s="148"/>
      <c r="H486" s="148"/>
      <c r="I486" s="148"/>
      <c r="J486" s="148"/>
      <c r="K486" s="149"/>
      <c r="L486" s="149"/>
      <c r="M486" s="146"/>
      <c r="N486" s="146"/>
      <c r="O486" s="147"/>
      <c r="P486" s="147"/>
      <c r="Q486" s="146"/>
      <c r="R486" s="146"/>
      <c r="S486" s="146"/>
      <c r="T486" s="150"/>
      <c r="U486" s="150"/>
      <c r="V486" s="150" t="s">
        <v>0</v>
      </c>
      <c r="W486" s="151"/>
      <c r="X486" s="147"/>
    </row>
    <row r="487" spans="1:37">
      <c r="D487" s="145" t="s">
        <v>449</v>
      </c>
      <c r="E487" s="146"/>
      <c r="F487" s="147"/>
      <c r="G487" s="148"/>
      <c r="H487" s="148"/>
      <c r="I487" s="148"/>
      <c r="J487" s="148"/>
      <c r="K487" s="149"/>
      <c r="L487" s="149"/>
      <c r="M487" s="146"/>
      <c r="N487" s="146"/>
      <c r="O487" s="147"/>
      <c r="P487" s="147"/>
      <c r="Q487" s="146"/>
      <c r="R487" s="146"/>
      <c r="S487" s="146"/>
      <c r="T487" s="150"/>
      <c r="U487" s="150"/>
      <c r="V487" s="150" t="s">
        <v>0</v>
      </c>
      <c r="W487" s="151"/>
      <c r="X487" s="147"/>
    </row>
    <row r="488" spans="1:37">
      <c r="D488" s="145" t="s">
        <v>450</v>
      </c>
      <c r="E488" s="146"/>
      <c r="F488" s="147"/>
      <c r="G488" s="148"/>
      <c r="H488" s="148"/>
      <c r="I488" s="148"/>
      <c r="J488" s="148"/>
      <c r="K488" s="149"/>
      <c r="L488" s="149"/>
      <c r="M488" s="146"/>
      <c r="N488" s="146"/>
      <c r="O488" s="147"/>
      <c r="P488" s="147"/>
      <c r="Q488" s="146"/>
      <c r="R488" s="146"/>
      <c r="S488" s="146"/>
      <c r="T488" s="150"/>
      <c r="U488" s="150"/>
      <c r="V488" s="150" t="s">
        <v>0</v>
      </c>
      <c r="W488" s="151"/>
      <c r="X488" s="147"/>
    </row>
    <row r="489" spans="1:37">
      <c r="D489" s="145" t="s">
        <v>451</v>
      </c>
      <c r="E489" s="146"/>
      <c r="F489" s="147"/>
      <c r="G489" s="148"/>
      <c r="H489" s="148"/>
      <c r="I489" s="148"/>
      <c r="J489" s="148"/>
      <c r="K489" s="149"/>
      <c r="L489" s="149"/>
      <c r="M489" s="146"/>
      <c r="N489" s="146"/>
      <c r="O489" s="147"/>
      <c r="P489" s="147"/>
      <c r="Q489" s="146"/>
      <c r="R489" s="146"/>
      <c r="S489" s="146"/>
      <c r="T489" s="150"/>
      <c r="U489" s="150"/>
      <c r="V489" s="150" t="s">
        <v>0</v>
      </c>
      <c r="W489" s="151"/>
      <c r="X489" s="147"/>
    </row>
    <row r="490" spans="1:37">
      <c r="D490" s="145" t="s">
        <v>452</v>
      </c>
      <c r="E490" s="146"/>
      <c r="F490" s="147"/>
      <c r="G490" s="148"/>
      <c r="H490" s="148"/>
      <c r="I490" s="148"/>
      <c r="J490" s="148"/>
      <c r="K490" s="149"/>
      <c r="L490" s="149"/>
      <c r="M490" s="146"/>
      <c r="N490" s="146"/>
      <c r="O490" s="147"/>
      <c r="P490" s="147"/>
      <c r="Q490" s="146"/>
      <c r="R490" s="146"/>
      <c r="S490" s="146"/>
      <c r="T490" s="150"/>
      <c r="U490" s="150"/>
      <c r="V490" s="150" t="s">
        <v>0</v>
      </c>
      <c r="W490" s="151"/>
      <c r="X490" s="147"/>
    </row>
    <row r="491" spans="1:37">
      <c r="D491" s="145" t="s">
        <v>453</v>
      </c>
      <c r="E491" s="146"/>
      <c r="F491" s="147"/>
      <c r="G491" s="148"/>
      <c r="H491" s="148"/>
      <c r="I491" s="148"/>
      <c r="J491" s="148"/>
      <c r="K491" s="149"/>
      <c r="L491" s="149"/>
      <c r="M491" s="146"/>
      <c r="N491" s="146"/>
      <c r="O491" s="147"/>
      <c r="P491" s="147"/>
      <c r="Q491" s="146"/>
      <c r="R491" s="146"/>
      <c r="S491" s="146"/>
      <c r="T491" s="150"/>
      <c r="U491" s="150"/>
      <c r="V491" s="150" t="s">
        <v>0</v>
      </c>
      <c r="W491" s="151"/>
      <c r="X491" s="147"/>
    </row>
    <row r="492" spans="1:37">
      <c r="D492" s="145" t="s">
        <v>454</v>
      </c>
      <c r="E492" s="146"/>
      <c r="F492" s="147"/>
      <c r="G492" s="148"/>
      <c r="H492" s="148"/>
      <c r="I492" s="148"/>
      <c r="J492" s="148"/>
      <c r="K492" s="149"/>
      <c r="L492" s="149"/>
      <c r="M492" s="146"/>
      <c r="N492" s="146"/>
      <c r="O492" s="147"/>
      <c r="P492" s="147"/>
      <c r="Q492" s="146"/>
      <c r="R492" s="146"/>
      <c r="S492" s="146"/>
      <c r="T492" s="150"/>
      <c r="U492" s="150"/>
      <c r="V492" s="150" t="s">
        <v>0</v>
      </c>
      <c r="W492" s="151"/>
      <c r="X492" s="147"/>
    </row>
    <row r="493" spans="1:37">
      <c r="D493" s="145" t="s">
        <v>455</v>
      </c>
      <c r="E493" s="146"/>
      <c r="F493" s="147"/>
      <c r="G493" s="148"/>
      <c r="H493" s="148"/>
      <c r="I493" s="148"/>
      <c r="J493" s="148"/>
      <c r="K493" s="149"/>
      <c r="L493" s="149"/>
      <c r="M493" s="146"/>
      <c r="N493" s="146"/>
      <c r="O493" s="147"/>
      <c r="P493" s="147"/>
      <c r="Q493" s="146"/>
      <c r="R493" s="146"/>
      <c r="S493" s="146"/>
      <c r="T493" s="150"/>
      <c r="U493" s="150"/>
      <c r="V493" s="150" t="s">
        <v>0</v>
      </c>
      <c r="W493" s="151"/>
      <c r="X493" s="147"/>
    </row>
    <row r="494" spans="1:37">
      <c r="D494" s="145" t="s">
        <v>456</v>
      </c>
      <c r="E494" s="146"/>
      <c r="F494" s="147"/>
      <c r="G494" s="148"/>
      <c r="H494" s="148"/>
      <c r="I494" s="148"/>
      <c r="J494" s="148"/>
      <c r="K494" s="149"/>
      <c r="L494" s="149"/>
      <c r="M494" s="146"/>
      <c r="N494" s="146"/>
      <c r="O494" s="147"/>
      <c r="P494" s="147"/>
      <c r="Q494" s="146"/>
      <c r="R494" s="146"/>
      <c r="S494" s="146"/>
      <c r="T494" s="150"/>
      <c r="U494" s="150"/>
      <c r="V494" s="150" t="s">
        <v>0</v>
      </c>
      <c r="W494" s="151"/>
      <c r="X494" s="147"/>
    </row>
    <row r="495" spans="1:37">
      <c r="D495" s="145" t="s">
        <v>457</v>
      </c>
      <c r="E495" s="146"/>
      <c r="F495" s="147"/>
      <c r="G495" s="148"/>
      <c r="H495" s="148"/>
      <c r="I495" s="148"/>
      <c r="J495" s="148"/>
      <c r="K495" s="149"/>
      <c r="L495" s="149"/>
      <c r="M495" s="146"/>
      <c r="N495" s="146"/>
      <c r="O495" s="147"/>
      <c r="P495" s="147"/>
      <c r="Q495" s="146"/>
      <c r="R495" s="146"/>
      <c r="S495" s="146"/>
      <c r="T495" s="150"/>
      <c r="U495" s="150"/>
      <c r="V495" s="150" t="s">
        <v>0</v>
      </c>
      <c r="W495" s="151"/>
      <c r="X495" s="147"/>
    </row>
    <row r="496" spans="1:37">
      <c r="D496" s="145" t="s">
        <v>458</v>
      </c>
      <c r="E496" s="146"/>
      <c r="F496" s="147"/>
      <c r="G496" s="148"/>
      <c r="H496" s="148"/>
      <c r="I496" s="148"/>
      <c r="J496" s="148"/>
      <c r="K496" s="149"/>
      <c r="L496" s="149"/>
      <c r="M496" s="146"/>
      <c r="N496" s="146"/>
      <c r="O496" s="147"/>
      <c r="P496" s="147"/>
      <c r="Q496" s="146"/>
      <c r="R496" s="146"/>
      <c r="S496" s="146"/>
      <c r="T496" s="150"/>
      <c r="U496" s="150"/>
      <c r="V496" s="150" t="s">
        <v>0</v>
      </c>
      <c r="W496" s="151"/>
      <c r="X496" s="147"/>
    </row>
    <row r="497" spans="1:37">
      <c r="D497" s="145" t="s">
        <v>459</v>
      </c>
      <c r="E497" s="146"/>
      <c r="F497" s="147"/>
      <c r="G497" s="148"/>
      <c r="H497" s="148"/>
      <c r="I497" s="148"/>
      <c r="J497" s="148"/>
      <c r="K497" s="149"/>
      <c r="L497" s="149"/>
      <c r="M497" s="146"/>
      <c r="N497" s="146"/>
      <c r="O497" s="147"/>
      <c r="P497" s="147"/>
      <c r="Q497" s="146"/>
      <c r="R497" s="146"/>
      <c r="S497" s="146"/>
      <c r="T497" s="150"/>
      <c r="U497" s="150"/>
      <c r="V497" s="150" t="s">
        <v>0</v>
      </c>
      <c r="W497" s="151"/>
      <c r="X497" s="147"/>
    </row>
    <row r="498" spans="1:37">
      <c r="D498" s="145" t="s">
        <v>460</v>
      </c>
      <c r="E498" s="146"/>
      <c r="F498" s="147"/>
      <c r="G498" s="148"/>
      <c r="H498" s="148"/>
      <c r="I498" s="148"/>
      <c r="J498" s="148"/>
      <c r="K498" s="149"/>
      <c r="L498" s="149"/>
      <c r="M498" s="146"/>
      <c r="N498" s="146"/>
      <c r="O498" s="147"/>
      <c r="P498" s="147"/>
      <c r="Q498" s="146"/>
      <c r="R498" s="146"/>
      <c r="S498" s="146"/>
      <c r="T498" s="150"/>
      <c r="U498" s="150"/>
      <c r="V498" s="150" t="s">
        <v>0</v>
      </c>
      <c r="W498" s="151"/>
      <c r="X498" s="147"/>
    </row>
    <row r="499" spans="1:37">
      <c r="D499" s="145" t="s">
        <v>542</v>
      </c>
      <c r="E499" s="146"/>
      <c r="F499" s="147"/>
      <c r="G499" s="148"/>
      <c r="H499" s="148"/>
      <c r="I499" s="148"/>
      <c r="J499" s="148"/>
      <c r="K499" s="149"/>
      <c r="L499" s="149"/>
      <c r="M499" s="146"/>
      <c r="N499" s="146"/>
      <c r="O499" s="147"/>
      <c r="P499" s="147"/>
      <c r="Q499" s="146"/>
      <c r="R499" s="146"/>
      <c r="S499" s="146"/>
      <c r="T499" s="150"/>
      <c r="U499" s="150"/>
      <c r="V499" s="150" t="s">
        <v>0</v>
      </c>
      <c r="W499" s="151"/>
      <c r="X499" s="147"/>
    </row>
    <row r="500" spans="1:37">
      <c r="D500" s="145" t="s">
        <v>543</v>
      </c>
      <c r="E500" s="146"/>
      <c r="F500" s="147"/>
      <c r="G500" s="148"/>
      <c r="H500" s="148"/>
      <c r="I500" s="148"/>
      <c r="J500" s="148"/>
      <c r="K500" s="149"/>
      <c r="L500" s="149"/>
      <c r="M500" s="146"/>
      <c r="N500" s="146"/>
      <c r="O500" s="147"/>
      <c r="P500" s="147"/>
      <c r="Q500" s="146"/>
      <c r="R500" s="146"/>
      <c r="S500" s="146"/>
      <c r="T500" s="150"/>
      <c r="U500" s="150"/>
      <c r="V500" s="150" t="s">
        <v>0</v>
      </c>
      <c r="W500" s="151"/>
      <c r="X500" s="147"/>
    </row>
    <row r="501" spans="1:37" ht="25.5">
      <c r="A501" s="95">
        <v>129</v>
      </c>
      <c r="B501" s="96" t="s">
        <v>822</v>
      </c>
      <c r="C501" s="97" t="s">
        <v>843</v>
      </c>
      <c r="D501" s="98" t="s">
        <v>844</v>
      </c>
      <c r="E501" s="99">
        <v>218.03200000000001</v>
      </c>
      <c r="F501" s="100" t="s">
        <v>177</v>
      </c>
      <c r="H501" s="101">
        <f>ROUND(E501*G501,2)</f>
        <v>0</v>
      </c>
      <c r="J501" s="101">
        <f>ROUND(E501*G501,2)</f>
        <v>0</v>
      </c>
      <c r="K501" s="102">
        <v>3.3E-4</v>
      </c>
      <c r="L501" s="102">
        <f>E501*K501</f>
        <v>7.1950559999999997E-2</v>
      </c>
      <c r="N501" s="99">
        <f>E501*M501</f>
        <v>0</v>
      </c>
      <c r="O501" s="100">
        <v>20</v>
      </c>
      <c r="P501" s="100" t="s">
        <v>149</v>
      </c>
      <c r="V501" s="103" t="s">
        <v>764</v>
      </c>
      <c r="W501" s="104">
        <v>217.16</v>
      </c>
      <c r="X501" s="97" t="s">
        <v>845</v>
      </c>
      <c r="Y501" s="97" t="s">
        <v>843</v>
      </c>
      <c r="Z501" s="100" t="s">
        <v>281</v>
      </c>
      <c r="AB501" s="100">
        <v>7</v>
      </c>
      <c r="AJ501" s="86" t="s">
        <v>767</v>
      </c>
      <c r="AK501" s="86" t="s">
        <v>153</v>
      </c>
    </row>
    <row r="502" spans="1:37" ht="25.5">
      <c r="D502" s="145" t="s">
        <v>846</v>
      </c>
      <c r="E502" s="146"/>
      <c r="F502" s="147"/>
      <c r="G502" s="148"/>
      <c r="H502" s="148"/>
      <c r="I502" s="148"/>
      <c r="J502" s="148"/>
      <c r="K502" s="149"/>
      <c r="L502" s="149"/>
      <c r="M502" s="146"/>
      <c r="N502" s="146"/>
      <c r="O502" s="147"/>
      <c r="P502" s="147"/>
      <c r="Q502" s="146"/>
      <c r="R502" s="146"/>
      <c r="S502" s="146"/>
      <c r="T502" s="150"/>
      <c r="U502" s="150"/>
      <c r="V502" s="150" t="s">
        <v>0</v>
      </c>
      <c r="W502" s="151"/>
      <c r="X502" s="147"/>
    </row>
    <row r="503" spans="1:37" ht="25.5">
      <c r="A503" s="95">
        <v>130</v>
      </c>
      <c r="B503" s="96" t="s">
        <v>822</v>
      </c>
      <c r="C503" s="97" t="s">
        <v>847</v>
      </c>
      <c r="D503" s="98" t="s">
        <v>848</v>
      </c>
      <c r="E503" s="99">
        <v>2</v>
      </c>
      <c r="F503" s="100" t="s">
        <v>215</v>
      </c>
      <c r="H503" s="101">
        <f>ROUND(E503*G503,2)</f>
        <v>0</v>
      </c>
      <c r="J503" s="101">
        <f>ROUND(E503*G503,2)</f>
        <v>0</v>
      </c>
      <c r="K503" s="102">
        <v>8.3999999999999995E-3</v>
      </c>
      <c r="L503" s="102">
        <f>E503*K503</f>
        <v>1.6799999999999999E-2</v>
      </c>
      <c r="N503" s="99">
        <f>E503*M503</f>
        <v>0</v>
      </c>
      <c r="O503" s="100">
        <v>20</v>
      </c>
      <c r="P503" s="100" t="s">
        <v>149</v>
      </c>
      <c r="V503" s="103" t="s">
        <v>764</v>
      </c>
      <c r="W503" s="104">
        <v>2.024</v>
      </c>
      <c r="X503" s="97" t="s">
        <v>849</v>
      </c>
      <c r="Y503" s="97" t="s">
        <v>847</v>
      </c>
      <c r="Z503" s="100" t="s">
        <v>281</v>
      </c>
      <c r="AB503" s="100">
        <v>7</v>
      </c>
      <c r="AJ503" s="86" t="s">
        <v>767</v>
      </c>
      <c r="AK503" s="86" t="s">
        <v>153</v>
      </c>
    </row>
    <row r="504" spans="1:37">
      <c r="D504" s="145" t="s">
        <v>850</v>
      </c>
      <c r="E504" s="146"/>
      <c r="F504" s="147"/>
      <c r="G504" s="148"/>
      <c r="H504" s="148"/>
      <c r="I504" s="148"/>
      <c r="J504" s="148"/>
      <c r="K504" s="149"/>
      <c r="L504" s="149"/>
      <c r="M504" s="146"/>
      <c r="N504" s="146"/>
      <c r="O504" s="147"/>
      <c r="P504" s="147"/>
      <c r="Q504" s="146"/>
      <c r="R504" s="146"/>
      <c r="S504" s="146"/>
      <c r="T504" s="150"/>
      <c r="U504" s="150"/>
      <c r="V504" s="150" t="s">
        <v>0</v>
      </c>
      <c r="W504" s="151"/>
      <c r="X504" s="147"/>
    </row>
    <row r="505" spans="1:37">
      <c r="D505" s="145" t="s">
        <v>851</v>
      </c>
      <c r="E505" s="146"/>
      <c r="F505" s="147"/>
      <c r="G505" s="148"/>
      <c r="H505" s="148"/>
      <c r="I505" s="148"/>
      <c r="J505" s="148"/>
      <c r="K505" s="149"/>
      <c r="L505" s="149"/>
      <c r="M505" s="146"/>
      <c r="N505" s="146"/>
      <c r="O505" s="147"/>
      <c r="P505" s="147"/>
      <c r="Q505" s="146"/>
      <c r="R505" s="146"/>
      <c r="S505" s="146"/>
      <c r="T505" s="150"/>
      <c r="U505" s="150"/>
      <c r="V505" s="150" t="s">
        <v>0</v>
      </c>
      <c r="W505" s="151"/>
      <c r="X505" s="147"/>
    </row>
    <row r="506" spans="1:37" ht="25.5">
      <c r="A506" s="95">
        <v>131</v>
      </c>
      <c r="B506" s="96" t="s">
        <v>822</v>
      </c>
      <c r="C506" s="97" t="s">
        <v>852</v>
      </c>
      <c r="D506" s="98" t="s">
        <v>853</v>
      </c>
      <c r="F506" s="100" t="s">
        <v>58</v>
      </c>
      <c r="H506" s="101">
        <f>ROUND(E506*G506,2)</f>
        <v>0</v>
      </c>
      <c r="J506" s="101">
        <f>ROUND(E506*G506,2)</f>
        <v>0</v>
      </c>
      <c r="L506" s="102">
        <f>E506*K506</f>
        <v>0</v>
      </c>
      <c r="N506" s="99">
        <f>E506*M506</f>
        <v>0</v>
      </c>
      <c r="O506" s="100">
        <v>20</v>
      </c>
      <c r="P506" s="100" t="s">
        <v>149</v>
      </c>
      <c r="V506" s="103" t="s">
        <v>764</v>
      </c>
      <c r="X506" s="97" t="s">
        <v>854</v>
      </c>
      <c r="Y506" s="97" t="s">
        <v>852</v>
      </c>
      <c r="Z506" s="100" t="s">
        <v>855</v>
      </c>
      <c r="AB506" s="100">
        <v>1</v>
      </c>
      <c r="AJ506" s="86" t="s">
        <v>767</v>
      </c>
      <c r="AK506" s="86" t="s">
        <v>153</v>
      </c>
    </row>
    <row r="507" spans="1:37">
      <c r="D507" s="152" t="s">
        <v>856</v>
      </c>
      <c r="E507" s="153">
        <f>J507</f>
        <v>0</v>
      </c>
      <c r="H507" s="153">
        <f>SUM(H472:H506)</f>
        <v>0</v>
      </c>
      <c r="I507" s="153">
        <f>SUM(I472:I506)</f>
        <v>0</v>
      </c>
      <c r="J507" s="153">
        <f>SUM(J472:J506)</f>
        <v>0</v>
      </c>
      <c r="L507" s="154">
        <f>SUM(L472:L506)</f>
        <v>0.21775459999999999</v>
      </c>
      <c r="N507" s="155">
        <f>SUM(N472:N506)</f>
        <v>2.2554630000000002</v>
      </c>
      <c r="W507" s="104">
        <f>SUM(W472:W506)</f>
        <v>501.39800000000002</v>
      </c>
    </row>
    <row r="509" spans="1:37">
      <c r="B509" s="97" t="s">
        <v>857</v>
      </c>
    </row>
    <row r="510" spans="1:37">
      <c r="A510" s="95">
        <v>132</v>
      </c>
      <c r="B510" s="96" t="s">
        <v>858</v>
      </c>
      <c r="C510" s="97" t="s">
        <v>859</v>
      </c>
      <c r="D510" s="98" t="s">
        <v>860</v>
      </c>
      <c r="E510" s="99">
        <v>9.4649999999999999</v>
      </c>
      <c r="F510" s="100" t="s">
        <v>272</v>
      </c>
      <c r="H510" s="101">
        <f>ROUND(E510*G510,2)</f>
        <v>0</v>
      </c>
      <c r="J510" s="101">
        <f>ROUND(E510*G510,2)</f>
        <v>0</v>
      </c>
      <c r="K510" s="102">
        <v>1.8699999999999999E-3</v>
      </c>
      <c r="L510" s="102">
        <f>E510*K510</f>
        <v>1.7699549999999998E-2</v>
      </c>
      <c r="N510" s="99">
        <f>E510*M510</f>
        <v>0</v>
      </c>
      <c r="O510" s="100">
        <v>20</v>
      </c>
      <c r="P510" s="100" t="s">
        <v>149</v>
      </c>
      <c r="V510" s="103" t="s">
        <v>764</v>
      </c>
      <c r="W510" s="104">
        <v>6.9850000000000003</v>
      </c>
      <c r="X510" s="97" t="s">
        <v>861</v>
      </c>
      <c r="Y510" s="97" t="s">
        <v>859</v>
      </c>
      <c r="Z510" s="100" t="s">
        <v>862</v>
      </c>
      <c r="AB510" s="100">
        <v>7</v>
      </c>
      <c r="AJ510" s="86" t="s">
        <v>767</v>
      </c>
      <c r="AK510" s="86" t="s">
        <v>153</v>
      </c>
    </row>
    <row r="511" spans="1:37">
      <c r="A511" s="95">
        <v>133</v>
      </c>
      <c r="B511" s="96" t="s">
        <v>858</v>
      </c>
      <c r="C511" s="97" t="s">
        <v>863</v>
      </c>
      <c r="D511" s="98" t="s">
        <v>864</v>
      </c>
      <c r="E511" s="99">
        <v>9.4649999999999999</v>
      </c>
      <c r="F511" s="100" t="s">
        <v>272</v>
      </c>
      <c r="H511" s="101">
        <f>ROUND(E511*G511,2)</f>
        <v>0</v>
      </c>
      <c r="J511" s="101">
        <f>ROUND(E511*G511,2)</f>
        <v>0</v>
      </c>
      <c r="L511" s="102">
        <f>E511*K511</f>
        <v>0</v>
      </c>
      <c r="M511" s="99">
        <v>1E-3</v>
      </c>
      <c r="N511" s="99">
        <f>E511*M511</f>
        <v>9.4649999999999995E-3</v>
      </c>
      <c r="O511" s="100">
        <v>20</v>
      </c>
      <c r="P511" s="100" t="s">
        <v>149</v>
      </c>
      <c r="V511" s="103" t="s">
        <v>764</v>
      </c>
      <c r="W511" s="104">
        <v>0.75700000000000001</v>
      </c>
      <c r="X511" s="97" t="s">
        <v>865</v>
      </c>
      <c r="Y511" s="97" t="s">
        <v>863</v>
      </c>
      <c r="Z511" s="100" t="s">
        <v>862</v>
      </c>
      <c r="AB511" s="100">
        <v>1</v>
      </c>
      <c r="AJ511" s="86" t="s">
        <v>767</v>
      </c>
      <c r="AK511" s="86" t="s">
        <v>153</v>
      </c>
    </row>
    <row r="512" spans="1:37">
      <c r="D512" s="145" t="s">
        <v>421</v>
      </c>
      <c r="E512" s="146"/>
      <c r="F512" s="147"/>
      <c r="G512" s="148"/>
      <c r="H512" s="148"/>
      <c r="I512" s="148"/>
      <c r="J512" s="148"/>
      <c r="K512" s="149"/>
      <c r="L512" s="149"/>
      <c r="M512" s="146"/>
      <c r="N512" s="146"/>
      <c r="O512" s="147"/>
      <c r="P512" s="147"/>
      <c r="Q512" s="146"/>
      <c r="R512" s="146"/>
      <c r="S512" s="146"/>
      <c r="T512" s="150"/>
      <c r="U512" s="150"/>
      <c r="V512" s="150" t="s">
        <v>0</v>
      </c>
      <c r="W512" s="151"/>
      <c r="X512" s="147"/>
    </row>
    <row r="513" spans="1:37">
      <c r="D513" s="145" t="s">
        <v>412</v>
      </c>
      <c r="E513" s="146"/>
      <c r="F513" s="147"/>
      <c r="G513" s="148"/>
      <c r="H513" s="148"/>
      <c r="I513" s="148"/>
      <c r="J513" s="148"/>
      <c r="K513" s="149"/>
      <c r="L513" s="149"/>
      <c r="M513" s="146"/>
      <c r="N513" s="146"/>
      <c r="O513" s="147"/>
      <c r="P513" s="147"/>
      <c r="Q513" s="146"/>
      <c r="R513" s="146"/>
      <c r="S513" s="146"/>
      <c r="T513" s="150"/>
      <c r="U513" s="150"/>
      <c r="V513" s="150" t="s">
        <v>0</v>
      </c>
      <c r="W513" s="151"/>
      <c r="X513" s="147"/>
    </row>
    <row r="514" spans="1:37" ht="25.5">
      <c r="A514" s="95">
        <v>134</v>
      </c>
      <c r="B514" s="96" t="s">
        <v>858</v>
      </c>
      <c r="C514" s="97" t="s">
        <v>866</v>
      </c>
      <c r="D514" s="98" t="s">
        <v>867</v>
      </c>
      <c r="F514" s="100" t="s">
        <v>58</v>
      </c>
      <c r="H514" s="101">
        <f>ROUND(E514*G514,2)</f>
        <v>0</v>
      </c>
      <c r="J514" s="101">
        <f>ROUND(E514*G514,2)</f>
        <v>0</v>
      </c>
      <c r="L514" s="102">
        <f>E514*K514</f>
        <v>0</v>
      </c>
      <c r="N514" s="99">
        <f>E514*M514</f>
        <v>0</v>
      </c>
      <c r="O514" s="100">
        <v>20</v>
      </c>
      <c r="P514" s="100" t="s">
        <v>149</v>
      </c>
      <c r="V514" s="103" t="s">
        <v>764</v>
      </c>
      <c r="X514" s="97" t="s">
        <v>868</v>
      </c>
      <c r="Y514" s="97" t="s">
        <v>866</v>
      </c>
      <c r="Z514" s="100" t="s">
        <v>862</v>
      </c>
      <c r="AB514" s="100">
        <v>1</v>
      </c>
      <c r="AJ514" s="86" t="s">
        <v>767</v>
      </c>
      <c r="AK514" s="86" t="s">
        <v>153</v>
      </c>
    </row>
    <row r="515" spans="1:37">
      <c r="D515" s="152" t="s">
        <v>869</v>
      </c>
      <c r="E515" s="153">
        <f>J515</f>
        <v>0</v>
      </c>
      <c r="H515" s="153">
        <f>SUM(H509:H514)</f>
        <v>0</v>
      </c>
      <c r="I515" s="153">
        <f>SUM(I509:I514)</f>
        <v>0</v>
      </c>
      <c r="J515" s="153">
        <f>SUM(J509:J514)</f>
        <v>0</v>
      </c>
      <c r="L515" s="154">
        <f>SUM(L509:L514)</f>
        <v>1.7699549999999998E-2</v>
      </c>
      <c r="N515" s="155">
        <f>SUM(N509:N514)</f>
        <v>9.4649999999999995E-3</v>
      </c>
      <c r="W515" s="104">
        <f>SUM(W509:W514)</f>
        <v>7.742</v>
      </c>
    </row>
    <row r="517" spans="1:37">
      <c r="B517" s="97" t="s">
        <v>870</v>
      </c>
    </row>
    <row r="518" spans="1:37" ht="25.5">
      <c r="A518" s="95">
        <v>135</v>
      </c>
      <c r="B518" s="96" t="s">
        <v>871</v>
      </c>
      <c r="C518" s="97" t="s">
        <v>872</v>
      </c>
      <c r="D518" s="98" t="s">
        <v>873</v>
      </c>
      <c r="E518" s="99">
        <v>6</v>
      </c>
      <c r="F518" s="100" t="s">
        <v>215</v>
      </c>
      <c r="H518" s="101">
        <f>ROUND(E518*G518,2)</f>
        <v>0</v>
      </c>
      <c r="J518" s="101">
        <f>ROUND(E518*G518,2)</f>
        <v>0</v>
      </c>
      <c r="K518" s="102">
        <v>6.0000000000000001E-3</v>
      </c>
      <c r="L518" s="102">
        <f>E518*K518</f>
        <v>3.6000000000000004E-2</v>
      </c>
      <c r="N518" s="99">
        <f>E518*M518</f>
        <v>0</v>
      </c>
      <c r="O518" s="100">
        <v>20</v>
      </c>
      <c r="P518" s="100" t="s">
        <v>149</v>
      </c>
      <c r="V518" s="103" t="s">
        <v>764</v>
      </c>
      <c r="W518" s="104">
        <v>0.93</v>
      </c>
      <c r="X518" s="97" t="s">
        <v>874</v>
      </c>
      <c r="Y518" s="97" t="s">
        <v>872</v>
      </c>
      <c r="Z518" s="100" t="s">
        <v>221</v>
      </c>
      <c r="AB518" s="100">
        <v>1</v>
      </c>
      <c r="AJ518" s="86" t="s">
        <v>767</v>
      </c>
      <c r="AK518" s="86" t="s">
        <v>153</v>
      </c>
    </row>
    <row r="519" spans="1:37">
      <c r="D519" s="145" t="s">
        <v>875</v>
      </c>
      <c r="E519" s="146"/>
      <c r="F519" s="147"/>
      <c r="G519" s="148"/>
      <c r="H519" s="148"/>
      <c r="I519" s="148"/>
      <c r="J519" s="148"/>
      <c r="K519" s="149"/>
      <c r="L519" s="149"/>
      <c r="M519" s="146"/>
      <c r="N519" s="146"/>
      <c r="O519" s="147"/>
      <c r="P519" s="147"/>
      <c r="Q519" s="146"/>
      <c r="R519" s="146"/>
      <c r="S519" s="146"/>
      <c r="T519" s="150"/>
      <c r="U519" s="150"/>
      <c r="V519" s="150" t="s">
        <v>0</v>
      </c>
      <c r="W519" s="151"/>
      <c r="X519" s="147"/>
    </row>
    <row r="520" spans="1:37" ht="25.5">
      <c r="A520" s="95">
        <v>136</v>
      </c>
      <c r="B520" s="96" t="s">
        <v>871</v>
      </c>
      <c r="C520" s="97" t="s">
        <v>876</v>
      </c>
      <c r="D520" s="98" t="s">
        <v>877</v>
      </c>
      <c r="E520" s="99">
        <v>10</v>
      </c>
      <c r="F520" s="100" t="s">
        <v>215</v>
      </c>
      <c r="H520" s="101">
        <f>ROUND(E520*G520,2)</f>
        <v>0</v>
      </c>
      <c r="J520" s="101">
        <f>ROUND(E520*G520,2)</f>
        <v>0</v>
      </c>
      <c r="L520" s="102">
        <f>E520*K520</f>
        <v>0</v>
      </c>
      <c r="N520" s="99">
        <f>E520*M520</f>
        <v>0</v>
      </c>
      <c r="O520" s="100">
        <v>20</v>
      </c>
      <c r="P520" s="100" t="s">
        <v>149</v>
      </c>
      <c r="V520" s="103" t="s">
        <v>764</v>
      </c>
      <c r="W520" s="104">
        <v>10.42</v>
      </c>
      <c r="X520" s="97" t="s">
        <v>878</v>
      </c>
      <c r="Y520" s="97" t="s">
        <v>876</v>
      </c>
      <c r="Z520" s="100" t="s">
        <v>464</v>
      </c>
      <c r="AB520" s="100">
        <v>7</v>
      </c>
      <c r="AJ520" s="86" t="s">
        <v>767</v>
      </c>
      <c r="AK520" s="86" t="s">
        <v>153</v>
      </c>
    </row>
    <row r="521" spans="1:37" ht="25.5">
      <c r="A521" s="95">
        <v>137</v>
      </c>
      <c r="B521" s="96" t="s">
        <v>218</v>
      </c>
      <c r="C521" s="97" t="s">
        <v>879</v>
      </c>
      <c r="D521" s="98" t="s">
        <v>880</v>
      </c>
      <c r="E521" s="99">
        <v>2</v>
      </c>
      <c r="F521" s="100" t="s">
        <v>215</v>
      </c>
      <c r="I521" s="101">
        <f>ROUND(E521*G521,2)</f>
        <v>0</v>
      </c>
      <c r="J521" s="101">
        <f>ROUND(E521*G521,2)</f>
        <v>0</v>
      </c>
      <c r="K521" s="102">
        <v>5.5E-2</v>
      </c>
      <c r="L521" s="102">
        <f>E521*K521</f>
        <v>0.11</v>
      </c>
      <c r="N521" s="99">
        <f>E521*M521</f>
        <v>0</v>
      </c>
      <c r="O521" s="100">
        <v>20</v>
      </c>
      <c r="P521" s="100" t="s">
        <v>149</v>
      </c>
      <c r="V521" s="103" t="s">
        <v>97</v>
      </c>
      <c r="X521" s="97" t="s">
        <v>881</v>
      </c>
      <c r="Y521" s="97" t="s">
        <v>879</v>
      </c>
      <c r="Z521" s="100" t="s">
        <v>882</v>
      </c>
      <c r="AA521" s="97" t="s">
        <v>149</v>
      </c>
      <c r="AB521" s="100">
        <v>8</v>
      </c>
      <c r="AJ521" s="86" t="s">
        <v>771</v>
      </c>
      <c r="AK521" s="86" t="s">
        <v>153</v>
      </c>
    </row>
    <row r="522" spans="1:37" ht="25.5">
      <c r="A522" s="95">
        <v>138</v>
      </c>
      <c r="B522" s="96" t="s">
        <v>218</v>
      </c>
      <c r="C522" s="97" t="s">
        <v>883</v>
      </c>
      <c r="D522" s="98" t="s">
        <v>884</v>
      </c>
      <c r="E522" s="99">
        <v>2</v>
      </c>
      <c r="F522" s="100" t="s">
        <v>215</v>
      </c>
      <c r="I522" s="101">
        <f>ROUND(E522*G522,2)</f>
        <v>0</v>
      </c>
      <c r="J522" s="101">
        <f>ROUND(E522*G522,2)</f>
        <v>0</v>
      </c>
      <c r="K522" s="102">
        <v>5.5E-2</v>
      </c>
      <c r="L522" s="102">
        <f>E522*K522</f>
        <v>0.11</v>
      </c>
      <c r="N522" s="99">
        <f>E522*M522</f>
        <v>0</v>
      </c>
      <c r="O522" s="100">
        <v>20</v>
      </c>
      <c r="P522" s="100" t="s">
        <v>149</v>
      </c>
      <c r="V522" s="103" t="s">
        <v>97</v>
      </c>
      <c r="X522" s="97" t="s">
        <v>881</v>
      </c>
      <c r="Y522" s="97" t="s">
        <v>883</v>
      </c>
      <c r="Z522" s="100" t="s">
        <v>882</v>
      </c>
      <c r="AA522" s="97" t="s">
        <v>149</v>
      </c>
      <c r="AB522" s="100">
        <v>8</v>
      </c>
      <c r="AJ522" s="86" t="s">
        <v>771</v>
      </c>
      <c r="AK522" s="86" t="s">
        <v>153</v>
      </c>
    </row>
    <row r="523" spans="1:37" ht="25.5">
      <c r="A523" s="95">
        <v>139</v>
      </c>
      <c r="B523" s="96" t="s">
        <v>218</v>
      </c>
      <c r="C523" s="97" t="s">
        <v>885</v>
      </c>
      <c r="D523" s="98" t="s">
        <v>886</v>
      </c>
      <c r="E523" s="99">
        <v>1</v>
      </c>
      <c r="F523" s="100" t="s">
        <v>215</v>
      </c>
      <c r="I523" s="101">
        <f>ROUND(E523*G523,2)</f>
        <v>0</v>
      </c>
      <c r="J523" s="101">
        <f>ROUND(E523*G523,2)</f>
        <v>0</v>
      </c>
      <c r="K523" s="102">
        <v>7.4999999999999997E-2</v>
      </c>
      <c r="L523" s="102">
        <f>E523*K523</f>
        <v>7.4999999999999997E-2</v>
      </c>
      <c r="N523" s="99">
        <f>E523*M523</f>
        <v>0</v>
      </c>
      <c r="O523" s="100">
        <v>20</v>
      </c>
      <c r="P523" s="100" t="s">
        <v>149</v>
      </c>
      <c r="V523" s="103" t="s">
        <v>97</v>
      </c>
      <c r="X523" s="97" t="s">
        <v>887</v>
      </c>
      <c r="Y523" s="97" t="s">
        <v>885</v>
      </c>
      <c r="Z523" s="100" t="s">
        <v>882</v>
      </c>
      <c r="AA523" s="97" t="s">
        <v>149</v>
      </c>
      <c r="AB523" s="100">
        <v>8</v>
      </c>
      <c r="AJ523" s="86" t="s">
        <v>771</v>
      </c>
      <c r="AK523" s="86" t="s">
        <v>153</v>
      </c>
    </row>
    <row r="524" spans="1:37" ht="25.5">
      <c r="A524" s="95">
        <v>140</v>
      </c>
      <c r="B524" s="96" t="s">
        <v>218</v>
      </c>
      <c r="C524" s="97" t="s">
        <v>888</v>
      </c>
      <c r="D524" s="98" t="s">
        <v>889</v>
      </c>
      <c r="E524" s="99">
        <v>1</v>
      </c>
      <c r="F524" s="100" t="s">
        <v>215</v>
      </c>
      <c r="I524" s="101">
        <f>ROUND(E524*G524,2)</f>
        <v>0</v>
      </c>
      <c r="J524" s="101">
        <f>ROUND(E524*G524,2)</f>
        <v>0</v>
      </c>
      <c r="K524" s="102">
        <v>7.4999999999999997E-2</v>
      </c>
      <c r="L524" s="102">
        <f>E524*K524</f>
        <v>7.4999999999999997E-2</v>
      </c>
      <c r="N524" s="99">
        <f>E524*M524</f>
        <v>0</v>
      </c>
      <c r="O524" s="100">
        <v>20</v>
      </c>
      <c r="P524" s="100" t="s">
        <v>149</v>
      </c>
      <c r="V524" s="103" t="s">
        <v>97</v>
      </c>
      <c r="X524" s="97" t="s">
        <v>887</v>
      </c>
      <c r="Y524" s="97" t="s">
        <v>888</v>
      </c>
      <c r="Z524" s="100" t="s">
        <v>882</v>
      </c>
      <c r="AA524" s="97" t="s">
        <v>149</v>
      </c>
      <c r="AB524" s="100">
        <v>8</v>
      </c>
      <c r="AJ524" s="86" t="s">
        <v>771</v>
      </c>
      <c r="AK524" s="86" t="s">
        <v>153</v>
      </c>
    </row>
    <row r="525" spans="1:37" ht="25.5">
      <c r="A525" s="95">
        <v>141</v>
      </c>
      <c r="B525" s="96" t="s">
        <v>871</v>
      </c>
      <c r="C525" s="97" t="s">
        <v>890</v>
      </c>
      <c r="D525" s="98" t="s">
        <v>891</v>
      </c>
      <c r="E525" s="99">
        <v>2</v>
      </c>
      <c r="F525" s="100" t="s">
        <v>215</v>
      </c>
      <c r="H525" s="101">
        <f>ROUND(E525*G525,2)</f>
        <v>0</v>
      </c>
      <c r="J525" s="101">
        <f>ROUND(E525*G525,2)</f>
        <v>0</v>
      </c>
      <c r="L525" s="102">
        <f>E525*K525</f>
        <v>0</v>
      </c>
      <c r="N525" s="99">
        <f>E525*M525</f>
        <v>0</v>
      </c>
      <c r="O525" s="100">
        <v>20</v>
      </c>
      <c r="P525" s="100" t="s">
        <v>149</v>
      </c>
      <c r="V525" s="103" t="s">
        <v>764</v>
      </c>
      <c r="W525" s="104">
        <v>2.3980000000000001</v>
      </c>
      <c r="X525" s="97" t="s">
        <v>892</v>
      </c>
      <c r="Y525" s="97" t="s">
        <v>890</v>
      </c>
      <c r="Z525" s="100" t="s">
        <v>464</v>
      </c>
      <c r="AB525" s="100">
        <v>1</v>
      </c>
      <c r="AJ525" s="86" t="s">
        <v>767</v>
      </c>
      <c r="AK525" s="86" t="s">
        <v>153</v>
      </c>
    </row>
    <row r="526" spans="1:37" ht="25.5">
      <c r="A526" s="95">
        <v>142</v>
      </c>
      <c r="B526" s="96" t="s">
        <v>218</v>
      </c>
      <c r="C526" s="97" t="s">
        <v>893</v>
      </c>
      <c r="D526" s="98" t="s">
        <v>894</v>
      </c>
      <c r="E526" s="99">
        <v>1</v>
      </c>
      <c r="F526" s="100" t="s">
        <v>215</v>
      </c>
      <c r="I526" s="101">
        <f>ROUND(E526*G526,2)</f>
        <v>0</v>
      </c>
      <c r="J526" s="101">
        <f>ROUND(E526*G526,2)</f>
        <v>0</v>
      </c>
      <c r="K526" s="102">
        <v>0.12</v>
      </c>
      <c r="L526" s="102">
        <f>E526*K526</f>
        <v>0.12</v>
      </c>
      <c r="N526" s="99">
        <f>E526*M526</f>
        <v>0</v>
      </c>
      <c r="O526" s="100">
        <v>20</v>
      </c>
      <c r="P526" s="100" t="s">
        <v>149</v>
      </c>
      <c r="V526" s="103" t="s">
        <v>97</v>
      </c>
      <c r="X526" s="97" t="s">
        <v>895</v>
      </c>
      <c r="Y526" s="97" t="s">
        <v>893</v>
      </c>
      <c r="Z526" s="100" t="s">
        <v>882</v>
      </c>
      <c r="AA526" s="97" t="s">
        <v>149</v>
      </c>
      <c r="AB526" s="100">
        <v>8</v>
      </c>
      <c r="AJ526" s="86" t="s">
        <v>771</v>
      </c>
      <c r="AK526" s="86" t="s">
        <v>153</v>
      </c>
    </row>
    <row r="527" spans="1:37" ht="25.5">
      <c r="A527" s="95">
        <v>143</v>
      </c>
      <c r="B527" s="96" t="s">
        <v>218</v>
      </c>
      <c r="C527" s="97" t="s">
        <v>896</v>
      </c>
      <c r="D527" s="98" t="s">
        <v>897</v>
      </c>
      <c r="E527" s="99">
        <v>1</v>
      </c>
      <c r="F527" s="100" t="s">
        <v>215</v>
      </c>
      <c r="I527" s="101">
        <f>ROUND(E527*G527,2)</f>
        <v>0</v>
      </c>
      <c r="J527" s="101">
        <f>ROUND(E527*G527,2)</f>
        <v>0</v>
      </c>
      <c r="K527" s="102">
        <v>0.15</v>
      </c>
      <c r="L527" s="102">
        <f>E527*K527</f>
        <v>0.15</v>
      </c>
      <c r="N527" s="99">
        <f>E527*M527</f>
        <v>0</v>
      </c>
      <c r="O527" s="100">
        <v>20</v>
      </c>
      <c r="P527" s="100" t="s">
        <v>149</v>
      </c>
      <c r="V527" s="103" t="s">
        <v>97</v>
      </c>
      <c r="X527" s="97" t="s">
        <v>898</v>
      </c>
      <c r="Y527" s="97" t="s">
        <v>896</v>
      </c>
      <c r="Z527" s="100" t="s">
        <v>882</v>
      </c>
      <c r="AA527" s="97" t="s">
        <v>149</v>
      </c>
      <c r="AB527" s="100">
        <v>8</v>
      </c>
      <c r="AJ527" s="86" t="s">
        <v>771</v>
      </c>
      <c r="AK527" s="86" t="s">
        <v>153</v>
      </c>
    </row>
    <row r="528" spans="1:37" ht="25.5">
      <c r="A528" s="95">
        <v>144</v>
      </c>
      <c r="B528" s="96" t="s">
        <v>871</v>
      </c>
      <c r="C528" s="97" t="s">
        <v>899</v>
      </c>
      <c r="D528" s="98" t="s">
        <v>900</v>
      </c>
      <c r="E528" s="99">
        <v>1</v>
      </c>
      <c r="F528" s="100" t="s">
        <v>215</v>
      </c>
      <c r="H528" s="101">
        <f>ROUND(E528*G528,2)</f>
        <v>0</v>
      </c>
      <c r="J528" s="101">
        <f>ROUND(E528*G528,2)</f>
        <v>0</v>
      </c>
      <c r="L528" s="102">
        <f>E528*K528</f>
        <v>0</v>
      </c>
      <c r="N528" s="99">
        <f>E528*M528</f>
        <v>0</v>
      </c>
      <c r="O528" s="100">
        <v>20</v>
      </c>
      <c r="P528" s="100" t="s">
        <v>149</v>
      </c>
      <c r="V528" s="103" t="s">
        <v>764</v>
      </c>
      <c r="W528" s="104">
        <v>1.1990000000000001</v>
      </c>
      <c r="X528" s="97" t="s">
        <v>892</v>
      </c>
      <c r="Y528" s="97" t="s">
        <v>899</v>
      </c>
      <c r="Z528" s="100" t="s">
        <v>464</v>
      </c>
      <c r="AB528" s="100">
        <v>7</v>
      </c>
      <c r="AJ528" s="86" t="s">
        <v>767</v>
      </c>
      <c r="AK528" s="86" t="s">
        <v>153</v>
      </c>
    </row>
    <row r="529" spans="1:37" ht="25.5">
      <c r="A529" s="95">
        <v>145</v>
      </c>
      <c r="B529" s="96" t="s">
        <v>218</v>
      </c>
      <c r="C529" s="97" t="s">
        <v>901</v>
      </c>
      <c r="D529" s="98" t="s">
        <v>902</v>
      </c>
      <c r="E529" s="99">
        <v>1</v>
      </c>
      <c r="F529" s="100" t="s">
        <v>215</v>
      </c>
      <c r="I529" s="101">
        <f>ROUND(E529*G529,2)</f>
        <v>0</v>
      </c>
      <c r="J529" s="101">
        <f>ROUND(E529*G529,2)</f>
        <v>0</v>
      </c>
      <c r="K529" s="102">
        <v>0.19500000000000001</v>
      </c>
      <c r="L529" s="102">
        <f>E529*K529</f>
        <v>0.19500000000000001</v>
      </c>
      <c r="N529" s="99">
        <f>E529*M529</f>
        <v>0</v>
      </c>
      <c r="O529" s="100">
        <v>20</v>
      </c>
      <c r="P529" s="100" t="s">
        <v>149</v>
      </c>
      <c r="V529" s="103" t="s">
        <v>97</v>
      </c>
      <c r="X529" s="97" t="s">
        <v>903</v>
      </c>
      <c r="Y529" s="97" t="s">
        <v>901</v>
      </c>
      <c r="Z529" s="100" t="s">
        <v>882</v>
      </c>
      <c r="AA529" s="97" t="s">
        <v>149</v>
      </c>
      <c r="AB529" s="100">
        <v>8</v>
      </c>
      <c r="AJ529" s="86" t="s">
        <v>771</v>
      </c>
      <c r="AK529" s="86" t="s">
        <v>153</v>
      </c>
    </row>
    <row r="530" spans="1:37" ht="25.5">
      <c r="A530" s="95">
        <v>146</v>
      </c>
      <c r="B530" s="96" t="s">
        <v>871</v>
      </c>
      <c r="C530" s="97" t="s">
        <v>904</v>
      </c>
      <c r="D530" s="98" t="s">
        <v>905</v>
      </c>
      <c r="E530" s="99">
        <v>27</v>
      </c>
      <c r="F530" s="100" t="s">
        <v>215</v>
      </c>
      <c r="H530" s="101">
        <f>ROUND(E530*G530,2)</f>
        <v>0</v>
      </c>
      <c r="J530" s="101">
        <f>ROUND(E530*G530,2)</f>
        <v>0</v>
      </c>
      <c r="L530" s="102">
        <f>E530*K530</f>
        <v>0</v>
      </c>
      <c r="N530" s="99">
        <f>E530*M530</f>
        <v>0</v>
      </c>
      <c r="O530" s="100">
        <v>20</v>
      </c>
      <c r="P530" s="100" t="s">
        <v>149</v>
      </c>
      <c r="V530" s="103" t="s">
        <v>764</v>
      </c>
      <c r="W530" s="104">
        <v>44.658000000000001</v>
      </c>
      <c r="X530" s="97" t="s">
        <v>906</v>
      </c>
      <c r="Y530" s="97" t="s">
        <v>904</v>
      </c>
      <c r="Z530" s="100" t="s">
        <v>464</v>
      </c>
      <c r="AB530" s="100">
        <v>1</v>
      </c>
      <c r="AJ530" s="86" t="s">
        <v>767</v>
      </c>
      <c r="AK530" s="86" t="s">
        <v>153</v>
      </c>
    </row>
    <row r="531" spans="1:37" ht="25.5">
      <c r="A531" s="95">
        <v>147</v>
      </c>
      <c r="B531" s="96" t="s">
        <v>218</v>
      </c>
      <c r="C531" s="97" t="s">
        <v>907</v>
      </c>
      <c r="D531" s="98" t="s">
        <v>908</v>
      </c>
      <c r="E531" s="99">
        <v>7</v>
      </c>
      <c r="F531" s="100" t="s">
        <v>215</v>
      </c>
      <c r="I531" s="101">
        <f>ROUND(E531*G531,2)</f>
        <v>0</v>
      </c>
      <c r="J531" s="101">
        <f>ROUND(E531*G531,2)</f>
        <v>0</v>
      </c>
      <c r="K531" s="102">
        <v>1.38E-2</v>
      </c>
      <c r="L531" s="102">
        <f>E531*K531</f>
        <v>9.6599999999999991E-2</v>
      </c>
      <c r="N531" s="99">
        <f>E531*M531</f>
        <v>0</v>
      </c>
      <c r="O531" s="100">
        <v>20</v>
      </c>
      <c r="P531" s="100" t="s">
        <v>149</v>
      </c>
      <c r="V531" s="103" t="s">
        <v>97</v>
      </c>
      <c r="X531" s="97" t="s">
        <v>909</v>
      </c>
      <c r="Y531" s="97" t="s">
        <v>907</v>
      </c>
      <c r="Z531" s="100" t="s">
        <v>882</v>
      </c>
      <c r="AA531" s="97" t="s">
        <v>149</v>
      </c>
      <c r="AB531" s="100">
        <v>8</v>
      </c>
      <c r="AJ531" s="86" t="s">
        <v>771</v>
      </c>
      <c r="AK531" s="86" t="s">
        <v>153</v>
      </c>
    </row>
    <row r="532" spans="1:37" ht="25.5">
      <c r="A532" s="95">
        <v>148</v>
      </c>
      <c r="B532" s="96" t="s">
        <v>218</v>
      </c>
      <c r="C532" s="97" t="s">
        <v>910</v>
      </c>
      <c r="D532" s="98" t="s">
        <v>911</v>
      </c>
      <c r="E532" s="99">
        <v>2</v>
      </c>
      <c r="F532" s="100" t="s">
        <v>215</v>
      </c>
      <c r="I532" s="101">
        <f>ROUND(E532*G532,2)</f>
        <v>0</v>
      </c>
      <c r="J532" s="101">
        <f>ROUND(E532*G532,2)</f>
        <v>0</v>
      </c>
      <c r="K532" s="102">
        <v>1.38E-2</v>
      </c>
      <c r="L532" s="102">
        <f>E532*K532</f>
        <v>2.76E-2</v>
      </c>
      <c r="N532" s="99">
        <f>E532*M532</f>
        <v>0</v>
      </c>
      <c r="O532" s="100">
        <v>20</v>
      </c>
      <c r="P532" s="100" t="s">
        <v>149</v>
      </c>
      <c r="V532" s="103" t="s">
        <v>97</v>
      </c>
      <c r="X532" s="97" t="s">
        <v>909</v>
      </c>
      <c r="Y532" s="97" t="s">
        <v>910</v>
      </c>
      <c r="Z532" s="100" t="s">
        <v>882</v>
      </c>
      <c r="AA532" s="97" t="s">
        <v>149</v>
      </c>
      <c r="AB532" s="100">
        <v>8</v>
      </c>
      <c r="AJ532" s="86" t="s">
        <v>771</v>
      </c>
      <c r="AK532" s="86" t="s">
        <v>153</v>
      </c>
    </row>
    <row r="533" spans="1:37" ht="25.5">
      <c r="A533" s="95">
        <v>149</v>
      </c>
      <c r="B533" s="96" t="s">
        <v>218</v>
      </c>
      <c r="C533" s="97" t="s">
        <v>912</v>
      </c>
      <c r="D533" s="98" t="s">
        <v>913</v>
      </c>
      <c r="E533" s="99">
        <v>2</v>
      </c>
      <c r="F533" s="100" t="s">
        <v>215</v>
      </c>
      <c r="I533" s="101">
        <f>ROUND(E533*G533,2)</f>
        <v>0</v>
      </c>
      <c r="J533" s="101">
        <f>ROUND(E533*G533,2)</f>
        <v>0</v>
      </c>
      <c r="K533" s="102">
        <v>1.38E-2</v>
      </c>
      <c r="L533" s="102">
        <f>E533*K533</f>
        <v>2.76E-2</v>
      </c>
      <c r="N533" s="99">
        <f>E533*M533</f>
        <v>0</v>
      </c>
      <c r="O533" s="100">
        <v>20</v>
      </c>
      <c r="P533" s="100" t="s">
        <v>149</v>
      </c>
      <c r="V533" s="103" t="s">
        <v>97</v>
      </c>
      <c r="X533" s="97" t="s">
        <v>909</v>
      </c>
      <c r="Y533" s="97" t="s">
        <v>912</v>
      </c>
      <c r="Z533" s="100" t="s">
        <v>882</v>
      </c>
      <c r="AA533" s="97" t="s">
        <v>149</v>
      </c>
      <c r="AB533" s="100">
        <v>8</v>
      </c>
      <c r="AJ533" s="86" t="s">
        <v>771</v>
      </c>
      <c r="AK533" s="86" t="s">
        <v>153</v>
      </c>
    </row>
    <row r="534" spans="1:37" ht="25.5">
      <c r="A534" s="95">
        <v>150</v>
      </c>
      <c r="B534" s="96" t="s">
        <v>218</v>
      </c>
      <c r="C534" s="97" t="s">
        <v>914</v>
      </c>
      <c r="D534" s="98" t="s">
        <v>915</v>
      </c>
      <c r="E534" s="99">
        <v>1</v>
      </c>
      <c r="F534" s="100" t="s">
        <v>215</v>
      </c>
      <c r="I534" s="101">
        <f>ROUND(E534*G534,2)</f>
        <v>0</v>
      </c>
      <c r="J534" s="101">
        <f>ROUND(E534*G534,2)</f>
        <v>0</v>
      </c>
      <c r="K534" s="102">
        <v>1.38E-2</v>
      </c>
      <c r="L534" s="102">
        <f>E534*K534</f>
        <v>1.38E-2</v>
      </c>
      <c r="N534" s="99">
        <f>E534*M534</f>
        <v>0</v>
      </c>
      <c r="O534" s="100">
        <v>20</v>
      </c>
      <c r="P534" s="100" t="s">
        <v>149</v>
      </c>
      <c r="V534" s="103" t="s">
        <v>97</v>
      </c>
      <c r="X534" s="97" t="s">
        <v>909</v>
      </c>
      <c r="Y534" s="97" t="s">
        <v>914</v>
      </c>
      <c r="Z534" s="100" t="s">
        <v>882</v>
      </c>
      <c r="AA534" s="97" t="s">
        <v>149</v>
      </c>
      <c r="AB534" s="100">
        <v>8</v>
      </c>
      <c r="AJ534" s="86" t="s">
        <v>771</v>
      </c>
      <c r="AK534" s="86" t="s">
        <v>153</v>
      </c>
    </row>
    <row r="535" spans="1:37" ht="25.5">
      <c r="A535" s="95">
        <v>151</v>
      </c>
      <c r="B535" s="96" t="s">
        <v>218</v>
      </c>
      <c r="C535" s="97" t="s">
        <v>916</v>
      </c>
      <c r="D535" s="98" t="s">
        <v>917</v>
      </c>
      <c r="E535" s="99">
        <v>1</v>
      </c>
      <c r="F535" s="100" t="s">
        <v>215</v>
      </c>
      <c r="I535" s="101">
        <f>ROUND(E535*G535,2)</f>
        <v>0</v>
      </c>
      <c r="J535" s="101">
        <f>ROUND(E535*G535,2)</f>
        <v>0</v>
      </c>
      <c r="K535" s="102">
        <v>1.38E-2</v>
      </c>
      <c r="L535" s="102">
        <f>E535*K535</f>
        <v>1.38E-2</v>
      </c>
      <c r="N535" s="99">
        <f>E535*M535</f>
        <v>0</v>
      </c>
      <c r="O535" s="100">
        <v>20</v>
      </c>
      <c r="P535" s="100" t="s">
        <v>149</v>
      </c>
      <c r="V535" s="103" t="s">
        <v>97</v>
      </c>
      <c r="X535" s="97" t="s">
        <v>909</v>
      </c>
      <c r="Y535" s="97" t="s">
        <v>916</v>
      </c>
      <c r="Z535" s="100" t="s">
        <v>882</v>
      </c>
      <c r="AA535" s="97" t="s">
        <v>149</v>
      </c>
      <c r="AB535" s="100">
        <v>8</v>
      </c>
      <c r="AJ535" s="86" t="s">
        <v>771</v>
      </c>
      <c r="AK535" s="86" t="s">
        <v>153</v>
      </c>
    </row>
    <row r="536" spans="1:37" ht="25.5">
      <c r="A536" s="95">
        <v>152</v>
      </c>
      <c r="B536" s="96" t="s">
        <v>218</v>
      </c>
      <c r="C536" s="97" t="s">
        <v>918</v>
      </c>
      <c r="D536" s="98" t="s">
        <v>919</v>
      </c>
      <c r="E536" s="99">
        <v>1</v>
      </c>
      <c r="F536" s="100" t="s">
        <v>215</v>
      </c>
      <c r="I536" s="101">
        <f>ROUND(E536*G536,2)</f>
        <v>0</v>
      </c>
      <c r="J536" s="101">
        <f>ROUND(E536*G536,2)</f>
        <v>0</v>
      </c>
      <c r="K536" s="102">
        <v>1.55E-2</v>
      </c>
      <c r="L536" s="102">
        <f>E536*K536</f>
        <v>1.55E-2</v>
      </c>
      <c r="N536" s="99">
        <f>E536*M536</f>
        <v>0</v>
      </c>
      <c r="O536" s="100">
        <v>20</v>
      </c>
      <c r="P536" s="100" t="s">
        <v>149</v>
      </c>
      <c r="V536" s="103" t="s">
        <v>97</v>
      </c>
      <c r="X536" s="97" t="s">
        <v>920</v>
      </c>
      <c r="Y536" s="97" t="s">
        <v>918</v>
      </c>
      <c r="Z536" s="100" t="s">
        <v>882</v>
      </c>
      <c r="AA536" s="97" t="s">
        <v>149</v>
      </c>
      <c r="AB536" s="100">
        <v>8</v>
      </c>
      <c r="AJ536" s="86" t="s">
        <v>771</v>
      </c>
      <c r="AK536" s="86" t="s">
        <v>153</v>
      </c>
    </row>
    <row r="537" spans="1:37" ht="25.5">
      <c r="A537" s="95">
        <v>153</v>
      </c>
      <c r="B537" s="96" t="s">
        <v>218</v>
      </c>
      <c r="C537" s="97" t="s">
        <v>921</v>
      </c>
      <c r="D537" s="98" t="s">
        <v>922</v>
      </c>
      <c r="E537" s="99">
        <v>1</v>
      </c>
      <c r="F537" s="100" t="s">
        <v>215</v>
      </c>
      <c r="I537" s="101">
        <f>ROUND(E537*G537,2)</f>
        <v>0</v>
      </c>
      <c r="J537" s="101">
        <f>ROUND(E537*G537,2)</f>
        <v>0</v>
      </c>
      <c r="K537" s="102">
        <v>1.6E-2</v>
      </c>
      <c r="L537" s="102">
        <f>E537*K537</f>
        <v>1.6E-2</v>
      </c>
      <c r="N537" s="99">
        <f>E537*M537</f>
        <v>0</v>
      </c>
      <c r="O537" s="100">
        <v>20</v>
      </c>
      <c r="P537" s="100" t="s">
        <v>149</v>
      </c>
      <c r="V537" s="103" t="s">
        <v>97</v>
      </c>
      <c r="X537" s="97" t="s">
        <v>923</v>
      </c>
      <c r="Y537" s="97" t="s">
        <v>921</v>
      </c>
      <c r="Z537" s="100" t="s">
        <v>882</v>
      </c>
      <c r="AA537" s="97" t="s">
        <v>149</v>
      </c>
      <c r="AB537" s="100">
        <v>8</v>
      </c>
      <c r="AJ537" s="86" t="s">
        <v>771</v>
      </c>
      <c r="AK537" s="86" t="s">
        <v>153</v>
      </c>
    </row>
    <row r="538" spans="1:37" ht="25.5">
      <c r="A538" s="95">
        <v>154</v>
      </c>
      <c r="B538" s="96" t="s">
        <v>218</v>
      </c>
      <c r="C538" s="97" t="s">
        <v>924</v>
      </c>
      <c r="D538" s="98" t="s">
        <v>925</v>
      </c>
      <c r="E538" s="99">
        <v>8</v>
      </c>
      <c r="F538" s="100" t="s">
        <v>215</v>
      </c>
      <c r="I538" s="101">
        <f>ROUND(E538*G538,2)</f>
        <v>0</v>
      </c>
      <c r="J538" s="101">
        <f>ROUND(E538*G538,2)</f>
        <v>0</v>
      </c>
      <c r="K538" s="102">
        <v>1.6E-2</v>
      </c>
      <c r="L538" s="102">
        <f>E538*K538</f>
        <v>0.128</v>
      </c>
      <c r="N538" s="99">
        <f>E538*M538</f>
        <v>0</v>
      </c>
      <c r="O538" s="100">
        <v>20</v>
      </c>
      <c r="P538" s="100" t="s">
        <v>149</v>
      </c>
      <c r="V538" s="103" t="s">
        <v>97</v>
      </c>
      <c r="X538" s="97" t="s">
        <v>923</v>
      </c>
      <c r="Y538" s="97" t="s">
        <v>924</v>
      </c>
      <c r="Z538" s="100" t="s">
        <v>882</v>
      </c>
      <c r="AA538" s="97" t="s">
        <v>149</v>
      </c>
      <c r="AB538" s="100">
        <v>8</v>
      </c>
      <c r="AJ538" s="86" t="s">
        <v>771</v>
      </c>
      <c r="AK538" s="86" t="s">
        <v>153</v>
      </c>
    </row>
    <row r="539" spans="1:37" ht="25.5">
      <c r="A539" s="95">
        <v>155</v>
      </c>
      <c r="B539" s="96" t="s">
        <v>218</v>
      </c>
      <c r="C539" s="97" t="s">
        <v>926</v>
      </c>
      <c r="D539" s="98" t="s">
        <v>927</v>
      </c>
      <c r="E539" s="99">
        <v>1</v>
      </c>
      <c r="F539" s="100" t="s">
        <v>215</v>
      </c>
      <c r="I539" s="101">
        <f>ROUND(E539*G539,2)</f>
        <v>0</v>
      </c>
      <c r="J539" s="101">
        <f>ROUND(E539*G539,2)</f>
        <v>0</v>
      </c>
      <c r="K539" s="102">
        <v>1.6E-2</v>
      </c>
      <c r="L539" s="102">
        <f>E539*K539</f>
        <v>1.6E-2</v>
      </c>
      <c r="N539" s="99">
        <f>E539*M539</f>
        <v>0</v>
      </c>
      <c r="O539" s="100">
        <v>20</v>
      </c>
      <c r="P539" s="100" t="s">
        <v>149</v>
      </c>
      <c r="V539" s="103" t="s">
        <v>97</v>
      </c>
      <c r="X539" s="97" t="s">
        <v>923</v>
      </c>
      <c r="Y539" s="97" t="s">
        <v>926</v>
      </c>
      <c r="Z539" s="100" t="s">
        <v>882</v>
      </c>
      <c r="AA539" s="97" t="s">
        <v>149</v>
      </c>
      <c r="AB539" s="100">
        <v>8</v>
      </c>
      <c r="AJ539" s="86" t="s">
        <v>771</v>
      </c>
      <c r="AK539" s="86" t="s">
        <v>153</v>
      </c>
    </row>
    <row r="540" spans="1:37" ht="25.5">
      <c r="A540" s="95">
        <v>156</v>
      </c>
      <c r="B540" s="96" t="s">
        <v>218</v>
      </c>
      <c r="C540" s="97" t="s">
        <v>928</v>
      </c>
      <c r="D540" s="98" t="s">
        <v>929</v>
      </c>
      <c r="E540" s="99">
        <v>3</v>
      </c>
      <c r="F540" s="100" t="s">
        <v>215</v>
      </c>
      <c r="I540" s="101">
        <f>ROUND(E540*G540,2)</f>
        <v>0</v>
      </c>
      <c r="J540" s="101">
        <f>ROUND(E540*G540,2)</f>
        <v>0</v>
      </c>
      <c r="K540" s="102">
        <v>1.6E-2</v>
      </c>
      <c r="L540" s="102">
        <f>E540*K540</f>
        <v>4.8000000000000001E-2</v>
      </c>
      <c r="N540" s="99">
        <f>E540*M540</f>
        <v>0</v>
      </c>
      <c r="O540" s="100">
        <v>20</v>
      </c>
      <c r="P540" s="100" t="s">
        <v>149</v>
      </c>
      <c r="V540" s="103" t="s">
        <v>97</v>
      </c>
      <c r="X540" s="97" t="s">
        <v>923</v>
      </c>
      <c r="Y540" s="97" t="s">
        <v>928</v>
      </c>
      <c r="Z540" s="100" t="s">
        <v>882</v>
      </c>
      <c r="AA540" s="97" t="s">
        <v>149</v>
      </c>
      <c r="AB540" s="100">
        <v>8</v>
      </c>
      <c r="AJ540" s="86" t="s">
        <v>771</v>
      </c>
      <c r="AK540" s="86" t="s">
        <v>153</v>
      </c>
    </row>
    <row r="541" spans="1:37" ht="25.5">
      <c r="A541" s="95">
        <v>157</v>
      </c>
      <c r="B541" s="96" t="s">
        <v>871</v>
      </c>
      <c r="C541" s="97" t="s">
        <v>930</v>
      </c>
      <c r="D541" s="98" t="s">
        <v>931</v>
      </c>
      <c r="E541" s="99">
        <v>5</v>
      </c>
      <c r="F541" s="100" t="s">
        <v>215</v>
      </c>
      <c r="H541" s="101">
        <f>ROUND(E541*G541,2)</f>
        <v>0</v>
      </c>
      <c r="J541" s="101">
        <f>ROUND(E541*G541,2)</f>
        <v>0</v>
      </c>
      <c r="L541" s="102">
        <f>E541*K541</f>
        <v>0</v>
      </c>
      <c r="N541" s="99">
        <f>E541*M541</f>
        <v>0</v>
      </c>
      <c r="O541" s="100">
        <v>20</v>
      </c>
      <c r="P541" s="100" t="s">
        <v>149</v>
      </c>
      <c r="V541" s="103" t="s">
        <v>764</v>
      </c>
      <c r="W541" s="104">
        <v>8.39</v>
      </c>
      <c r="X541" s="97" t="s">
        <v>932</v>
      </c>
      <c r="Y541" s="97" t="s">
        <v>930</v>
      </c>
      <c r="Z541" s="100" t="s">
        <v>464</v>
      </c>
      <c r="AB541" s="100">
        <v>1</v>
      </c>
      <c r="AJ541" s="86" t="s">
        <v>767</v>
      </c>
      <c r="AK541" s="86" t="s">
        <v>153</v>
      </c>
    </row>
    <row r="542" spans="1:37" ht="25.5">
      <c r="A542" s="95">
        <v>158</v>
      </c>
      <c r="B542" s="96" t="s">
        <v>218</v>
      </c>
      <c r="C542" s="97" t="s">
        <v>933</v>
      </c>
      <c r="D542" s="98" t="s">
        <v>934</v>
      </c>
      <c r="E542" s="99">
        <v>1</v>
      </c>
      <c r="F542" s="100" t="s">
        <v>215</v>
      </c>
      <c r="I542" s="101">
        <f>ROUND(E542*G542,2)</f>
        <v>0</v>
      </c>
      <c r="J542" s="101">
        <f>ROUND(E542*G542,2)</f>
        <v>0</v>
      </c>
      <c r="K542" s="102">
        <v>1.7500000000000002E-2</v>
      </c>
      <c r="L542" s="102">
        <f>E542*K542</f>
        <v>1.7500000000000002E-2</v>
      </c>
      <c r="N542" s="99">
        <f>E542*M542</f>
        <v>0</v>
      </c>
      <c r="O542" s="100">
        <v>20</v>
      </c>
      <c r="P542" s="100" t="s">
        <v>149</v>
      </c>
      <c r="V542" s="103" t="s">
        <v>97</v>
      </c>
      <c r="X542" s="97" t="s">
        <v>935</v>
      </c>
      <c r="Y542" s="97" t="s">
        <v>933</v>
      </c>
      <c r="Z542" s="100" t="s">
        <v>882</v>
      </c>
      <c r="AA542" s="97" t="s">
        <v>149</v>
      </c>
      <c r="AB542" s="100">
        <v>8</v>
      </c>
      <c r="AJ542" s="86" t="s">
        <v>771</v>
      </c>
      <c r="AK542" s="86" t="s">
        <v>153</v>
      </c>
    </row>
    <row r="543" spans="1:37" ht="25.5">
      <c r="A543" s="95">
        <v>159</v>
      </c>
      <c r="B543" s="96" t="s">
        <v>218</v>
      </c>
      <c r="C543" s="97" t="s">
        <v>936</v>
      </c>
      <c r="D543" s="98" t="s">
        <v>937</v>
      </c>
      <c r="E543" s="99">
        <v>1</v>
      </c>
      <c r="F543" s="100" t="s">
        <v>215</v>
      </c>
      <c r="I543" s="101">
        <f>ROUND(E543*G543,2)</f>
        <v>0</v>
      </c>
      <c r="J543" s="101">
        <f>ROUND(E543*G543,2)</f>
        <v>0</v>
      </c>
      <c r="K543" s="102">
        <v>2.75E-2</v>
      </c>
      <c r="L543" s="102">
        <f>E543*K543</f>
        <v>2.75E-2</v>
      </c>
      <c r="N543" s="99">
        <f>E543*M543</f>
        <v>0</v>
      </c>
      <c r="O543" s="100">
        <v>20</v>
      </c>
      <c r="P543" s="100" t="s">
        <v>149</v>
      </c>
      <c r="V543" s="103" t="s">
        <v>97</v>
      </c>
      <c r="X543" s="97" t="s">
        <v>938</v>
      </c>
      <c r="Y543" s="97" t="s">
        <v>936</v>
      </c>
      <c r="Z543" s="100" t="s">
        <v>882</v>
      </c>
      <c r="AA543" s="97" t="s">
        <v>149</v>
      </c>
      <c r="AB543" s="100">
        <v>8</v>
      </c>
      <c r="AJ543" s="86" t="s">
        <v>771</v>
      </c>
      <c r="AK543" s="86" t="s">
        <v>153</v>
      </c>
    </row>
    <row r="544" spans="1:37" ht="25.5">
      <c r="A544" s="95">
        <v>160</v>
      </c>
      <c r="B544" s="96" t="s">
        <v>218</v>
      </c>
      <c r="C544" s="97" t="s">
        <v>939</v>
      </c>
      <c r="D544" s="98" t="s">
        <v>940</v>
      </c>
      <c r="E544" s="99">
        <v>1</v>
      </c>
      <c r="F544" s="100" t="s">
        <v>215</v>
      </c>
      <c r="I544" s="101">
        <f>ROUND(E544*G544,2)</f>
        <v>0</v>
      </c>
      <c r="J544" s="101">
        <f>ROUND(E544*G544,2)</f>
        <v>0</v>
      </c>
      <c r="K544" s="102">
        <v>2.75E-2</v>
      </c>
      <c r="L544" s="102">
        <f>E544*K544</f>
        <v>2.75E-2</v>
      </c>
      <c r="N544" s="99">
        <f>E544*M544</f>
        <v>0</v>
      </c>
      <c r="O544" s="100">
        <v>20</v>
      </c>
      <c r="P544" s="100" t="s">
        <v>149</v>
      </c>
      <c r="V544" s="103" t="s">
        <v>97</v>
      </c>
      <c r="X544" s="97" t="s">
        <v>938</v>
      </c>
      <c r="Y544" s="97" t="s">
        <v>939</v>
      </c>
      <c r="Z544" s="100" t="s">
        <v>882</v>
      </c>
      <c r="AA544" s="97" t="s">
        <v>149</v>
      </c>
      <c r="AB544" s="100">
        <v>8</v>
      </c>
      <c r="AJ544" s="86" t="s">
        <v>771</v>
      </c>
      <c r="AK544" s="86" t="s">
        <v>153</v>
      </c>
    </row>
    <row r="545" spans="1:37" ht="25.5">
      <c r="A545" s="95">
        <v>161</v>
      </c>
      <c r="B545" s="96" t="s">
        <v>218</v>
      </c>
      <c r="C545" s="97" t="s">
        <v>941</v>
      </c>
      <c r="D545" s="98" t="s">
        <v>942</v>
      </c>
      <c r="E545" s="99">
        <v>1</v>
      </c>
      <c r="F545" s="100" t="s">
        <v>215</v>
      </c>
      <c r="I545" s="101">
        <f>ROUND(E545*G545,2)</f>
        <v>0</v>
      </c>
      <c r="J545" s="101">
        <f>ROUND(E545*G545,2)</f>
        <v>0</v>
      </c>
      <c r="K545" s="102">
        <v>2.75E-2</v>
      </c>
      <c r="L545" s="102">
        <f>E545*K545</f>
        <v>2.75E-2</v>
      </c>
      <c r="N545" s="99">
        <f>E545*M545</f>
        <v>0</v>
      </c>
      <c r="O545" s="100">
        <v>20</v>
      </c>
      <c r="P545" s="100" t="s">
        <v>149</v>
      </c>
      <c r="V545" s="103" t="s">
        <v>97</v>
      </c>
      <c r="X545" s="97" t="s">
        <v>943</v>
      </c>
      <c r="Y545" s="97" t="s">
        <v>941</v>
      </c>
      <c r="Z545" s="100" t="s">
        <v>882</v>
      </c>
      <c r="AA545" s="97" t="s">
        <v>149</v>
      </c>
      <c r="AB545" s="100">
        <v>8</v>
      </c>
      <c r="AJ545" s="86" t="s">
        <v>771</v>
      </c>
      <c r="AK545" s="86" t="s">
        <v>153</v>
      </c>
    </row>
    <row r="546" spans="1:37" ht="25.5">
      <c r="A546" s="95">
        <v>162</v>
      </c>
      <c r="B546" s="96" t="s">
        <v>218</v>
      </c>
      <c r="C546" s="97" t="s">
        <v>944</v>
      </c>
      <c r="D546" s="98" t="s">
        <v>945</v>
      </c>
      <c r="E546" s="99">
        <v>1</v>
      </c>
      <c r="F546" s="100" t="s">
        <v>215</v>
      </c>
      <c r="I546" s="101">
        <f>ROUND(E546*G546,2)</f>
        <v>0</v>
      </c>
      <c r="J546" s="101">
        <f>ROUND(E546*G546,2)</f>
        <v>0</v>
      </c>
      <c r="K546" s="102">
        <v>2.75E-2</v>
      </c>
      <c r="L546" s="102">
        <f>E546*K546</f>
        <v>2.75E-2</v>
      </c>
      <c r="N546" s="99">
        <f>E546*M546</f>
        <v>0</v>
      </c>
      <c r="O546" s="100">
        <v>20</v>
      </c>
      <c r="P546" s="100" t="s">
        <v>149</v>
      </c>
      <c r="V546" s="103" t="s">
        <v>97</v>
      </c>
      <c r="X546" s="97" t="s">
        <v>943</v>
      </c>
      <c r="Y546" s="97" t="s">
        <v>944</v>
      </c>
      <c r="Z546" s="100" t="s">
        <v>882</v>
      </c>
      <c r="AA546" s="97" t="s">
        <v>149</v>
      </c>
      <c r="AB546" s="100">
        <v>8</v>
      </c>
      <c r="AJ546" s="86" t="s">
        <v>771</v>
      </c>
      <c r="AK546" s="86" t="s">
        <v>153</v>
      </c>
    </row>
    <row r="547" spans="1:37" ht="25.5">
      <c r="A547" s="95">
        <v>163</v>
      </c>
      <c r="B547" s="96" t="s">
        <v>871</v>
      </c>
      <c r="C547" s="97" t="s">
        <v>946</v>
      </c>
      <c r="D547" s="98" t="s">
        <v>947</v>
      </c>
      <c r="E547" s="99">
        <v>2</v>
      </c>
      <c r="F547" s="100" t="s">
        <v>215</v>
      </c>
      <c r="H547" s="101">
        <f>ROUND(E547*G547,2)</f>
        <v>0</v>
      </c>
      <c r="J547" s="101">
        <f>ROUND(E547*G547,2)</f>
        <v>0</v>
      </c>
      <c r="L547" s="102">
        <f>E547*K547</f>
        <v>0</v>
      </c>
      <c r="N547" s="99">
        <f>E547*M547</f>
        <v>0</v>
      </c>
      <c r="O547" s="100">
        <v>20</v>
      </c>
      <c r="P547" s="100" t="s">
        <v>149</v>
      </c>
      <c r="V547" s="103" t="s">
        <v>764</v>
      </c>
      <c r="W547" s="104">
        <v>5.0819999999999999</v>
      </c>
      <c r="X547" s="97" t="s">
        <v>948</v>
      </c>
      <c r="Y547" s="97" t="s">
        <v>946</v>
      </c>
      <c r="Z547" s="100" t="s">
        <v>464</v>
      </c>
      <c r="AB547" s="100">
        <v>1</v>
      </c>
      <c r="AJ547" s="86" t="s">
        <v>767</v>
      </c>
      <c r="AK547" s="86" t="s">
        <v>153</v>
      </c>
    </row>
    <row r="548" spans="1:37" ht="25.5">
      <c r="A548" s="95">
        <v>164</v>
      </c>
      <c r="B548" s="96" t="s">
        <v>218</v>
      </c>
      <c r="C548" s="97" t="s">
        <v>949</v>
      </c>
      <c r="D548" s="98" t="s">
        <v>950</v>
      </c>
      <c r="E548" s="99">
        <v>1</v>
      </c>
      <c r="F548" s="100" t="s">
        <v>215</v>
      </c>
      <c r="I548" s="101">
        <f>ROUND(E548*G548,2)</f>
        <v>0</v>
      </c>
      <c r="J548" s="101">
        <f>ROUND(E548*G548,2)</f>
        <v>0</v>
      </c>
      <c r="K548" s="102">
        <v>2.9000000000000001E-2</v>
      </c>
      <c r="L548" s="102">
        <f>E548*K548</f>
        <v>2.9000000000000001E-2</v>
      </c>
      <c r="N548" s="99">
        <f>E548*M548</f>
        <v>0</v>
      </c>
      <c r="O548" s="100">
        <v>20</v>
      </c>
      <c r="P548" s="100" t="s">
        <v>149</v>
      </c>
      <c r="V548" s="103" t="s">
        <v>97</v>
      </c>
      <c r="X548" s="97" t="s">
        <v>951</v>
      </c>
      <c r="Y548" s="97" t="s">
        <v>949</v>
      </c>
      <c r="Z548" s="100" t="s">
        <v>882</v>
      </c>
      <c r="AA548" s="97" t="s">
        <v>149</v>
      </c>
      <c r="AB548" s="100">
        <v>8</v>
      </c>
      <c r="AJ548" s="86" t="s">
        <v>771</v>
      </c>
      <c r="AK548" s="86" t="s">
        <v>153</v>
      </c>
    </row>
    <row r="549" spans="1:37" ht="25.5">
      <c r="A549" s="95">
        <v>165</v>
      </c>
      <c r="B549" s="96" t="s">
        <v>218</v>
      </c>
      <c r="C549" s="97" t="s">
        <v>952</v>
      </c>
      <c r="D549" s="98" t="s">
        <v>953</v>
      </c>
      <c r="E549" s="99">
        <v>1</v>
      </c>
      <c r="F549" s="100" t="s">
        <v>215</v>
      </c>
      <c r="I549" s="101">
        <f>ROUND(E549*G549,2)</f>
        <v>0</v>
      </c>
      <c r="J549" s="101">
        <f>ROUND(E549*G549,2)</f>
        <v>0</v>
      </c>
      <c r="K549" s="102">
        <v>2.9000000000000001E-2</v>
      </c>
      <c r="L549" s="102">
        <f>E549*K549</f>
        <v>2.9000000000000001E-2</v>
      </c>
      <c r="N549" s="99">
        <f>E549*M549</f>
        <v>0</v>
      </c>
      <c r="O549" s="100">
        <v>20</v>
      </c>
      <c r="P549" s="100" t="s">
        <v>149</v>
      </c>
      <c r="V549" s="103" t="s">
        <v>97</v>
      </c>
      <c r="X549" s="97" t="s">
        <v>951</v>
      </c>
      <c r="Y549" s="97" t="s">
        <v>952</v>
      </c>
      <c r="Z549" s="100" t="s">
        <v>882</v>
      </c>
      <c r="AA549" s="97" t="s">
        <v>149</v>
      </c>
      <c r="AB549" s="100">
        <v>8</v>
      </c>
      <c r="AJ549" s="86" t="s">
        <v>771</v>
      </c>
      <c r="AK549" s="86" t="s">
        <v>153</v>
      </c>
    </row>
    <row r="550" spans="1:37" ht="25.5">
      <c r="A550" s="95">
        <v>166</v>
      </c>
      <c r="B550" s="96" t="s">
        <v>871</v>
      </c>
      <c r="C550" s="97" t="s">
        <v>954</v>
      </c>
      <c r="D550" s="98" t="s">
        <v>955</v>
      </c>
      <c r="F550" s="100" t="s">
        <v>58</v>
      </c>
      <c r="H550" s="101">
        <f>ROUND(E550*G550,2)</f>
        <v>0</v>
      </c>
      <c r="J550" s="101">
        <f>ROUND(E550*G550,2)</f>
        <v>0</v>
      </c>
      <c r="L550" s="102">
        <f>E550*K550</f>
        <v>0</v>
      </c>
      <c r="N550" s="99">
        <f>E550*M550</f>
        <v>0</v>
      </c>
      <c r="O550" s="100">
        <v>20</v>
      </c>
      <c r="P550" s="100" t="s">
        <v>149</v>
      </c>
      <c r="V550" s="103" t="s">
        <v>764</v>
      </c>
      <c r="X550" s="97" t="s">
        <v>956</v>
      </c>
      <c r="Y550" s="97" t="s">
        <v>954</v>
      </c>
      <c r="Z550" s="100" t="s">
        <v>855</v>
      </c>
      <c r="AB550" s="100">
        <v>1</v>
      </c>
      <c r="AJ550" s="86" t="s">
        <v>767</v>
      </c>
      <c r="AK550" s="86" t="s">
        <v>153</v>
      </c>
    </row>
    <row r="551" spans="1:37">
      <c r="D551" s="152" t="s">
        <v>957</v>
      </c>
      <c r="E551" s="153">
        <f>J551</f>
        <v>0</v>
      </c>
      <c r="H551" s="153">
        <f>SUM(H517:H550)</f>
        <v>0</v>
      </c>
      <c r="I551" s="153">
        <f>SUM(I517:I550)</f>
        <v>0</v>
      </c>
      <c r="J551" s="153">
        <f>SUM(J517:J550)</f>
        <v>0</v>
      </c>
      <c r="L551" s="154">
        <f>SUM(L517:L550)</f>
        <v>1.4594000000000005</v>
      </c>
      <c r="N551" s="155">
        <f>SUM(N517:N550)</f>
        <v>0</v>
      </c>
      <c r="W551" s="104">
        <f>SUM(W517:W550)</f>
        <v>73.076999999999998</v>
      </c>
    </row>
    <row r="553" spans="1:37">
      <c r="B553" s="97" t="s">
        <v>958</v>
      </c>
    </row>
    <row r="554" spans="1:37">
      <c r="A554" s="95">
        <v>167</v>
      </c>
      <c r="B554" s="96" t="s">
        <v>959</v>
      </c>
      <c r="C554" s="97" t="s">
        <v>960</v>
      </c>
      <c r="D554" s="98" t="s">
        <v>961</v>
      </c>
      <c r="E554" s="99">
        <v>35.966999999999999</v>
      </c>
      <c r="F554" s="100" t="s">
        <v>177</v>
      </c>
      <c r="H554" s="101">
        <f>ROUND(E554*G554,2)</f>
        <v>0</v>
      </c>
      <c r="J554" s="101">
        <f>ROUND(E554*G554,2)</f>
        <v>0</v>
      </c>
      <c r="L554" s="102">
        <f>E554*K554</f>
        <v>0</v>
      </c>
      <c r="M554" s="99">
        <v>4.0000000000000001E-3</v>
      </c>
      <c r="N554" s="99">
        <f>E554*M554</f>
        <v>0.143868</v>
      </c>
      <c r="O554" s="100">
        <v>20</v>
      </c>
      <c r="P554" s="100" t="s">
        <v>149</v>
      </c>
      <c r="V554" s="103" t="s">
        <v>764</v>
      </c>
      <c r="W554" s="104">
        <v>14.746</v>
      </c>
      <c r="X554" s="97" t="s">
        <v>962</v>
      </c>
      <c r="Y554" s="97" t="s">
        <v>960</v>
      </c>
      <c r="Z554" s="100" t="s">
        <v>963</v>
      </c>
      <c r="AB554" s="100">
        <v>1</v>
      </c>
      <c r="AJ554" s="86" t="s">
        <v>767</v>
      </c>
      <c r="AK554" s="86" t="s">
        <v>153</v>
      </c>
    </row>
    <row r="555" spans="1:37">
      <c r="D555" s="145" t="s">
        <v>964</v>
      </c>
      <c r="E555" s="146"/>
      <c r="F555" s="147"/>
      <c r="G555" s="148"/>
      <c r="H555" s="148"/>
      <c r="I555" s="148"/>
      <c r="J555" s="148"/>
      <c r="K555" s="149"/>
      <c r="L555" s="149"/>
      <c r="M555" s="146"/>
      <c r="N555" s="146"/>
      <c r="O555" s="147"/>
      <c r="P555" s="147"/>
      <c r="Q555" s="146"/>
      <c r="R555" s="146"/>
      <c r="S555" s="146"/>
      <c r="T555" s="150"/>
      <c r="U555" s="150"/>
      <c r="V555" s="150" t="s">
        <v>0</v>
      </c>
      <c r="W555" s="151"/>
      <c r="X555" s="147"/>
    </row>
    <row r="556" spans="1:37">
      <c r="D556" s="145" t="s">
        <v>965</v>
      </c>
      <c r="E556" s="146"/>
      <c r="F556" s="147"/>
      <c r="G556" s="148"/>
      <c r="H556" s="148"/>
      <c r="I556" s="148"/>
      <c r="J556" s="148"/>
      <c r="K556" s="149"/>
      <c r="L556" s="149"/>
      <c r="M556" s="146"/>
      <c r="N556" s="146"/>
      <c r="O556" s="147"/>
      <c r="P556" s="147"/>
      <c r="Q556" s="146"/>
      <c r="R556" s="146"/>
      <c r="S556" s="146"/>
      <c r="T556" s="150"/>
      <c r="U556" s="150"/>
      <c r="V556" s="150" t="s">
        <v>0</v>
      </c>
      <c r="W556" s="151"/>
      <c r="X556" s="147"/>
    </row>
    <row r="557" spans="1:37">
      <c r="A557" s="95">
        <v>168</v>
      </c>
      <c r="B557" s="96" t="s">
        <v>959</v>
      </c>
      <c r="C557" s="97" t="s">
        <v>966</v>
      </c>
      <c r="D557" s="98" t="s">
        <v>967</v>
      </c>
      <c r="E557" s="99">
        <v>35.966999999999999</v>
      </c>
      <c r="F557" s="100" t="s">
        <v>177</v>
      </c>
      <c r="H557" s="101">
        <f>ROUND(E557*G557,2)</f>
        <v>0</v>
      </c>
      <c r="J557" s="101">
        <f>ROUND(E557*G557,2)</f>
        <v>0</v>
      </c>
      <c r="L557" s="102">
        <f>E557*K557</f>
        <v>0</v>
      </c>
      <c r="M557" s="99">
        <v>2E-3</v>
      </c>
      <c r="N557" s="99">
        <f>E557*M557</f>
        <v>7.1933999999999998E-2</v>
      </c>
      <c r="O557" s="100">
        <v>20</v>
      </c>
      <c r="P557" s="100" t="s">
        <v>149</v>
      </c>
      <c r="V557" s="103" t="s">
        <v>764</v>
      </c>
      <c r="W557" s="104">
        <v>3.597</v>
      </c>
      <c r="X557" s="97" t="s">
        <v>968</v>
      </c>
      <c r="Y557" s="97" t="s">
        <v>966</v>
      </c>
      <c r="Z557" s="100" t="s">
        <v>963</v>
      </c>
      <c r="AB557" s="100">
        <v>1</v>
      </c>
      <c r="AJ557" s="86" t="s">
        <v>767</v>
      </c>
      <c r="AK557" s="86" t="s">
        <v>153</v>
      </c>
    </row>
    <row r="558" spans="1:37" ht="25.5">
      <c r="A558" s="95">
        <v>169</v>
      </c>
      <c r="B558" s="96" t="s">
        <v>959</v>
      </c>
      <c r="C558" s="97" t="s">
        <v>969</v>
      </c>
      <c r="D558" s="98" t="s">
        <v>970</v>
      </c>
      <c r="E558" s="99">
        <v>1</v>
      </c>
      <c r="F558" s="100" t="s">
        <v>215</v>
      </c>
      <c r="H558" s="101">
        <f>ROUND(E558*G558,2)</f>
        <v>0</v>
      </c>
      <c r="J558" s="101">
        <f>ROUND(E558*G558,2)</f>
        <v>0</v>
      </c>
      <c r="K558" s="102">
        <v>8.0000000000000007E-5</v>
      </c>
      <c r="L558" s="102">
        <f>E558*K558</f>
        <v>8.0000000000000007E-5</v>
      </c>
      <c r="N558" s="99">
        <f>E558*M558</f>
        <v>0</v>
      </c>
      <c r="O558" s="100">
        <v>20</v>
      </c>
      <c r="P558" s="100" t="s">
        <v>149</v>
      </c>
      <c r="V558" s="103" t="s">
        <v>764</v>
      </c>
      <c r="W558" s="104">
        <v>0.71499999999999997</v>
      </c>
      <c r="X558" s="97" t="s">
        <v>971</v>
      </c>
      <c r="Y558" s="97" t="s">
        <v>969</v>
      </c>
      <c r="Z558" s="100" t="s">
        <v>464</v>
      </c>
      <c r="AB558" s="100">
        <v>7</v>
      </c>
      <c r="AJ558" s="86" t="s">
        <v>767</v>
      </c>
      <c r="AK558" s="86" t="s">
        <v>153</v>
      </c>
    </row>
    <row r="559" spans="1:37" ht="25.5">
      <c r="A559" s="95">
        <v>170</v>
      </c>
      <c r="B559" s="96" t="s">
        <v>959</v>
      </c>
      <c r="C559" s="97" t="s">
        <v>972</v>
      </c>
      <c r="D559" s="98" t="s">
        <v>973</v>
      </c>
      <c r="E559" s="99">
        <v>1</v>
      </c>
      <c r="F559" s="100" t="s">
        <v>215</v>
      </c>
      <c r="H559" s="101">
        <f>ROUND(E559*G559,2)</f>
        <v>0</v>
      </c>
      <c r="J559" s="101">
        <f>ROUND(E559*G559,2)</f>
        <v>0</v>
      </c>
      <c r="K559" s="102">
        <v>8.0000000000000007E-5</v>
      </c>
      <c r="L559" s="102">
        <f>E559*K559</f>
        <v>8.0000000000000007E-5</v>
      </c>
      <c r="N559" s="99">
        <f>E559*M559</f>
        <v>0</v>
      </c>
      <c r="O559" s="100">
        <v>20</v>
      </c>
      <c r="P559" s="100" t="s">
        <v>149</v>
      </c>
      <c r="V559" s="103" t="s">
        <v>764</v>
      </c>
      <c r="W559" s="104">
        <v>0.71499999999999997</v>
      </c>
      <c r="X559" s="97" t="s">
        <v>971</v>
      </c>
      <c r="Y559" s="97" t="s">
        <v>972</v>
      </c>
      <c r="Z559" s="100" t="s">
        <v>464</v>
      </c>
      <c r="AB559" s="100">
        <v>7</v>
      </c>
      <c r="AJ559" s="86" t="s">
        <v>767</v>
      </c>
      <c r="AK559" s="86" t="s">
        <v>153</v>
      </c>
    </row>
    <row r="560" spans="1:37" ht="25.5">
      <c r="A560" s="95">
        <v>171</v>
      </c>
      <c r="B560" s="96" t="s">
        <v>959</v>
      </c>
      <c r="C560" s="97" t="s">
        <v>974</v>
      </c>
      <c r="D560" s="98" t="s">
        <v>975</v>
      </c>
      <c r="E560" s="99">
        <v>45.27</v>
      </c>
      <c r="F560" s="100" t="s">
        <v>272</v>
      </c>
      <c r="H560" s="101">
        <f>ROUND(E560*G560,2)</f>
        <v>0</v>
      </c>
      <c r="J560" s="101">
        <f>ROUND(E560*G560,2)</f>
        <v>0</v>
      </c>
      <c r="K560" s="102">
        <v>8.0000000000000007E-5</v>
      </c>
      <c r="L560" s="102">
        <f>E560*K560</f>
        <v>3.6216000000000004E-3</v>
      </c>
      <c r="N560" s="99">
        <f>E560*M560</f>
        <v>0</v>
      </c>
      <c r="O560" s="100">
        <v>20</v>
      </c>
      <c r="P560" s="100" t="s">
        <v>149</v>
      </c>
      <c r="V560" s="103" t="s">
        <v>764</v>
      </c>
      <c r="W560" s="104">
        <v>32.368000000000002</v>
      </c>
      <c r="X560" s="97" t="s">
        <v>971</v>
      </c>
      <c r="Y560" s="97" t="s">
        <v>974</v>
      </c>
      <c r="Z560" s="100" t="s">
        <v>464</v>
      </c>
      <c r="AB560" s="100">
        <v>7</v>
      </c>
      <c r="AJ560" s="86" t="s">
        <v>767</v>
      </c>
      <c r="AK560" s="86" t="s">
        <v>153</v>
      </c>
    </row>
    <row r="561" spans="1:37">
      <c r="D561" s="145" t="s">
        <v>976</v>
      </c>
      <c r="E561" s="146"/>
      <c r="F561" s="147"/>
      <c r="G561" s="148"/>
      <c r="H561" s="148"/>
      <c r="I561" s="148"/>
      <c r="J561" s="148"/>
      <c r="K561" s="149"/>
      <c r="L561" s="149"/>
      <c r="M561" s="146"/>
      <c r="N561" s="146"/>
      <c r="O561" s="147"/>
      <c r="P561" s="147"/>
      <c r="Q561" s="146"/>
      <c r="R561" s="146"/>
      <c r="S561" s="146"/>
      <c r="T561" s="150"/>
      <c r="U561" s="150"/>
      <c r="V561" s="150" t="s">
        <v>0</v>
      </c>
      <c r="W561" s="151"/>
      <c r="X561" s="147"/>
    </row>
    <row r="562" spans="1:37">
      <c r="D562" s="145" t="s">
        <v>977</v>
      </c>
      <c r="E562" s="146"/>
      <c r="F562" s="147"/>
      <c r="G562" s="148"/>
      <c r="H562" s="148"/>
      <c r="I562" s="148"/>
      <c r="J562" s="148"/>
      <c r="K562" s="149"/>
      <c r="L562" s="149"/>
      <c r="M562" s="146"/>
      <c r="N562" s="146"/>
      <c r="O562" s="147"/>
      <c r="P562" s="147"/>
      <c r="Q562" s="146"/>
      <c r="R562" s="146"/>
      <c r="S562" s="146"/>
      <c r="T562" s="150"/>
      <c r="U562" s="150"/>
      <c r="V562" s="150" t="s">
        <v>0</v>
      </c>
      <c r="W562" s="151"/>
      <c r="X562" s="147"/>
    </row>
    <row r="563" spans="1:37">
      <c r="D563" s="145" t="s">
        <v>978</v>
      </c>
      <c r="E563" s="146"/>
      <c r="F563" s="147"/>
      <c r="G563" s="148"/>
      <c r="H563" s="148"/>
      <c r="I563" s="148"/>
      <c r="J563" s="148"/>
      <c r="K563" s="149"/>
      <c r="L563" s="149"/>
      <c r="M563" s="146"/>
      <c r="N563" s="146"/>
      <c r="O563" s="147"/>
      <c r="P563" s="147"/>
      <c r="Q563" s="146"/>
      <c r="R563" s="146"/>
      <c r="S563" s="146"/>
      <c r="T563" s="150"/>
      <c r="U563" s="150"/>
      <c r="V563" s="150" t="s">
        <v>0</v>
      </c>
      <c r="W563" s="151"/>
      <c r="X563" s="147"/>
    </row>
    <row r="564" spans="1:37">
      <c r="A564" s="95">
        <v>172</v>
      </c>
      <c r="B564" s="96" t="s">
        <v>218</v>
      </c>
      <c r="C564" s="97" t="s">
        <v>979</v>
      </c>
      <c r="D564" s="98" t="s">
        <v>980</v>
      </c>
      <c r="E564" s="99">
        <v>3</v>
      </c>
      <c r="F564" s="100" t="s">
        <v>215</v>
      </c>
      <c r="I564" s="101">
        <f>ROUND(E564*G564,2)</f>
        <v>0</v>
      </c>
      <c r="J564" s="101">
        <f>ROUND(E564*G564,2)</f>
        <v>0</v>
      </c>
      <c r="L564" s="102">
        <f>E564*K564</f>
        <v>0</v>
      </c>
      <c r="N564" s="99">
        <f>E564*M564</f>
        <v>0</v>
      </c>
      <c r="O564" s="100">
        <v>20</v>
      </c>
      <c r="P564" s="100" t="s">
        <v>149</v>
      </c>
      <c r="V564" s="103" t="s">
        <v>97</v>
      </c>
      <c r="X564" s="97" t="s">
        <v>981</v>
      </c>
      <c r="Y564" s="97" t="s">
        <v>979</v>
      </c>
      <c r="Z564" s="100" t="s">
        <v>982</v>
      </c>
      <c r="AA564" s="97" t="s">
        <v>149</v>
      </c>
      <c r="AB564" s="100">
        <v>8</v>
      </c>
      <c r="AJ564" s="86" t="s">
        <v>771</v>
      </c>
      <c r="AK564" s="86" t="s">
        <v>153</v>
      </c>
    </row>
    <row r="565" spans="1:37">
      <c r="A565" s="95">
        <v>173</v>
      </c>
      <c r="B565" s="96" t="s">
        <v>218</v>
      </c>
      <c r="C565" s="97" t="s">
        <v>983</v>
      </c>
      <c r="D565" s="98" t="s">
        <v>984</v>
      </c>
      <c r="E565" s="99">
        <v>3</v>
      </c>
      <c r="F565" s="100" t="s">
        <v>215</v>
      </c>
      <c r="I565" s="101">
        <f>ROUND(E565*G565,2)</f>
        <v>0</v>
      </c>
      <c r="J565" s="101">
        <f>ROUND(E565*G565,2)</f>
        <v>0</v>
      </c>
      <c r="L565" s="102">
        <f>E565*K565</f>
        <v>0</v>
      </c>
      <c r="N565" s="99">
        <f>E565*M565</f>
        <v>0</v>
      </c>
      <c r="O565" s="100">
        <v>20</v>
      </c>
      <c r="P565" s="100" t="s">
        <v>149</v>
      </c>
      <c r="V565" s="103" t="s">
        <v>97</v>
      </c>
      <c r="X565" s="97" t="s">
        <v>985</v>
      </c>
      <c r="Y565" s="97" t="s">
        <v>983</v>
      </c>
      <c r="Z565" s="100" t="s">
        <v>982</v>
      </c>
      <c r="AA565" s="97" t="s">
        <v>149</v>
      </c>
      <c r="AB565" s="100">
        <v>8</v>
      </c>
      <c r="AJ565" s="86" t="s">
        <v>771</v>
      </c>
      <c r="AK565" s="86" t="s">
        <v>153</v>
      </c>
    </row>
    <row r="566" spans="1:37" ht="25.5">
      <c r="A566" s="95">
        <v>174</v>
      </c>
      <c r="B566" s="96" t="s">
        <v>218</v>
      </c>
      <c r="C566" s="97" t="s">
        <v>986</v>
      </c>
      <c r="D566" s="98" t="s">
        <v>987</v>
      </c>
      <c r="E566" s="99">
        <v>1</v>
      </c>
      <c r="F566" s="100" t="s">
        <v>215</v>
      </c>
      <c r="I566" s="101">
        <f>ROUND(E566*G566,2)</f>
        <v>0</v>
      </c>
      <c r="J566" s="101">
        <f>ROUND(E566*G566,2)</f>
        <v>0</v>
      </c>
      <c r="L566" s="102">
        <f>E566*K566</f>
        <v>0</v>
      </c>
      <c r="N566" s="99">
        <f>E566*M566</f>
        <v>0</v>
      </c>
      <c r="O566" s="100">
        <v>20</v>
      </c>
      <c r="P566" s="100" t="s">
        <v>149</v>
      </c>
      <c r="V566" s="103" t="s">
        <v>97</v>
      </c>
      <c r="X566" s="97" t="s">
        <v>988</v>
      </c>
      <c r="Y566" s="97" t="s">
        <v>986</v>
      </c>
      <c r="Z566" s="100" t="s">
        <v>982</v>
      </c>
      <c r="AA566" s="97" t="s">
        <v>149</v>
      </c>
      <c r="AB566" s="100">
        <v>8</v>
      </c>
      <c r="AJ566" s="86" t="s">
        <v>771</v>
      </c>
      <c r="AK566" s="86" t="s">
        <v>153</v>
      </c>
    </row>
    <row r="567" spans="1:37" ht="25.5">
      <c r="A567" s="95">
        <v>175</v>
      </c>
      <c r="B567" s="96" t="s">
        <v>959</v>
      </c>
      <c r="C567" s="97" t="s">
        <v>989</v>
      </c>
      <c r="D567" s="98" t="s">
        <v>990</v>
      </c>
      <c r="E567" s="99">
        <v>1</v>
      </c>
      <c r="F567" s="100" t="s">
        <v>215</v>
      </c>
      <c r="H567" s="101">
        <f>ROUND(E567*G567,2)</f>
        <v>0</v>
      </c>
      <c r="J567" s="101">
        <f>ROUND(E567*G567,2)</f>
        <v>0</v>
      </c>
      <c r="K567" s="102">
        <v>8.0000000000000007E-5</v>
      </c>
      <c r="L567" s="102">
        <f>E567*K567</f>
        <v>8.0000000000000007E-5</v>
      </c>
      <c r="N567" s="99">
        <f>E567*M567</f>
        <v>0</v>
      </c>
      <c r="O567" s="100">
        <v>20</v>
      </c>
      <c r="P567" s="100" t="s">
        <v>149</v>
      </c>
      <c r="V567" s="103" t="s">
        <v>764</v>
      </c>
      <c r="W567" s="104">
        <v>0.70499999999999996</v>
      </c>
      <c r="X567" s="97" t="s">
        <v>991</v>
      </c>
      <c r="Y567" s="97" t="s">
        <v>989</v>
      </c>
      <c r="Z567" s="100" t="s">
        <v>464</v>
      </c>
      <c r="AB567" s="100">
        <v>7</v>
      </c>
      <c r="AJ567" s="86" t="s">
        <v>767</v>
      </c>
      <c r="AK567" s="86" t="s">
        <v>153</v>
      </c>
    </row>
    <row r="568" spans="1:37" ht="25.5">
      <c r="A568" s="95">
        <v>176</v>
      </c>
      <c r="B568" s="96" t="s">
        <v>959</v>
      </c>
      <c r="C568" s="97" t="s">
        <v>992</v>
      </c>
      <c r="D568" s="98" t="s">
        <v>993</v>
      </c>
      <c r="E568" s="99">
        <v>1</v>
      </c>
      <c r="F568" s="100" t="s">
        <v>215</v>
      </c>
      <c r="H568" s="101">
        <f>ROUND(E568*G568,2)</f>
        <v>0</v>
      </c>
      <c r="J568" s="101">
        <f>ROUND(E568*G568,2)</f>
        <v>0</v>
      </c>
      <c r="K568" s="102">
        <v>8.0000000000000007E-5</v>
      </c>
      <c r="L568" s="102">
        <f>E568*K568</f>
        <v>8.0000000000000007E-5</v>
      </c>
      <c r="N568" s="99">
        <f>E568*M568</f>
        <v>0</v>
      </c>
      <c r="O568" s="100">
        <v>20</v>
      </c>
      <c r="P568" s="100" t="s">
        <v>149</v>
      </c>
      <c r="V568" s="103" t="s">
        <v>764</v>
      </c>
      <c r="W568" s="104">
        <v>0.70499999999999996</v>
      </c>
      <c r="X568" s="97" t="s">
        <v>991</v>
      </c>
      <c r="Y568" s="97" t="s">
        <v>992</v>
      </c>
      <c r="Z568" s="100" t="s">
        <v>464</v>
      </c>
      <c r="AB568" s="100">
        <v>7</v>
      </c>
      <c r="AJ568" s="86" t="s">
        <v>767</v>
      </c>
      <c r="AK568" s="86" t="s">
        <v>153</v>
      </c>
    </row>
    <row r="569" spans="1:37">
      <c r="A569" s="95">
        <v>177</v>
      </c>
      <c r="B569" s="96" t="s">
        <v>959</v>
      </c>
      <c r="C569" s="97" t="s">
        <v>994</v>
      </c>
      <c r="D569" s="98" t="s">
        <v>995</v>
      </c>
      <c r="E569" s="99">
        <v>18.274999999999999</v>
      </c>
      <c r="F569" s="100" t="s">
        <v>177</v>
      </c>
      <c r="H569" s="101">
        <f>ROUND(E569*G569,2)</f>
        <v>0</v>
      </c>
      <c r="J569" s="101">
        <f>ROUND(E569*G569,2)</f>
        <v>0</v>
      </c>
      <c r="L569" s="102">
        <f>E569*K569</f>
        <v>0</v>
      </c>
      <c r="N569" s="99">
        <f>E569*M569</f>
        <v>0</v>
      </c>
      <c r="O569" s="100">
        <v>20</v>
      </c>
      <c r="P569" s="100" t="s">
        <v>149</v>
      </c>
      <c r="V569" s="103" t="s">
        <v>764</v>
      </c>
      <c r="W569" s="104">
        <v>14.930999999999999</v>
      </c>
      <c r="X569" s="97" t="s">
        <v>996</v>
      </c>
      <c r="Y569" s="97" t="s">
        <v>994</v>
      </c>
      <c r="Z569" s="100" t="s">
        <v>221</v>
      </c>
      <c r="AB569" s="100">
        <v>7</v>
      </c>
      <c r="AJ569" s="86" t="s">
        <v>767</v>
      </c>
      <c r="AK569" s="86" t="s">
        <v>153</v>
      </c>
    </row>
    <row r="570" spans="1:37">
      <c r="D570" s="145" t="s">
        <v>283</v>
      </c>
      <c r="E570" s="146"/>
      <c r="F570" s="147"/>
      <c r="G570" s="148"/>
      <c r="H570" s="148"/>
      <c r="I570" s="148"/>
      <c r="J570" s="148"/>
      <c r="K570" s="149"/>
      <c r="L570" s="149"/>
      <c r="M570" s="146"/>
      <c r="N570" s="146"/>
      <c r="O570" s="147"/>
      <c r="P570" s="147"/>
      <c r="Q570" s="146"/>
      <c r="R570" s="146"/>
      <c r="S570" s="146"/>
      <c r="T570" s="150"/>
      <c r="U570" s="150"/>
      <c r="V570" s="150" t="s">
        <v>0</v>
      </c>
      <c r="W570" s="151"/>
      <c r="X570" s="147"/>
    </row>
    <row r="571" spans="1:37">
      <c r="D571" s="145" t="s">
        <v>284</v>
      </c>
      <c r="E571" s="146"/>
      <c r="F571" s="147"/>
      <c r="G571" s="148"/>
      <c r="H571" s="148"/>
      <c r="I571" s="148"/>
      <c r="J571" s="148"/>
      <c r="K571" s="149"/>
      <c r="L571" s="149"/>
      <c r="M571" s="146"/>
      <c r="N571" s="146"/>
      <c r="O571" s="147"/>
      <c r="P571" s="147"/>
      <c r="Q571" s="146"/>
      <c r="R571" s="146"/>
      <c r="S571" s="146"/>
      <c r="T571" s="150"/>
      <c r="U571" s="150"/>
      <c r="V571" s="150" t="s">
        <v>0</v>
      </c>
      <c r="W571" s="151"/>
      <c r="X571" s="147"/>
    </row>
    <row r="572" spans="1:37">
      <c r="D572" s="145" t="s">
        <v>650</v>
      </c>
      <c r="E572" s="146"/>
      <c r="F572" s="147"/>
      <c r="G572" s="148"/>
      <c r="H572" s="148"/>
      <c r="I572" s="148"/>
      <c r="J572" s="148"/>
      <c r="K572" s="149"/>
      <c r="L572" s="149"/>
      <c r="M572" s="146"/>
      <c r="N572" s="146"/>
      <c r="O572" s="147"/>
      <c r="P572" s="147"/>
      <c r="Q572" s="146"/>
      <c r="R572" s="146"/>
      <c r="S572" s="146"/>
      <c r="T572" s="150"/>
      <c r="U572" s="150"/>
      <c r="V572" s="150" t="s">
        <v>0</v>
      </c>
      <c r="W572" s="151"/>
      <c r="X572" s="147"/>
    </row>
    <row r="573" spans="1:37" ht="25.5">
      <c r="A573" s="95">
        <v>178</v>
      </c>
      <c r="B573" s="96" t="s">
        <v>959</v>
      </c>
      <c r="C573" s="97" t="s">
        <v>997</v>
      </c>
      <c r="D573" s="98" t="s">
        <v>998</v>
      </c>
      <c r="E573" s="99">
        <v>330</v>
      </c>
      <c r="F573" s="100" t="s">
        <v>999</v>
      </c>
      <c r="H573" s="101">
        <f>ROUND(E573*G573,2)</f>
        <v>0</v>
      </c>
      <c r="J573" s="101">
        <f>ROUND(E573*G573,2)</f>
        <v>0</v>
      </c>
      <c r="K573" s="102">
        <v>5.0000000000000002E-5</v>
      </c>
      <c r="L573" s="102">
        <f>E573*K573</f>
        <v>1.6500000000000001E-2</v>
      </c>
      <c r="N573" s="99">
        <f>E573*M573</f>
        <v>0</v>
      </c>
      <c r="O573" s="100">
        <v>20</v>
      </c>
      <c r="P573" s="100" t="s">
        <v>149</v>
      </c>
      <c r="V573" s="103" t="s">
        <v>764</v>
      </c>
      <c r="W573" s="104">
        <v>21.78</v>
      </c>
      <c r="X573" s="97" t="s">
        <v>1000</v>
      </c>
      <c r="Y573" s="97" t="s">
        <v>997</v>
      </c>
      <c r="Z573" s="100" t="s">
        <v>963</v>
      </c>
      <c r="AB573" s="100">
        <v>1</v>
      </c>
      <c r="AJ573" s="86" t="s">
        <v>767</v>
      </c>
      <c r="AK573" s="86" t="s">
        <v>153</v>
      </c>
    </row>
    <row r="574" spans="1:37">
      <c r="D574" s="145" t="s">
        <v>1001</v>
      </c>
      <c r="E574" s="146"/>
      <c r="F574" s="147"/>
      <c r="G574" s="148"/>
      <c r="H574" s="148"/>
      <c r="I574" s="148"/>
      <c r="J574" s="148"/>
      <c r="K574" s="149"/>
      <c r="L574" s="149"/>
      <c r="M574" s="146"/>
      <c r="N574" s="146"/>
      <c r="O574" s="147"/>
      <c r="P574" s="147"/>
      <c r="Q574" s="146"/>
      <c r="R574" s="146"/>
      <c r="S574" s="146"/>
      <c r="T574" s="150"/>
      <c r="U574" s="150"/>
      <c r="V574" s="150" t="s">
        <v>0</v>
      </c>
      <c r="W574" s="151"/>
      <c r="X574" s="147"/>
    </row>
    <row r="575" spans="1:37" ht="25.5">
      <c r="D575" s="145" t="s">
        <v>1002</v>
      </c>
      <c r="E575" s="146"/>
      <c r="F575" s="147"/>
      <c r="G575" s="148"/>
      <c r="H575" s="148"/>
      <c r="I575" s="148"/>
      <c r="J575" s="148"/>
      <c r="K575" s="149"/>
      <c r="L575" s="149"/>
      <c r="M575" s="146"/>
      <c r="N575" s="146"/>
      <c r="O575" s="147"/>
      <c r="P575" s="147"/>
      <c r="Q575" s="146"/>
      <c r="R575" s="146"/>
      <c r="S575" s="146"/>
      <c r="T575" s="150"/>
      <c r="U575" s="150"/>
      <c r="V575" s="150" t="s">
        <v>0</v>
      </c>
      <c r="W575" s="151"/>
      <c r="X575" s="147"/>
    </row>
    <row r="576" spans="1:37" ht="25.5">
      <c r="A576" s="95">
        <v>179</v>
      </c>
      <c r="B576" s="96" t="s">
        <v>959</v>
      </c>
      <c r="C576" s="97" t="s">
        <v>1003</v>
      </c>
      <c r="D576" s="98" t="s">
        <v>1004</v>
      </c>
      <c r="E576" s="99">
        <v>947</v>
      </c>
      <c r="F576" s="100" t="s">
        <v>999</v>
      </c>
      <c r="H576" s="101">
        <f>ROUND(E576*G576,2)</f>
        <v>0</v>
      </c>
      <c r="J576" s="101">
        <f>ROUND(E576*G576,2)</f>
        <v>0</v>
      </c>
      <c r="K576" s="102">
        <v>5.0000000000000002E-5</v>
      </c>
      <c r="L576" s="102">
        <f>E576*K576</f>
        <v>4.7350000000000003E-2</v>
      </c>
      <c r="N576" s="99">
        <f>E576*M576</f>
        <v>0</v>
      </c>
      <c r="O576" s="100">
        <v>20</v>
      </c>
      <c r="P576" s="100" t="s">
        <v>149</v>
      </c>
      <c r="V576" s="103" t="s">
        <v>764</v>
      </c>
      <c r="W576" s="104">
        <v>60.607999999999997</v>
      </c>
      <c r="X576" s="97" t="s">
        <v>1005</v>
      </c>
      <c r="Y576" s="97" t="s">
        <v>1003</v>
      </c>
      <c r="Z576" s="100" t="s">
        <v>963</v>
      </c>
      <c r="AB576" s="100">
        <v>1</v>
      </c>
      <c r="AJ576" s="86" t="s">
        <v>767</v>
      </c>
      <c r="AK576" s="86" t="s">
        <v>153</v>
      </c>
    </row>
    <row r="577" spans="1:37" ht="25.5">
      <c r="D577" s="145" t="s">
        <v>1006</v>
      </c>
      <c r="E577" s="146"/>
      <c r="F577" s="147"/>
      <c r="G577" s="148"/>
      <c r="H577" s="148"/>
      <c r="I577" s="148"/>
      <c r="J577" s="148"/>
      <c r="K577" s="149"/>
      <c r="L577" s="149"/>
      <c r="M577" s="146"/>
      <c r="N577" s="146"/>
      <c r="O577" s="147"/>
      <c r="P577" s="147"/>
      <c r="Q577" s="146"/>
      <c r="R577" s="146"/>
      <c r="S577" s="146"/>
      <c r="T577" s="150"/>
      <c r="U577" s="150"/>
      <c r="V577" s="150" t="s">
        <v>0</v>
      </c>
      <c r="W577" s="151"/>
      <c r="X577" s="147"/>
    </row>
    <row r="578" spans="1:37">
      <c r="A578" s="95">
        <v>180</v>
      </c>
      <c r="B578" s="96" t="s">
        <v>218</v>
      </c>
      <c r="C578" s="97" t="s">
        <v>1007</v>
      </c>
      <c r="D578" s="98" t="s">
        <v>1008</v>
      </c>
      <c r="E578" s="99">
        <v>1340.85</v>
      </c>
      <c r="F578" s="100" t="s">
        <v>999</v>
      </c>
      <c r="I578" s="101">
        <f>ROUND(E578*G578,2)</f>
        <v>0</v>
      </c>
      <c r="J578" s="101">
        <f>ROUND(E578*G578,2)</f>
        <v>0</v>
      </c>
      <c r="K578" s="102">
        <v>1E-3</v>
      </c>
      <c r="L578" s="102">
        <f>E578*K578</f>
        <v>1.3408499999999999</v>
      </c>
      <c r="N578" s="99">
        <f>E578*M578</f>
        <v>0</v>
      </c>
      <c r="O578" s="100">
        <v>20</v>
      </c>
      <c r="P578" s="100" t="s">
        <v>149</v>
      </c>
      <c r="V578" s="103" t="s">
        <v>97</v>
      </c>
      <c r="X578" s="97" t="s">
        <v>1009</v>
      </c>
      <c r="Y578" s="97" t="s">
        <v>1007</v>
      </c>
      <c r="Z578" s="100" t="s">
        <v>1010</v>
      </c>
      <c r="AA578" s="97" t="s">
        <v>149</v>
      </c>
      <c r="AB578" s="100">
        <v>8</v>
      </c>
      <c r="AJ578" s="86" t="s">
        <v>771</v>
      </c>
      <c r="AK578" s="86" t="s">
        <v>153</v>
      </c>
    </row>
    <row r="579" spans="1:37">
      <c r="D579" s="145" t="s">
        <v>1011</v>
      </c>
      <c r="E579" s="146"/>
      <c r="F579" s="147"/>
      <c r="G579" s="148"/>
      <c r="H579" s="148"/>
      <c r="I579" s="148"/>
      <c r="J579" s="148"/>
      <c r="K579" s="149"/>
      <c r="L579" s="149"/>
      <c r="M579" s="146"/>
      <c r="N579" s="146"/>
      <c r="O579" s="147"/>
      <c r="P579" s="147"/>
      <c r="Q579" s="146"/>
      <c r="R579" s="146"/>
      <c r="S579" s="146"/>
      <c r="T579" s="150"/>
      <c r="U579" s="150"/>
      <c r="V579" s="150" t="s">
        <v>0</v>
      </c>
      <c r="W579" s="151"/>
      <c r="X579" s="147"/>
    </row>
    <row r="580" spans="1:37">
      <c r="D580" s="145" t="s">
        <v>1012</v>
      </c>
      <c r="E580" s="146"/>
      <c r="F580" s="147"/>
      <c r="G580" s="148"/>
      <c r="H580" s="148"/>
      <c r="I580" s="148"/>
      <c r="J580" s="148"/>
      <c r="K580" s="149"/>
      <c r="L580" s="149"/>
      <c r="M580" s="146"/>
      <c r="N580" s="146"/>
      <c r="O580" s="147"/>
      <c r="P580" s="147"/>
      <c r="Q580" s="146"/>
      <c r="R580" s="146"/>
      <c r="S580" s="146"/>
      <c r="T580" s="150"/>
      <c r="U580" s="150"/>
      <c r="V580" s="150" t="s">
        <v>0</v>
      </c>
      <c r="W580" s="151"/>
      <c r="X580" s="147"/>
    </row>
    <row r="581" spans="1:37">
      <c r="A581" s="95">
        <v>181</v>
      </c>
      <c r="B581" s="96" t="s">
        <v>959</v>
      </c>
      <c r="C581" s="97" t="s">
        <v>1013</v>
      </c>
      <c r="D581" s="98" t="s">
        <v>1014</v>
      </c>
      <c r="E581" s="99">
        <v>1</v>
      </c>
      <c r="F581" s="100" t="s">
        <v>1015</v>
      </c>
      <c r="H581" s="101">
        <f>ROUND(E581*G581,2)</f>
        <v>0</v>
      </c>
      <c r="J581" s="101">
        <f>ROUND(E581*G581,2)</f>
        <v>0</v>
      </c>
      <c r="L581" s="102">
        <f>E581*K581</f>
        <v>0</v>
      </c>
      <c r="N581" s="99">
        <f>E581*M581</f>
        <v>0</v>
      </c>
      <c r="O581" s="100">
        <v>20</v>
      </c>
      <c r="P581" s="100" t="s">
        <v>149</v>
      </c>
      <c r="V581" s="103" t="s">
        <v>764</v>
      </c>
      <c r="W581" s="104">
        <v>1</v>
      </c>
      <c r="X581" s="97" t="s">
        <v>1016</v>
      </c>
      <c r="Y581" s="97" t="s">
        <v>1013</v>
      </c>
      <c r="Z581" s="100" t="s">
        <v>963</v>
      </c>
      <c r="AB581" s="100">
        <v>7</v>
      </c>
      <c r="AJ581" s="86" t="s">
        <v>767</v>
      </c>
      <c r="AK581" s="86" t="s">
        <v>153</v>
      </c>
    </row>
    <row r="582" spans="1:37" ht="25.5">
      <c r="A582" s="95">
        <v>182</v>
      </c>
      <c r="B582" s="96" t="s">
        <v>959</v>
      </c>
      <c r="C582" s="97" t="s">
        <v>1017</v>
      </c>
      <c r="D582" s="98" t="s">
        <v>1018</v>
      </c>
      <c r="F582" s="100" t="s">
        <v>58</v>
      </c>
      <c r="H582" s="101">
        <f>ROUND(E582*G582,2)</f>
        <v>0</v>
      </c>
      <c r="J582" s="101">
        <f>ROUND(E582*G582,2)</f>
        <v>0</v>
      </c>
      <c r="L582" s="102">
        <f>E582*K582</f>
        <v>0</v>
      </c>
      <c r="N582" s="99">
        <f>E582*M582</f>
        <v>0</v>
      </c>
      <c r="O582" s="100">
        <v>20</v>
      </c>
      <c r="P582" s="100" t="s">
        <v>149</v>
      </c>
      <c r="V582" s="103" t="s">
        <v>764</v>
      </c>
      <c r="X582" s="97" t="s">
        <v>1019</v>
      </c>
      <c r="Y582" s="97" t="s">
        <v>1017</v>
      </c>
      <c r="Z582" s="100" t="s">
        <v>963</v>
      </c>
      <c r="AB582" s="100">
        <v>1</v>
      </c>
      <c r="AJ582" s="86" t="s">
        <v>767</v>
      </c>
      <c r="AK582" s="86" t="s">
        <v>153</v>
      </c>
    </row>
    <row r="583" spans="1:37">
      <c r="D583" s="152" t="s">
        <v>1020</v>
      </c>
      <c r="E583" s="153">
        <f>J583</f>
        <v>0</v>
      </c>
      <c r="H583" s="153">
        <f>SUM(H553:H582)</f>
        <v>0</v>
      </c>
      <c r="I583" s="153">
        <f>SUM(I553:I582)</f>
        <v>0</v>
      </c>
      <c r="J583" s="153">
        <f>SUM(J553:J582)</f>
        <v>0</v>
      </c>
      <c r="L583" s="154">
        <f>SUM(L553:L582)</f>
        <v>1.4086415999999999</v>
      </c>
      <c r="N583" s="155">
        <f>SUM(N553:N582)</f>
        <v>0.21580199999999999</v>
      </c>
      <c r="W583" s="104">
        <f>SUM(W553:W582)</f>
        <v>151.87</v>
      </c>
    </row>
    <row r="585" spans="1:37">
      <c r="B585" s="97" t="s">
        <v>1021</v>
      </c>
    </row>
    <row r="586" spans="1:37">
      <c r="A586" s="95">
        <v>183</v>
      </c>
      <c r="B586" s="96" t="s">
        <v>1022</v>
      </c>
      <c r="C586" s="97" t="s">
        <v>1023</v>
      </c>
      <c r="D586" s="98" t="s">
        <v>1024</v>
      </c>
      <c r="E586" s="99">
        <v>218.03200000000001</v>
      </c>
      <c r="F586" s="100" t="s">
        <v>177</v>
      </c>
      <c r="H586" s="101">
        <f>ROUND(E586*G586,2)</f>
        <v>0</v>
      </c>
      <c r="J586" s="101">
        <f>ROUND(E586*G586,2)</f>
        <v>0</v>
      </c>
      <c r="L586" s="102">
        <f>E586*K586</f>
        <v>0</v>
      </c>
      <c r="M586" s="99">
        <v>1E-3</v>
      </c>
      <c r="N586" s="99">
        <f>E586*M586</f>
        <v>0.218032</v>
      </c>
      <c r="O586" s="100">
        <v>20</v>
      </c>
      <c r="P586" s="100" t="s">
        <v>149</v>
      </c>
      <c r="V586" s="103" t="s">
        <v>764</v>
      </c>
      <c r="W586" s="104">
        <v>55.597999999999999</v>
      </c>
      <c r="X586" s="97" t="s">
        <v>1025</v>
      </c>
      <c r="Y586" s="97" t="s">
        <v>1023</v>
      </c>
      <c r="Z586" s="100" t="s">
        <v>1026</v>
      </c>
      <c r="AB586" s="100">
        <v>1</v>
      </c>
      <c r="AJ586" s="86" t="s">
        <v>767</v>
      </c>
      <c r="AK586" s="86" t="s">
        <v>153</v>
      </c>
    </row>
    <row r="587" spans="1:37">
      <c r="D587" s="145" t="s">
        <v>541</v>
      </c>
      <c r="E587" s="146"/>
      <c r="F587" s="147"/>
      <c r="G587" s="148"/>
      <c r="H587" s="148"/>
      <c r="I587" s="148"/>
      <c r="J587" s="148"/>
      <c r="K587" s="149"/>
      <c r="L587" s="149"/>
      <c r="M587" s="146"/>
      <c r="N587" s="146"/>
      <c r="O587" s="147"/>
      <c r="P587" s="147"/>
      <c r="Q587" s="146"/>
      <c r="R587" s="146"/>
      <c r="S587" s="146"/>
      <c r="T587" s="150"/>
      <c r="U587" s="150"/>
      <c r="V587" s="150" t="s">
        <v>0</v>
      </c>
      <c r="W587" s="151"/>
      <c r="X587" s="147"/>
    </row>
    <row r="588" spans="1:37">
      <c r="D588" s="145" t="s">
        <v>448</v>
      </c>
      <c r="E588" s="146"/>
      <c r="F588" s="147"/>
      <c r="G588" s="148"/>
      <c r="H588" s="148"/>
      <c r="I588" s="148"/>
      <c r="J588" s="148"/>
      <c r="K588" s="149"/>
      <c r="L588" s="149"/>
      <c r="M588" s="146"/>
      <c r="N588" s="146"/>
      <c r="O588" s="147"/>
      <c r="P588" s="147"/>
      <c r="Q588" s="146"/>
      <c r="R588" s="146"/>
      <c r="S588" s="146"/>
      <c r="T588" s="150"/>
      <c r="U588" s="150"/>
      <c r="V588" s="150" t="s">
        <v>0</v>
      </c>
      <c r="W588" s="151"/>
      <c r="X588" s="147"/>
    </row>
    <row r="589" spans="1:37">
      <c r="D589" s="145" t="s">
        <v>449</v>
      </c>
      <c r="E589" s="146"/>
      <c r="F589" s="147"/>
      <c r="G589" s="148"/>
      <c r="H589" s="148"/>
      <c r="I589" s="148"/>
      <c r="J589" s="148"/>
      <c r="K589" s="149"/>
      <c r="L589" s="149"/>
      <c r="M589" s="146"/>
      <c r="N589" s="146"/>
      <c r="O589" s="147"/>
      <c r="P589" s="147"/>
      <c r="Q589" s="146"/>
      <c r="R589" s="146"/>
      <c r="S589" s="146"/>
      <c r="T589" s="150"/>
      <c r="U589" s="150"/>
      <c r="V589" s="150" t="s">
        <v>0</v>
      </c>
      <c r="W589" s="151"/>
      <c r="X589" s="147"/>
    </row>
    <row r="590" spans="1:37">
      <c r="D590" s="145" t="s">
        <v>450</v>
      </c>
      <c r="E590" s="146"/>
      <c r="F590" s="147"/>
      <c r="G590" s="148"/>
      <c r="H590" s="148"/>
      <c r="I590" s="148"/>
      <c r="J590" s="148"/>
      <c r="K590" s="149"/>
      <c r="L590" s="149"/>
      <c r="M590" s="146"/>
      <c r="N590" s="146"/>
      <c r="O590" s="147"/>
      <c r="P590" s="147"/>
      <c r="Q590" s="146"/>
      <c r="R590" s="146"/>
      <c r="S590" s="146"/>
      <c r="T590" s="150"/>
      <c r="U590" s="150"/>
      <c r="V590" s="150" t="s">
        <v>0</v>
      </c>
      <c r="W590" s="151"/>
      <c r="X590" s="147"/>
    </row>
    <row r="591" spans="1:37">
      <c r="D591" s="145" t="s">
        <v>451</v>
      </c>
      <c r="E591" s="146"/>
      <c r="F591" s="147"/>
      <c r="G591" s="148"/>
      <c r="H591" s="148"/>
      <c r="I591" s="148"/>
      <c r="J591" s="148"/>
      <c r="K591" s="149"/>
      <c r="L591" s="149"/>
      <c r="M591" s="146"/>
      <c r="N591" s="146"/>
      <c r="O591" s="147"/>
      <c r="P591" s="147"/>
      <c r="Q591" s="146"/>
      <c r="R591" s="146"/>
      <c r="S591" s="146"/>
      <c r="T591" s="150"/>
      <c r="U591" s="150"/>
      <c r="V591" s="150" t="s">
        <v>0</v>
      </c>
      <c r="W591" s="151"/>
      <c r="X591" s="147"/>
    </row>
    <row r="592" spans="1:37">
      <c r="D592" s="145" t="s">
        <v>452</v>
      </c>
      <c r="E592" s="146"/>
      <c r="F592" s="147"/>
      <c r="G592" s="148"/>
      <c r="H592" s="148"/>
      <c r="I592" s="148"/>
      <c r="J592" s="148"/>
      <c r="K592" s="149"/>
      <c r="L592" s="149"/>
      <c r="M592" s="146"/>
      <c r="N592" s="146"/>
      <c r="O592" s="147"/>
      <c r="P592" s="147"/>
      <c r="Q592" s="146"/>
      <c r="R592" s="146"/>
      <c r="S592" s="146"/>
      <c r="T592" s="150"/>
      <c r="U592" s="150"/>
      <c r="V592" s="150" t="s">
        <v>0</v>
      </c>
      <c r="W592" s="151"/>
      <c r="X592" s="147"/>
    </row>
    <row r="593" spans="1:37">
      <c r="D593" s="145" t="s">
        <v>453</v>
      </c>
      <c r="E593" s="146"/>
      <c r="F593" s="147"/>
      <c r="G593" s="148"/>
      <c r="H593" s="148"/>
      <c r="I593" s="148"/>
      <c r="J593" s="148"/>
      <c r="K593" s="149"/>
      <c r="L593" s="149"/>
      <c r="M593" s="146"/>
      <c r="N593" s="146"/>
      <c r="O593" s="147"/>
      <c r="P593" s="147"/>
      <c r="Q593" s="146"/>
      <c r="R593" s="146"/>
      <c r="S593" s="146"/>
      <c r="T593" s="150"/>
      <c r="U593" s="150"/>
      <c r="V593" s="150" t="s">
        <v>0</v>
      </c>
      <c r="W593" s="151"/>
      <c r="X593" s="147"/>
    </row>
    <row r="594" spans="1:37">
      <c r="D594" s="145" t="s">
        <v>454</v>
      </c>
      <c r="E594" s="146"/>
      <c r="F594" s="147"/>
      <c r="G594" s="148"/>
      <c r="H594" s="148"/>
      <c r="I594" s="148"/>
      <c r="J594" s="148"/>
      <c r="K594" s="149"/>
      <c r="L594" s="149"/>
      <c r="M594" s="146"/>
      <c r="N594" s="146"/>
      <c r="O594" s="147"/>
      <c r="P594" s="147"/>
      <c r="Q594" s="146"/>
      <c r="R594" s="146"/>
      <c r="S594" s="146"/>
      <c r="T594" s="150"/>
      <c r="U594" s="150"/>
      <c r="V594" s="150" t="s">
        <v>0</v>
      </c>
      <c r="W594" s="151"/>
      <c r="X594" s="147"/>
    </row>
    <row r="595" spans="1:37">
      <c r="D595" s="145" t="s">
        <v>455</v>
      </c>
      <c r="E595" s="146"/>
      <c r="F595" s="147"/>
      <c r="G595" s="148"/>
      <c r="H595" s="148"/>
      <c r="I595" s="148"/>
      <c r="J595" s="148"/>
      <c r="K595" s="149"/>
      <c r="L595" s="149"/>
      <c r="M595" s="146"/>
      <c r="N595" s="146"/>
      <c r="O595" s="147"/>
      <c r="P595" s="147"/>
      <c r="Q595" s="146"/>
      <c r="R595" s="146"/>
      <c r="S595" s="146"/>
      <c r="T595" s="150"/>
      <c r="U595" s="150"/>
      <c r="V595" s="150" t="s">
        <v>0</v>
      </c>
      <c r="W595" s="151"/>
      <c r="X595" s="147"/>
    </row>
    <row r="596" spans="1:37">
      <c r="D596" s="145" t="s">
        <v>456</v>
      </c>
      <c r="E596" s="146"/>
      <c r="F596" s="147"/>
      <c r="G596" s="148"/>
      <c r="H596" s="148"/>
      <c r="I596" s="148"/>
      <c r="J596" s="148"/>
      <c r="K596" s="149"/>
      <c r="L596" s="149"/>
      <c r="M596" s="146"/>
      <c r="N596" s="146"/>
      <c r="O596" s="147"/>
      <c r="P596" s="147"/>
      <c r="Q596" s="146"/>
      <c r="R596" s="146"/>
      <c r="S596" s="146"/>
      <c r="T596" s="150"/>
      <c r="U596" s="150"/>
      <c r="V596" s="150" t="s">
        <v>0</v>
      </c>
      <c r="W596" s="151"/>
      <c r="X596" s="147"/>
    </row>
    <row r="597" spans="1:37">
      <c r="D597" s="145" t="s">
        <v>457</v>
      </c>
      <c r="E597" s="146"/>
      <c r="F597" s="147"/>
      <c r="G597" s="148"/>
      <c r="H597" s="148"/>
      <c r="I597" s="148"/>
      <c r="J597" s="148"/>
      <c r="K597" s="149"/>
      <c r="L597" s="149"/>
      <c r="M597" s="146"/>
      <c r="N597" s="146"/>
      <c r="O597" s="147"/>
      <c r="P597" s="147"/>
      <c r="Q597" s="146"/>
      <c r="R597" s="146"/>
      <c r="S597" s="146"/>
      <c r="T597" s="150"/>
      <c r="U597" s="150"/>
      <c r="V597" s="150" t="s">
        <v>0</v>
      </c>
      <c r="W597" s="151"/>
      <c r="X597" s="147"/>
    </row>
    <row r="598" spans="1:37">
      <c r="D598" s="145" t="s">
        <v>458</v>
      </c>
      <c r="E598" s="146"/>
      <c r="F598" s="147"/>
      <c r="G598" s="148"/>
      <c r="H598" s="148"/>
      <c r="I598" s="148"/>
      <c r="J598" s="148"/>
      <c r="K598" s="149"/>
      <c r="L598" s="149"/>
      <c r="M598" s="146"/>
      <c r="N598" s="146"/>
      <c r="O598" s="147"/>
      <c r="P598" s="147"/>
      <c r="Q598" s="146"/>
      <c r="R598" s="146"/>
      <c r="S598" s="146"/>
      <c r="T598" s="150"/>
      <c r="U598" s="150"/>
      <c r="V598" s="150" t="s">
        <v>0</v>
      </c>
      <c r="W598" s="151"/>
      <c r="X598" s="147"/>
    </row>
    <row r="599" spans="1:37">
      <c r="D599" s="145" t="s">
        <v>459</v>
      </c>
      <c r="E599" s="146"/>
      <c r="F599" s="147"/>
      <c r="G599" s="148"/>
      <c r="H599" s="148"/>
      <c r="I599" s="148"/>
      <c r="J599" s="148"/>
      <c r="K599" s="149"/>
      <c r="L599" s="149"/>
      <c r="M599" s="146"/>
      <c r="N599" s="146"/>
      <c r="O599" s="147"/>
      <c r="P599" s="147"/>
      <c r="Q599" s="146"/>
      <c r="R599" s="146"/>
      <c r="S599" s="146"/>
      <c r="T599" s="150"/>
      <c r="U599" s="150"/>
      <c r="V599" s="150" t="s">
        <v>0</v>
      </c>
      <c r="W599" s="151"/>
      <c r="X599" s="147"/>
    </row>
    <row r="600" spans="1:37">
      <c r="D600" s="145" t="s">
        <v>460</v>
      </c>
      <c r="E600" s="146"/>
      <c r="F600" s="147"/>
      <c r="G600" s="148"/>
      <c r="H600" s="148"/>
      <c r="I600" s="148"/>
      <c r="J600" s="148"/>
      <c r="K600" s="149"/>
      <c r="L600" s="149"/>
      <c r="M600" s="146"/>
      <c r="N600" s="146"/>
      <c r="O600" s="147"/>
      <c r="P600" s="147"/>
      <c r="Q600" s="146"/>
      <c r="R600" s="146"/>
      <c r="S600" s="146"/>
      <c r="T600" s="150"/>
      <c r="U600" s="150"/>
      <c r="V600" s="150" t="s">
        <v>0</v>
      </c>
      <c r="W600" s="151"/>
      <c r="X600" s="147"/>
    </row>
    <row r="601" spans="1:37">
      <c r="D601" s="145" t="s">
        <v>542</v>
      </c>
      <c r="E601" s="146"/>
      <c r="F601" s="147"/>
      <c r="G601" s="148"/>
      <c r="H601" s="148"/>
      <c r="I601" s="148"/>
      <c r="J601" s="148"/>
      <c r="K601" s="149"/>
      <c r="L601" s="149"/>
      <c r="M601" s="146"/>
      <c r="N601" s="146"/>
      <c r="O601" s="147"/>
      <c r="P601" s="147"/>
      <c r="Q601" s="146"/>
      <c r="R601" s="146"/>
      <c r="S601" s="146"/>
      <c r="T601" s="150"/>
      <c r="U601" s="150"/>
      <c r="V601" s="150" t="s">
        <v>0</v>
      </c>
      <c r="W601" s="151"/>
      <c r="X601" s="147"/>
    </row>
    <row r="602" spans="1:37">
      <c r="D602" s="145" t="s">
        <v>543</v>
      </c>
      <c r="E602" s="146"/>
      <c r="F602" s="147"/>
      <c r="G602" s="148"/>
      <c r="H602" s="148"/>
      <c r="I602" s="148"/>
      <c r="J602" s="148"/>
      <c r="K602" s="149"/>
      <c r="L602" s="149"/>
      <c r="M602" s="146"/>
      <c r="N602" s="146"/>
      <c r="O602" s="147"/>
      <c r="P602" s="147"/>
      <c r="Q602" s="146"/>
      <c r="R602" s="146"/>
      <c r="S602" s="146"/>
      <c r="T602" s="150"/>
      <c r="U602" s="150"/>
      <c r="V602" s="150" t="s">
        <v>0</v>
      </c>
      <c r="W602" s="151"/>
      <c r="X602" s="147"/>
    </row>
    <row r="603" spans="1:37" ht="25.5">
      <c r="A603" s="95">
        <v>184</v>
      </c>
      <c r="B603" s="96" t="s">
        <v>1022</v>
      </c>
      <c r="C603" s="97" t="s">
        <v>1027</v>
      </c>
      <c r="D603" s="98" t="s">
        <v>1028</v>
      </c>
      <c r="E603" s="99">
        <v>218.03200000000001</v>
      </c>
      <c r="F603" s="100" t="s">
        <v>177</v>
      </c>
      <c r="H603" s="101">
        <f>ROUND(E603*G603,2)</f>
        <v>0</v>
      </c>
      <c r="J603" s="101">
        <f>ROUND(E603*G603,2)</f>
        <v>0</v>
      </c>
      <c r="L603" s="102">
        <f>E603*K603</f>
        <v>0</v>
      </c>
      <c r="M603" s="99">
        <v>1E-3</v>
      </c>
      <c r="N603" s="99">
        <f>E603*M603</f>
        <v>0.218032</v>
      </c>
      <c r="O603" s="100">
        <v>20</v>
      </c>
      <c r="P603" s="100" t="s">
        <v>149</v>
      </c>
      <c r="V603" s="103" t="s">
        <v>764</v>
      </c>
      <c r="W603" s="104">
        <v>55.597999999999999</v>
      </c>
      <c r="X603" s="97" t="s">
        <v>1025</v>
      </c>
      <c r="Y603" s="97" t="s">
        <v>1027</v>
      </c>
      <c r="Z603" s="100" t="s">
        <v>1026</v>
      </c>
      <c r="AB603" s="100">
        <v>7</v>
      </c>
      <c r="AJ603" s="86" t="s">
        <v>767</v>
      </c>
      <c r="AK603" s="86" t="s">
        <v>153</v>
      </c>
    </row>
    <row r="604" spans="1:37" ht="25.5">
      <c r="A604" s="95">
        <v>185</v>
      </c>
      <c r="B604" s="96" t="s">
        <v>1022</v>
      </c>
      <c r="C604" s="97" t="s">
        <v>1029</v>
      </c>
      <c r="D604" s="98" t="s">
        <v>1030</v>
      </c>
      <c r="E604" s="99">
        <v>130.13800000000001</v>
      </c>
      <c r="F604" s="100" t="s">
        <v>177</v>
      </c>
      <c r="H604" s="101">
        <f>ROUND(E604*G604,2)</f>
        <v>0</v>
      </c>
      <c r="J604" s="101">
        <f>ROUND(E604*G604,2)</f>
        <v>0</v>
      </c>
      <c r="K604" s="102">
        <v>3.6000000000000002E-4</v>
      </c>
      <c r="L604" s="102">
        <f>E604*K604</f>
        <v>4.6849680000000005E-2</v>
      </c>
      <c r="N604" s="99">
        <f>E604*M604</f>
        <v>0</v>
      </c>
      <c r="O604" s="100">
        <v>20</v>
      </c>
      <c r="P604" s="100" t="s">
        <v>149</v>
      </c>
      <c r="V604" s="103" t="s">
        <v>764</v>
      </c>
      <c r="W604" s="104">
        <v>21.733000000000001</v>
      </c>
      <c r="X604" s="97" t="s">
        <v>1031</v>
      </c>
      <c r="Y604" s="97" t="s">
        <v>1029</v>
      </c>
      <c r="Z604" s="100" t="s">
        <v>1026</v>
      </c>
      <c r="AB604" s="100">
        <v>7</v>
      </c>
      <c r="AJ604" s="86" t="s">
        <v>767</v>
      </c>
      <c r="AK604" s="86" t="s">
        <v>153</v>
      </c>
    </row>
    <row r="605" spans="1:37">
      <c r="D605" s="145" t="s">
        <v>541</v>
      </c>
      <c r="E605" s="146"/>
      <c r="F605" s="147"/>
      <c r="G605" s="148"/>
      <c r="H605" s="148"/>
      <c r="I605" s="148"/>
      <c r="J605" s="148"/>
      <c r="K605" s="149"/>
      <c r="L605" s="149"/>
      <c r="M605" s="146"/>
      <c r="N605" s="146"/>
      <c r="O605" s="147"/>
      <c r="P605" s="147"/>
      <c r="Q605" s="146"/>
      <c r="R605" s="146"/>
      <c r="S605" s="146"/>
      <c r="T605" s="150"/>
      <c r="U605" s="150"/>
      <c r="V605" s="150" t="s">
        <v>0</v>
      </c>
      <c r="W605" s="151"/>
      <c r="X605" s="147"/>
    </row>
    <row r="606" spans="1:37">
      <c r="D606" s="145" t="s">
        <v>449</v>
      </c>
      <c r="E606" s="146"/>
      <c r="F606" s="147"/>
      <c r="G606" s="148"/>
      <c r="H606" s="148"/>
      <c r="I606" s="148"/>
      <c r="J606" s="148"/>
      <c r="K606" s="149"/>
      <c r="L606" s="149"/>
      <c r="M606" s="146"/>
      <c r="N606" s="146"/>
      <c r="O606" s="147"/>
      <c r="P606" s="147"/>
      <c r="Q606" s="146"/>
      <c r="R606" s="146"/>
      <c r="S606" s="146"/>
      <c r="T606" s="150"/>
      <c r="U606" s="150"/>
      <c r="V606" s="150" t="s">
        <v>0</v>
      </c>
      <c r="W606" s="151"/>
      <c r="X606" s="147"/>
    </row>
    <row r="607" spans="1:37">
      <c r="D607" s="145" t="s">
        <v>450</v>
      </c>
      <c r="E607" s="146"/>
      <c r="F607" s="147"/>
      <c r="G607" s="148"/>
      <c r="H607" s="148"/>
      <c r="I607" s="148"/>
      <c r="J607" s="148"/>
      <c r="K607" s="149"/>
      <c r="L607" s="149"/>
      <c r="M607" s="146"/>
      <c r="N607" s="146"/>
      <c r="O607" s="147"/>
      <c r="P607" s="147"/>
      <c r="Q607" s="146"/>
      <c r="R607" s="146"/>
      <c r="S607" s="146"/>
      <c r="T607" s="150"/>
      <c r="U607" s="150"/>
      <c r="V607" s="150" t="s">
        <v>0</v>
      </c>
      <c r="W607" s="151"/>
      <c r="X607" s="147"/>
    </row>
    <row r="608" spans="1:37">
      <c r="D608" s="145" t="s">
        <v>451</v>
      </c>
      <c r="E608" s="146"/>
      <c r="F608" s="147"/>
      <c r="G608" s="148"/>
      <c r="H608" s="148"/>
      <c r="I608" s="148"/>
      <c r="J608" s="148"/>
      <c r="K608" s="149"/>
      <c r="L608" s="149"/>
      <c r="M608" s="146"/>
      <c r="N608" s="146"/>
      <c r="O608" s="147"/>
      <c r="P608" s="147"/>
      <c r="Q608" s="146"/>
      <c r="R608" s="146"/>
      <c r="S608" s="146"/>
      <c r="T608" s="150"/>
      <c r="U608" s="150"/>
      <c r="V608" s="150" t="s">
        <v>0</v>
      </c>
      <c r="W608" s="151"/>
      <c r="X608" s="147"/>
    </row>
    <row r="609" spans="1:37">
      <c r="D609" s="145" t="s">
        <v>454</v>
      </c>
      <c r="E609" s="146"/>
      <c r="F609" s="147"/>
      <c r="G609" s="148"/>
      <c r="H609" s="148"/>
      <c r="I609" s="148"/>
      <c r="J609" s="148"/>
      <c r="K609" s="149"/>
      <c r="L609" s="149"/>
      <c r="M609" s="146"/>
      <c r="N609" s="146"/>
      <c r="O609" s="147"/>
      <c r="P609" s="147"/>
      <c r="Q609" s="146"/>
      <c r="R609" s="146"/>
      <c r="S609" s="146"/>
      <c r="T609" s="150"/>
      <c r="U609" s="150"/>
      <c r="V609" s="150" t="s">
        <v>0</v>
      </c>
      <c r="W609" s="151"/>
      <c r="X609" s="147"/>
    </row>
    <row r="610" spans="1:37">
      <c r="D610" s="145" t="s">
        <v>455</v>
      </c>
      <c r="E610" s="146"/>
      <c r="F610" s="147"/>
      <c r="G610" s="148"/>
      <c r="H610" s="148"/>
      <c r="I610" s="148"/>
      <c r="J610" s="148"/>
      <c r="K610" s="149"/>
      <c r="L610" s="149"/>
      <c r="M610" s="146"/>
      <c r="N610" s="146"/>
      <c r="O610" s="147"/>
      <c r="P610" s="147"/>
      <c r="Q610" s="146"/>
      <c r="R610" s="146"/>
      <c r="S610" s="146"/>
      <c r="T610" s="150"/>
      <c r="U610" s="150"/>
      <c r="V610" s="150" t="s">
        <v>0</v>
      </c>
      <c r="W610" s="151"/>
      <c r="X610" s="147"/>
    </row>
    <row r="611" spans="1:37">
      <c r="D611" s="145" t="s">
        <v>457</v>
      </c>
      <c r="E611" s="146"/>
      <c r="F611" s="147"/>
      <c r="G611" s="148"/>
      <c r="H611" s="148"/>
      <c r="I611" s="148"/>
      <c r="J611" s="148"/>
      <c r="K611" s="149"/>
      <c r="L611" s="149"/>
      <c r="M611" s="146"/>
      <c r="N611" s="146"/>
      <c r="O611" s="147"/>
      <c r="P611" s="147"/>
      <c r="Q611" s="146"/>
      <c r="R611" s="146"/>
      <c r="S611" s="146"/>
      <c r="T611" s="150"/>
      <c r="U611" s="150"/>
      <c r="V611" s="150" t="s">
        <v>0</v>
      </c>
      <c r="W611" s="151"/>
      <c r="X611" s="147"/>
    </row>
    <row r="612" spans="1:37">
      <c r="D612" s="145" t="s">
        <v>458</v>
      </c>
      <c r="E612" s="146"/>
      <c r="F612" s="147"/>
      <c r="G612" s="148"/>
      <c r="H612" s="148"/>
      <c r="I612" s="148"/>
      <c r="J612" s="148"/>
      <c r="K612" s="149"/>
      <c r="L612" s="149"/>
      <c r="M612" s="146"/>
      <c r="N612" s="146"/>
      <c r="O612" s="147"/>
      <c r="P612" s="147"/>
      <c r="Q612" s="146"/>
      <c r="R612" s="146"/>
      <c r="S612" s="146"/>
      <c r="T612" s="150"/>
      <c r="U612" s="150"/>
      <c r="V612" s="150" t="s">
        <v>0</v>
      </c>
      <c r="W612" s="151"/>
      <c r="X612" s="147"/>
    </row>
    <row r="613" spans="1:37">
      <c r="D613" s="145" t="s">
        <v>459</v>
      </c>
      <c r="E613" s="146"/>
      <c r="F613" s="147"/>
      <c r="G613" s="148"/>
      <c r="H613" s="148"/>
      <c r="I613" s="148"/>
      <c r="J613" s="148"/>
      <c r="K613" s="149"/>
      <c r="L613" s="149"/>
      <c r="M613" s="146"/>
      <c r="N613" s="146"/>
      <c r="O613" s="147"/>
      <c r="P613" s="147"/>
      <c r="Q613" s="146"/>
      <c r="R613" s="146"/>
      <c r="S613" s="146"/>
      <c r="T613" s="150"/>
      <c r="U613" s="150"/>
      <c r="V613" s="150" t="s">
        <v>0</v>
      </c>
      <c r="W613" s="151"/>
      <c r="X613" s="147"/>
    </row>
    <row r="614" spans="1:37">
      <c r="D614" s="145" t="s">
        <v>542</v>
      </c>
      <c r="E614" s="146"/>
      <c r="F614" s="147"/>
      <c r="G614" s="148"/>
      <c r="H614" s="148"/>
      <c r="I614" s="148"/>
      <c r="J614" s="148"/>
      <c r="K614" s="149"/>
      <c r="L614" s="149"/>
      <c r="M614" s="146"/>
      <c r="N614" s="146"/>
      <c r="O614" s="147"/>
      <c r="P614" s="147"/>
      <c r="Q614" s="146"/>
      <c r="R614" s="146"/>
      <c r="S614" s="146"/>
      <c r="T614" s="150"/>
      <c r="U614" s="150"/>
      <c r="V614" s="150" t="s">
        <v>0</v>
      </c>
      <c r="W614" s="151"/>
      <c r="X614" s="147"/>
    </row>
    <row r="615" spans="1:37">
      <c r="D615" s="145" t="s">
        <v>543</v>
      </c>
      <c r="E615" s="146"/>
      <c r="F615" s="147"/>
      <c r="G615" s="148"/>
      <c r="H615" s="148"/>
      <c r="I615" s="148"/>
      <c r="J615" s="148"/>
      <c r="K615" s="149"/>
      <c r="L615" s="149"/>
      <c r="M615" s="146"/>
      <c r="N615" s="146"/>
      <c r="O615" s="147"/>
      <c r="P615" s="147"/>
      <c r="Q615" s="146"/>
      <c r="R615" s="146"/>
      <c r="S615" s="146"/>
      <c r="T615" s="150"/>
      <c r="U615" s="150"/>
      <c r="V615" s="150" t="s">
        <v>0</v>
      </c>
      <c r="W615" s="151"/>
      <c r="X615" s="147"/>
    </row>
    <row r="616" spans="1:37">
      <c r="D616" s="145" t="s">
        <v>1032</v>
      </c>
      <c r="E616" s="146"/>
      <c r="F616" s="147"/>
      <c r="G616" s="148"/>
      <c r="H616" s="148"/>
      <c r="I616" s="148"/>
      <c r="J616" s="148"/>
      <c r="K616" s="149"/>
      <c r="L616" s="149"/>
      <c r="M616" s="146"/>
      <c r="N616" s="146"/>
      <c r="O616" s="147"/>
      <c r="P616" s="147"/>
      <c r="Q616" s="146"/>
      <c r="R616" s="146"/>
      <c r="S616" s="146"/>
      <c r="T616" s="150"/>
      <c r="U616" s="150"/>
      <c r="V616" s="150" t="s">
        <v>0</v>
      </c>
      <c r="W616" s="151"/>
      <c r="X616" s="147"/>
    </row>
    <row r="617" spans="1:37" ht="38.25">
      <c r="A617" s="95">
        <v>186</v>
      </c>
      <c r="B617" s="96" t="s">
        <v>1022</v>
      </c>
      <c r="C617" s="97" t="s">
        <v>1033</v>
      </c>
      <c r="D617" s="98" t="s">
        <v>1034</v>
      </c>
      <c r="E617" s="99">
        <v>95.394000000000005</v>
      </c>
      <c r="F617" s="100" t="s">
        <v>177</v>
      </c>
      <c r="H617" s="101">
        <f>ROUND(E617*G617,2)</f>
        <v>0</v>
      </c>
      <c r="J617" s="101">
        <f>ROUND(E617*G617,2)</f>
        <v>0</v>
      </c>
      <c r="K617" s="102">
        <v>5.2999999999999998E-4</v>
      </c>
      <c r="L617" s="102">
        <f>E617*K617</f>
        <v>5.0558820000000004E-2</v>
      </c>
      <c r="N617" s="99">
        <f>E617*M617</f>
        <v>0</v>
      </c>
      <c r="O617" s="100">
        <v>20</v>
      </c>
      <c r="P617" s="100" t="s">
        <v>149</v>
      </c>
      <c r="V617" s="103" t="s">
        <v>764</v>
      </c>
      <c r="W617" s="104">
        <v>29.858000000000001</v>
      </c>
      <c r="X617" s="97" t="s">
        <v>1035</v>
      </c>
      <c r="Y617" s="97" t="s">
        <v>1033</v>
      </c>
      <c r="Z617" s="100" t="s">
        <v>221</v>
      </c>
      <c r="AB617" s="100">
        <v>7</v>
      </c>
      <c r="AJ617" s="86" t="s">
        <v>767</v>
      </c>
      <c r="AK617" s="86" t="s">
        <v>153</v>
      </c>
    </row>
    <row r="618" spans="1:37">
      <c r="D618" s="145" t="s">
        <v>448</v>
      </c>
      <c r="E618" s="146"/>
      <c r="F618" s="147"/>
      <c r="G618" s="148"/>
      <c r="H618" s="148"/>
      <c r="I618" s="148"/>
      <c r="J618" s="148"/>
      <c r="K618" s="149"/>
      <c r="L618" s="149"/>
      <c r="M618" s="146"/>
      <c r="N618" s="146"/>
      <c r="O618" s="147"/>
      <c r="P618" s="147"/>
      <c r="Q618" s="146"/>
      <c r="R618" s="146"/>
      <c r="S618" s="146"/>
      <c r="T618" s="150"/>
      <c r="U618" s="150"/>
      <c r="V618" s="150" t="s">
        <v>0</v>
      </c>
      <c r="W618" s="151"/>
      <c r="X618" s="147"/>
    </row>
    <row r="619" spans="1:37">
      <c r="D619" s="145" t="s">
        <v>452</v>
      </c>
      <c r="E619" s="146"/>
      <c r="F619" s="147"/>
      <c r="G619" s="148"/>
      <c r="H619" s="148"/>
      <c r="I619" s="148"/>
      <c r="J619" s="148"/>
      <c r="K619" s="149"/>
      <c r="L619" s="149"/>
      <c r="M619" s="146"/>
      <c r="N619" s="146"/>
      <c r="O619" s="147"/>
      <c r="P619" s="147"/>
      <c r="Q619" s="146"/>
      <c r="R619" s="146"/>
      <c r="S619" s="146"/>
      <c r="T619" s="150"/>
      <c r="U619" s="150"/>
      <c r="V619" s="150" t="s">
        <v>0</v>
      </c>
      <c r="W619" s="151"/>
      <c r="X619" s="147"/>
    </row>
    <row r="620" spans="1:37">
      <c r="D620" s="145" t="s">
        <v>453</v>
      </c>
      <c r="E620" s="146"/>
      <c r="F620" s="147"/>
      <c r="G620" s="148"/>
      <c r="H620" s="148"/>
      <c r="I620" s="148"/>
      <c r="J620" s="148"/>
      <c r="K620" s="149"/>
      <c r="L620" s="149"/>
      <c r="M620" s="146"/>
      <c r="N620" s="146"/>
      <c r="O620" s="147"/>
      <c r="P620" s="147"/>
      <c r="Q620" s="146"/>
      <c r="R620" s="146"/>
      <c r="S620" s="146"/>
      <c r="T620" s="150"/>
      <c r="U620" s="150"/>
      <c r="V620" s="150" t="s">
        <v>0</v>
      </c>
      <c r="W620" s="151"/>
      <c r="X620" s="147"/>
    </row>
    <row r="621" spans="1:37">
      <c r="D621" s="145" t="s">
        <v>456</v>
      </c>
      <c r="E621" s="146"/>
      <c r="F621" s="147"/>
      <c r="G621" s="148"/>
      <c r="H621" s="148"/>
      <c r="I621" s="148"/>
      <c r="J621" s="148"/>
      <c r="K621" s="149"/>
      <c r="L621" s="149"/>
      <c r="M621" s="146"/>
      <c r="N621" s="146"/>
      <c r="O621" s="147"/>
      <c r="P621" s="147"/>
      <c r="Q621" s="146"/>
      <c r="R621" s="146"/>
      <c r="S621" s="146"/>
      <c r="T621" s="150"/>
      <c r="U621" s="150"/>
      <c r="V621" s="150" t="s">
        <v>0</v>
      </c>
      <c r="W621" s="151"/>
      <c r="X621" s="147"/>
    </row>
    <row r="622" spans="1:37">
      <c r="D622" s="145" t="s">
        <v>460</v>
      </c>
      <c r="E622" s="146"/>
      <c r="F622" s="147"/>
      <c r="G622" s="148"/>
      <c r="H622" s="148"/>
      <c r="I622" s="148"/>
      <c r="J622" s="148"/>
      <c r="K622" s="149"/>
      <c r="L622" s="149"/>
      <c r="M622" s="146"/>
      <c r="N622" s="146"/>
      <c r="O622" s="147"/>
      <c r="P622" s="147"/>
      <c r="Q622" s="146"/>
      <c r="R622" s="146"/>
      <c r="S622" s="146"/>
      <c r="T622" s="150"/>
      <c r="U622" s="150"/>
      <c r="V622" s="150" t="s">
        <v>0</v>
      </c>
      <c r="W622" s="151"/>
      <c r="X622" s="147"/>
    </row>
    <row r="623" spans="1:37">
      <c r="D623" s="145" t="s">
        <v>1036</v>
      </c>
      <c r="E623" s="146"/>
      <c r="F623" s="147"/>
      <c r="G623" s="148"/>
      <c r="H623" s="148"/>
      <c r="I623" s="148"/>
      <c r="J623" s="148"/>
      <c r="K623" s="149"/>
      <c r="L623" s="149"/>
      <c r="M623" s="146"/>
      <c r="N623" s="146"/>
      <c r="O623" s="147"/>
      <c r="P623" s="147"/>
      <c r="Q623" s="146"/>
      <c r="R623" s="146"/>
      <c r="S623" s="146"/>
      <c r="T623" s="150"/>
      <c r="U623" s="150"/>
      <c r="V623" s="150" t="s">
        <v>0</v>
      </c>
      <c r="W623" s="151"/>
      <c r="X623" s="147"/>
    </row>
    <row r="624" spans="1:37" ht="25.5">
      <c r="A624" s="95">
        <v>187</v>
      </c>
      <c r="B624" s="96" t="s">
        <v>1022</v>
      </c>
      <c r="C624" s="97" t="s">
        <v>1037</v>
      </c>
      <c r="D624" s="98" t="s">
        <v>1038</v>
      </c>
      <c r="F624" s="100" t="s">
        <v>58</v>
      </c>
      <c r="H624" s="101">
        <f>ROUND(E624*G624,2)</f>
        <v>0</v>
      </c>
      <c r="J624" s="101">
        <f>ROUND(E624*G624,2)</f>
        <v>0</v>
      </c>
      <c r="L624" s="102">
        <f>E624*K624</f>
        <v>0</v>
      </c>
      <c r="N624" s="99">
        <f>E624*M624</f>
        <v>0</v>
      </c>
      <c r="O624" s="100">
        <v>20</v>
      </c>
      <c r="P624" s="100" t="s">
        <v>149</v>
      </c>
      <c r="V624" s="103" t="s">
        <v>764</v>
      </c>
      <c r="X624" s="97" t="s">
        <v>1039</v>
      </c>
      <c r="Y624" s="97" t="s">
        <v>1037</v>
      </c>
      <c r="Z624" s="100" t="s">
        <v>1040</v>
      </c>
      <c r="AB624" s="100">
        <v>1</v>
      </c>
      <c r="AJ624" s="86" t="s">
        <v>767</v>
      </c>
      <c r="AK624" s="86" t="s">
        <v>153</v>
      </c>
    </row>
    <row r="625" spans="1:37">
      <c r="D625" s="152" t="s">
        <v>1041</v>
      </c>
      <c r="E625" s="153">
        <f>J625</f>
        <v>0</v>
      </c>
      <c r="H625" s="153">
        <f>SUM(H585:H624)</f>
        <v>0</v>
      </c>
      <c r="I625" s="153">
        <f>SUM(I585:I624)</f>
        <v>0</v>
      </c>
      <c r="J625" s="153">
        <f>SUM(J585:J624)</f>
        <v>0</v>
      </c>
      <c r="L625" s="154">
        <f>SUM(L585:L624)</f>
        <v>9.7408500000000009E-2</v>
      </c>
      <c r="N625" s="155">
        <f>SUM(N585:N624)</f>
        <v>0.43606400000000001</v>
      </c>
      <c r="W625" s="104">
        <f>SUM(W585:W624)</f>
        <v>162.78700000000001</v>
      </c>
    </row>
    <row r="627" spans="1:37">
      <c r="B627" s="97" t="s">
        <v>1042</v>
      </c>
    </row>
    <row r="628" spans="1:37" ht="25.5">
      <c r="A628" s="95">
        <v>188</v>
      </c>
      <c r="B628" s="96" t="s">
        <v>1043</v>
      </c>
      <c r="C628" s="97" t="s">
        <v>1044</v>
      </c>
      <c r="D628" s="98" t="s">
        <v>1045</v>
      </c>
      <c r="E628" s="99">
        <v>8.02</v>
      </c>
      <c r="F628" s="100" t="s">
        <v>177</v>
      </c>
      <c r="H628" s="101">
        <f>ROUND(E628*G628,2)</f>
        <v>0</v>
      </c>
      <c r="J628" s="101">
        <f>ROUND(E628*G628,2)</f>
        <v>0</v>
      </c>
      <c r="K628" s="102">
        <v>2.3400000000000001E-3</v>
      </c>
      <c r="L628" s="102">
        <f>E628*K628</f>
        <v>1.87668E-2</v>
      </c>
      <c r="N628" s="99">
        <f>E628*M628</f>
        <v>0</v>
      </c>
      <c r="O628" s="100">
        <v>20</v>
      </c>
      <c r="P628" s="100" t="s">
        <v>149</v>
      </c>
      <c r="V628" s="103" t="s">
        <v>764</v>
      </c>
      <c r="W628" s="104">
        <v>9.9610000000000003</v>
      </c>
      <c r="X628" s="97" t="s">
        <v>1046</v>
      </c>
      <c r="Y628" s="97" t="s">
        <v>1044</v>
      </c>
      <c r="Z628" s="100" t="s">
        <v>1047</v>
      </c>
      <c r="AB628" s="100">
        <v>1</v>
      </c>
      <c r="AJ628" s="86" t="s">
        <v>767</v>
      </c>
      <c r="AK628" s="86" t="s">
        <v>153</v>
      </c>
    </row>
    <row r="629" spans="1:37">
      <c r="D629" s="145" t="s">
        <v>1048</v>
      </c>
      <c r="E629" s="146"/>
      <c r="F629" s="147"/>
      <c r="G629" s="148"/>
      <c r="H629" s="148"/>
      <c r="I629" s="148"/>
      <c r="J629" s="148"/>
      <c r="K629" s="149"/>
      <c r="L629" s="149"/>
      <c r="M629" s="146"/>
      <c r="N629" s="146"/>
      <c r="O629" s="147"/>
      <c r="P629" s="147"/>
      <c r="Q629" s="146"/>
      <c r="R629" s="146"/>
      <c r="S629" s="146"/>
      <c r="T629" s="150"/>
      <c r="U629" s="150"/>
      <c r="V629" s="150" t="s">
        <v>0</v>
      </c>
      <c r="W629" s="151"/>
      <c r="X629" s="147"/>
    </row>
    <row r="630" spans="1:37">
      <c r="D630" s="145" t="s">
        <v>1049</v>
      </c>
      <c r="E630" s="146"/>
      <c r="F630" s="147"/>
      <c r="G630" s="148"/>
      <c r="H630" s="148"/>
      <c r="I630" s="148"/>
      <c r="J630" s="148"/>
      <c r="K630" s="149"/>
      <c r="L630" s="149"/>
      <c r="M630" s="146"/>
      <c r="N630" s="146"/>
      <c r="O630" s="147"/>
      <c r="P630" s="147"/>
      <c r="Q630" s="146"/>
      <c r="R630" s="146"/>
      <c r="S630" s="146"/>
      <c r="T630" s="150"/>
      <c r="U630" s="150"/>
      <c r="V630" s="150" t="s">
        <v>0</v>
      </c>
      <c r="W630" s="151"/>
      <c r="X630" s="147"/>
    </row>
    <row r="631" spans="1:37">
      <c r="D631" s="145" t="s">
        <v>1050</v>
      </c>
      <c r="E631" s="146"/>
      <c r="F631" s="147"/>
      <c r="G631" s="148"/>
      <c r="H631" s="148"/>
      <c r="I631" s="148"/>
      <c r="J631" s="148"/>
      <c r="K631" s="149"/>
      <c r="L631" s="149"/>
      <c r="M631" s="146"/>
      <c r="N631" s="146"/>
      <c r="O631" s="147"/>
      <c r="P631" s="147"/>
      <c r="Q631" s="146"/>
      <c r="R631" s="146"/>
      <c r="S631" s="146"/>
      <c r="T631" s="150"/>
      <c r="U631" s="150"/>
      <c r="V631" s="150" t="s">
        <v>0</v>
      </c>
      <c r="W631" s="151"/>
      <c r="X631" s="147"/>
    </row>
    <row r="632" spans="1:37">
      <c r="D632" s="145" t="s">
        <v>1051</v>
      </c>
      <c r="E632" s="146"/>
      <c r="F632" s="147"/>
      <c r="G632" s="148"/>
      <c r="H632" s="148"/>
      <c r="I632" s="148"/>
      <c r="J632" s="148"/>
      <c r="K632" s="149"/>
      <c r="L632" s="149"/>
      <c r="M632" s="146"/>
      <c r="N632" s="146"/>
      <c r="O632" s="147"/>
      <c r="P632" s="147"/>
      <c r="Q632" s="146"/>
      <c r="R632" s="146"/>
      <c r="S632" s="146"/>
      <c r="T632" s="150"/>
      <c r="U632" s="150"/>
      <c r="V632" s="150" t="s">
        <v>0</v>
      </c>
      <c r="W632" s="151"/>
      <c r="X632" s="147"/>
    </row>
    <row r="633" spans="1:37">
      <c r="A633" s="95">
        <v>189</v>
      </c>
      <c r="B633" s="96" t="s">
        <v>218</v>
      </c>
      <c r="C633" s="97" t="s">
        <v>1052</v>
      </c>
      <c r="D633" s="98" t="s">
        <v>1053</v>
      </c>
      <c r="E633" s="99">
        <v>8.8219999999999992</v>
      </c>
      <c r="F633" s="100" t="s">
        <v>177</v>
      </c>
      <c r="I633" s="101">
        <f>ROUND(E633*G633,2)</f>
        <v>0</v>
      </c>
      <c r="J633" s="101">
        <f>ROUND(E633*G633,2)</f>
        <v>0</v>
      </c>
      <c r="K633" s="102">
        <v>2.3E-2</v>
      </c>
      <c r="L633" s="102">
        <f>E633*K633</f>
        <v>0.20290599999999998</v>
      </c>
      <c r="N633" s="99">
        <f>E633*M633</f>
        <v>0</v>
      </c>
      <c r="O633" s="100">
        <v>20</v>
      </c>
      <c r="P633" s="100" t="s">
        <v>149</v>
      </c>
      <c r="V633" s="103" t="s">
        <v>97</v>
      </c>
      <c r="X633" s="97" t="s">
        <v>1054</v>
      </c>
      <c r="Y633" s="97" t="s">
        <v>1052</v>
      </c>
      <c r="Z633" s="100" t="s">
        <v>1055</v>
      </c>
      <c r="AA633" s="97" t="s">
        <v>149</v>
      </c>
      <c r="AB633" s="100">
        <v>8</v>
      </c>
      <c r="AJ633" s="86" t="s">
        <v>771</v>
      </c>
      <c r="AK633" s="86" t="s">
        <v>153</v>
      </c>
    </row>
    <row r="634" spans="1:37">
      <c r="D634" s="145" t="s">
        <v>1056</v>
      </c>
      <c r="E634" s="146"/>
      <c r="F634" s="147"/>
      <c r="G634" s="148"/>
      <c r="H634" s="148"/>
      <c r="I634" s="148"/>
      <c r="J634" s="148"/>
      <c r="K634" s="149"/>
      <c r="L634" s="149"/>
      <c r="M634" s="146"/>
      <c r="N634" s="146"/>
      <c r="O634" s="147"/>
      <c r="P634" s="147"/>
      <c r="Q634" s="146"/>
      <c r="R634" s="146"/>
      <c r="S634" s="146"/>
      <c r="T634" s="150"/>
      <c r="U634" s="150"/>
      <c r="V634" s="150" t="s">
        <v>0</v>
      </c>
      <c r="W634" s="151"/>
      <c r="X634" s="147"/>
    </row>
    <row r="635" spans="1:37" ht="25.5">
      <c r="A635" s="95">
        <v>190</v>
      </c>
      <c r="B635" s="96" t="s">
        <v>1043</v>
      </c>
      <c r="C635" s="97" t="s">
        <v>1057</v>
      </c>
      <c r="D635" s="98" t="s">
        <v>1058</v>
      </c>
      <c r="F635" s="100" t="s">
        <v>58</v>
      </c>
      <c r="H635" s="101">
        <f>ROUND(E635*G635,2)</f>
        <v>0</v>
      </c>
      <c r="J635" s="101">
        <f>ROUND(E635*G635,2)</f>
        <v>0</v>
      </c>
      <c r="L635" s="102">
        <f>E635*K635</f>
        <v>0</v>
      </c>
      <c r="N635" s="99">
        <f>E635*M635</f>
        <v>0</v>
      </c>
      <c r="O635" s="100">
        <v>20</v>
      </c>
      <c r="P635" s="100" t="s">
        <v>149</v>
      </c>
      <c r="V635" s="103" t="s">
        <v>764</v>
      </c>
      <c r="X635" s="97" t="s">
        <v>1059</v>
      </c>
      <c r="Y635" s="97" t="s">
        <v>1057</v>
      </c>
      <c r="Z635" s="100" t="s">
        <v>1047</v>
      </c>
      <c r="AB635" s="100">
        <v>1</v>
      </c>
      <c r="AJ635" s="86" t="s">
        <v>767</v>
      </c>
      <c r="AK635" s="86" t="s">
        <v>153</v>
      </c>
    </row>
    <row r="636" spans="1:37">
      <c r="D636" s="152" t="s">
        <v>1060</v>
      </c>
      <c r="E636" s="153">
        <f>J636</f>
        <v>0</v>
      </c>
      <c r="H636" s="153">
        <f>SUM(H627:H635)</f>
        <v>0</v>
      </c>
      <c r="I636" s="153">
        <f>SUM(I627:I635)</f>
        <v>0</v>
      </c>
      <c r="J636" s="153">
        <f>SUM(J627:J635)</f>
        <v>0</v>
      </c>
      <c r="L636" s="154">
        <f>SUM(L627:L635)</f>
        <v>0.22167279999999998</v>
      </c>
      <c r="N636" s="155">
        <f>SUM(N627:N635)</f>
        <v>0</v>
      </c>
      <c r="W636" s="104">
        <f>SUM(W627:W635)</f>
        <v>9.9610000000000003</v>
      </c>
    </row>
    <row r="638" spans="1:37">
      <c r="B638" s="97" t="s">
        <v>1061</v>
      </c>
    </row>
    <row r="639" spans="1:37">
      <c r="A639" s="95">
        <v>191</v>
      </c>
      <c r="B639" s="96" t="s">
        <v>1062</v>
      </c>
      <c r="C639" s="97" t="s">
        <v>1063</v>
      </c>
      <c r="D639" s="98" t="s">
        <v>1064</v>
      </c>
      <c r="E639" s="99">
        <v>50.843000000000004</v>
      </c>
      <c r="F639" s="100" t="s">
        <v>177</v>
      </c>
      <c r="H639" s="101">
        <f>ROUND(E639*G639,2)</f>
        <v>0</v>
      </c>
      <c r="J639" s="101">
        <f>ROUND(E639*G639,2)</f>
        <v>0</v>
      </c>
      <c r="K639" s="102">
        <v>2.0000000000000001E-4</v>
      </c>
      <c r="L639" s="102">
        <f>E639*K639</f>
        <v>1.0168600000000002E-2</v>
      </c>
      <c r="N639" s="99">
        <f>E639*M639</f>
        <v>0</v>
      </c>
      <c r="O639" s="100">
        <v>20</v>
      </c>
      <c r="P639" s="100" t="s">
        <v>149</v>
      </c>
      <c r="V639" s="103" t="s">
        <v>764</v>
      </c>
      <c r="W639" s="104">
        <v>14.134</v>
      </c>
      <c r="X639" s="97" t="s">
        <v>1065</v>
      </c>
      <c r="Y639" s="97" t="s">
        <v>1063</v>
      </c>
      <c r="Z639" s="100" t="s">
        <v>1066</v>
      </c>
      <c r="AB639" s="100">
        <v>1</v>
      </c>
      <c r="AJ639" s="86" t="s">
        <v>767</v>
      </c>
      <c r="AK639" s="86" t="s">
        <v>153</v>
      </c>
    </row>
    <row r="640" spans="1:37">
      <c r="A640" s="95">
        <v>192</v>
      </c>
      <c r="B640" s="96" t="s">
        <v>1062</v>
      </c>
      <c r="C640" s="97" t="s">
        <v>1067</v>
      </c>
      <c r="D640" s="98" t="s">
        <v>1068</v>
      </c>
      <c r="E640" s="99">
        <v>50.843000000000004</v>
      </c>
      <c r="F640" s="100" t="s">
        <v>177</v>
      </c>
      <c r="H640" s="101">
        <f>ROUND(E640*G640,2)</f>
        <v>0</v>
      </c>
      <c r="J640" s="101">
        <f>ROUND(E640*G640,2)</f>
        <v>0</v>
      </c>
      <c r="K640" s="102">
        <v>8.0000000000000007E-5</v>
      </c>
      <c r="L640" s="102">
        <f>E640*K640</f>
        <v>4.0674400000000003E-3</v>
      </c>
      <c r="N640" s="99">
        <f>E640*M640</f>
        <v>0</v>
      </c>
      <c r="O640" s="100">
        <v>20</v>
      </c>
      <c r="P640" s="100" t="s">
        <v>149</v>
      </c>
      <c r="V640" s="103" t="s">
        <v>764</v>
      </c>
      <c r="W640" s="104">
        <v>6.66</v>
      </c>
      <c r="X640" s="97" t="s">
        <v>1069</v>
      </c>
      <c r="Y640" s="97" t="s">
        <v>1067</v>
      </c>
      <c r="Z640" s="100" t="s">
        <v>1066</v>
      </c>
      <c r="AB640" s="100">
        <v>1</v>
      </c>
      <c r="AJ640" s="86" t="s">
        <v>767</v>
      </c>
      <c r="AK640" s="86" t="s">
        <v>153</v>
      </c>
    </row>
    <row r="641" spans="1:37">
      <c r="D641" s="145" t="s">
        <v>1070</v>
      </c>
      <c r="E641" s="146"/>
      <c r="F641" s="147"/>
      <c r="G641" s="148"/>
      <c r="H641" s="148"/>
      <c r="I641" s="148"/>
      <c r="J641" s="148"/>
      <c r="K641" s="149"/>
      <c r="L641" s="149"/>
      <c r="M641" s="146"/>
      <c r="N641" s="146"/>
      <c r="O641" s="147"/>
      <c r="P641" s="147"/>
      <c r="Q641" s="146"/>
      <c r="R641" s="146"/>
      <c r="S641" s="146"/>
      <c r="T641" s="150"/>
      <c r="U641" s="150"/>
      <c r="V641" s="150" t="s">
        <v>0</v>
      </c>
      <c r="W641" s="151"/>
      <c r="X641" s="147"/>
    </row>
    <row r="642" spans="1:37">
      <c r="D642" s="145" t="s">
        <v>1071</v>
      </c>
      <c r="E642" s="146"/>
      <c r="F642" s="147"/>
      <c r="G642" s="148"/>
      <c r="H642" s="148"/>
      <c r="I642" s="148"/>
      <c r="J642" s="148"/>
      <c r="K642" s="149"/>
      <c r="L642" s="149"/>
      <c r="M642" s="146"/>
      <c r="N642" s="146"/>
      <c r="O642" s="147"/>
      <c r="P642" s="147"/>
      <c r="Q642" s="146"/>
      <c r="R642" s="146"/>
      <c r="S642" s="146"/>
      <c r="T642" s="150"/>
      <c r="U642" s="150"/>
      <c r="V642" s="150" t="s">
        <v>0</v>
      </c>
      <c r="W642" s="151"/>
      <c r="X642" s="147"/>
    </row>
    <row r="643" spans="1:37">
      <c r="D643" s="145" t="s">
        <v>1072</v>
      </c>
      <c r="E643" s="146"/>
      <c r="F643" s="147"/>
      <c r="G643" s="148"/>
      <c r="H643" s="148"/>
      <c r="I643" s="148"/>
      <c r="J643" s="148"/>
      <c r="K643" s="149"/>
      <c r="L643" s="149"/>
      <c r="M643" s="146"/>
      <c r="N643" s="146"/>
      <c r="O643" s="147"/>
      <c r="P643" s="147"/>
      <c r="Q643" s="146"/>
      <c r="R643" s="146"/>
      <c r="S643" s="146"/>
      <c r="T643" s="150"/>
      <c r="U643" s="150"/>
      <c r="V643" s="150" t="s">
        <v>0</v>
      </c>
      <c r="W643" s="151"/>
      <c r="X643" s="147"/>
    </row>
    <row r="644" spans="1:37">
      <c r="D644" s="145" t="s">
        <v>1073</v>
      </c>
      <c r="E644" s="146"/>
      <c r="F644" s="147"/>
      <c r="G644" s="148"/>
      <c r="H644" s="148"/>
      <c r="I644" s="148"/>
      <c r="J644" s="148"/>
      <c r="K644" s="149"/>
      <c r="L644" s="149"/>
      <c r="M644" s="146"/>
      <c r="N644" s="146"/>
      <c r="O644" s="147"/>
      <c r="P644" s="147"/>
      <c r="Q644" s="146"/>
      <c r="R644" s="146"/>
      <c r="S644" s="146"/>
      <c r="T644" s="150"/>
      <c r="U644" s="150"/>
      <c r="V644" s="150" t="s">
        <v>0</v>
      </c>
      <c r="W644" s="151"/>
      <c r="X644" s="147"/>
    </row>
    <row r="645" spans="1:37">
      <c r="D645" s="145" t="s">
        <v>1074</v>
      </c>
      <c r="E645" s="146"/>
      <c r="F645" s="147"/>
      <c r="G645" s="148"/>
      <c r="H645" s="148"/>
      <c r="I645" s="148"/>
      <c r="J645" s="148"/>
      <c r="K645" s="149"/>
      <c r="L645" s="149"/>
      <c r="M645" s="146"/>
      <c r="N645" s="146"/>
      <c r="O645" s="147"/>
      <c r="P645" s="147"/>
      <c r="Q645" s="146"/>
      <c r="R645" s="146"/>
      <c r="S645" s="146"/>
      <c r="T645" s="150"/>
      <c r="U645" s="150"/>
      <c r="V645" s="150" t="s">
        <v>0</v>
      </c>
      <c r="W645" s="151"/>
      <c r="X645" s="147"/>
    </row>
    <row r="646" spans="1:37">
      <c r="D646" s="145" t="s">
        <v>1075</v>
      </c>
      <c r="E646" s="146"/>
      <c r="F646" s="147"/>
      <c r="G646" s="148"/>
      <c r="H646" s="148"/>
      <c r="I646" s="148"/>
      <c r="J646" s="148"/>
      <c r="K646" s="149"/>
      <c r="L646" s="149"/>
      <c r="M646" s="146"/>
      <c r="N646" s="146"/>
      <c r="O646" s="147"/>
      <c r="P646" s="147"/>
      <c r="Q646" s="146"/>
      <c r="R646" s="146"/>
      <c r="S646" s="146"/>
      <c r="T646" s="150"/>
      <c r="U646" s="150"/>
      <c r="V646" s="150" t="s">
        <v>0</v>
      </c>
      <c r="W646" s="151"/>
      <c r="X646" s="147"/>
    </row>
    <row r="647" spans="1:37">
      <c r="D647" s="145" t="s">
        <v>1076</v>
      </c>
      <c r="E647" s="146"/>
      <c r="F647" s="147"/>
      <c r="G647" s="148"/>
      <c r="H647" s="148"/>
      <c r="I647" s="148"/>
      <c r="J647" s="148"/>
      <c r="K647" s="149"/>
      <c r="L647" s="149"/>
      <c r="M647" s="146"/>
      <c r="N647" s="146"/>
      <c r="O647" s="147"/>
      <c r="P647" s="147"/>
      <c r="Q647" s="146"/>
      <c r="R647" s="146"/>
      <c r="S647" s="146"/>
      <c r="T647" s="150"/>
      <c r="U647" s="150"/>
      <c r="V647" s="150" t="s">
        <v>0</v>
      </c>
      <c r="W647" s="151"/>
      <c r="X647" s="147"/>
    </row>
    <row r="648" spans="1:37">
      <c r="D648" s="145" t="s">
        <v>1077</v>
      </c>
      <c r="E648" s="146"/>
      <c r="F648" s="147"/>
      <c r="G648" s="148"/>
      <c r="H648" s="148"/>
      <c r="I648" s="148"/>
      <c r="J648" s="148"/>
      <c r="K648" s="149"/>
      <c r="L648" s="149"/>
      <c r="M648" s="146"/>
      <c r="N648" s="146"/>
      <c r="O648" s="147"/>
      <c r="P648" s="147"/>
      <c r="Q648" s="146"/>
      <c r="R648" s="146"/>
      <c r="S648" s="146"/>
      <c r="T648" s="150"/>
      <c r="U648" s="150"/>
      <c r="V648" s="150" t="s">
        <v>0</v>
      </c>
      <c r="W648" s="151"/>
      <c r="X648" s="147"/>
    </row>
    <row r="649" spans="1:37">
      <c r="D649" s="145" t="s">
        <v>1078</v>
      </c>
      <c r="E649" s="146"/>
      <c r="F649" s="147"/>
      <c r="G649" s="148"/>
      <c r="H649" s="148"/>
      <c r="I649" s="148"/>
      <c r="J649" s="148"/>
      <c r="K649" s="149"/>
      <c r="L649" s="149"/>
      <c r="M649" s="146"/>
      <c r="N649" s="146"/>
      <c r="O649" s="147"/>
      <c r="P649" s="147"/>
      <c r="Q649" s="146"/>
      <c r="R649" s="146"/>
      <c r="S649" s="146"/>
      <c r="T649" s="150"/>
      <c r="U649" s="150"/>
      <c r="V649" s="150" t="s">
        <v>0</v>
      </c>
      <c r="W649" s="151"/>
      <c r="X649" s="147"/>
    </row>
    <row r="650" spans="1:37" ht="25.5">
      <c r="A650" s="95">
        <v>193</v>
      </c>
      <c r="B650" s="96" t="s">
        <v>1062</v>
      </c>
      <c r="C650" s="97" t="s">
        <v>1079</v>
      </c>
      <c r="D650" s="98" t="s">
        <v>1080</v>
      </c>
      <c r="E650" s="99">
        <v>294.14</v>
      </c>
      <c r="F650" s="100" t="s">
        <v>177</v>
      </c>
      <c r="H650" s="101">
        <f>ROUND(E650*G650,2)</f>
        <v>0</v>
      </c>
      <c r="J650" s="101">
        <f>ROUND(E650*G650,2)</f>
        <v>0</v>
      </c>
      <c r="K650" s="102">
        <v>4.0000000000000002E-4</v>
      </c>
      <c r="L650" s="102">
        <f>E650*K650</f>
        <v>0.117656</v>
      </c>
      <c r="N650" s="99">
        <f>E650*M650</f>
        <v>0</v>
      </c>
      <c r="O650" s="100">
        <v>20</v>
      </c>
      <c r="P650" s="100" t="s">
        <v>149</v>
      </c>
      <c r="V650" s="103" t="s">
        <v>764</v>
      </c>
      <c r="W650" s="104">
        <v>103.24299999999999</v>
      </c>
      <c r="X650" s="97" t="s">
        <v>1081</v>
      </c>
      <c r="Y650" s="97" t="s">
        <v>1079</v>
      </c>
      <c r="Z650" s="100" t="s">
        <v>281</v>
      </c>
      <c r="AB650" s="100">
        <v>1</v>
      </c>
      <c r="AJ650" s="86" t="s">
        <v>767</v>
      </c>
      <c r="AK650" s="86" t="s">
        <v>153</v>
      </c>
    </row>
    <row r="651" spans="1:37">
      <c r="D651" s="145" t="s">
        <v>1082</v>
      </c>
      <c r="E651" s="146"/>
      <c r="F651" s="147"/>
      <c r="G651" s="148"/>
      <c r="H651" s="148"/>
      <c r="I651" s="148"/>
      <c r="J651" s="148"/>
      <c r="K651" s="149"/>
      <c r="L651" s="149"/>
      <c r="M651" s="146"/>
      <c r="N651" s="146"/>
      <c r="O651" s="147"/>
      <c r="P651" s="147"/>
      <c r="Q651" s="146"/>
      <c r="R651" s="146"/>
      <c r="S651" s="146"/>
      <c r="T651" s="150"/>
      <c r="U651" s="150"/>
      <c r="V651" s="150" t="s">
        <v>0</v>
      </c>
      <c r="W651" s="151"/>
      <c r="X651" s="147"/>
    </row>
    <row r="652" spans="1:37">
      <c r="D652" s="145" t="s">
        <v>1083</v>
      </c>
      <c r="E652" s="146"/>
      <c r="F652" s="147"/>
      <c r="G652" s="148"/>
      <c r="H652" s="148"/>
      <c r="I652" s="148"/>
      <c r="J652" s="148"/>
      <c r="K652" s="149"/>
      <c r="L652" s="149"/>
      <c r="M652" s="146"/>
      <c r="N652" s="146"/>
      <c r="O652" s="147"/>
      <c r="P652" s="147"/>
      <c r="Q652" s="146"/>
      <c r="R652" s="146"/>
      <c r="S652" s="146"/>
      <c r="T652" s="150"/>
      <c r="U652" s="150"/>
      <c r="V652" s="150" t="s">
        <v>0</v>
      </c>
      <c r="W652" s="151"/>
      <c r="X652" s="147"/>
    </row>
    <row r="653" spans="1:37">
      <c r="D653" s="145" t="s">
        <v>1084</v>
      </c>
      <c r="E653" s="146"/>
      <c r="F653" s="147"/>
      <c r="G653" s="148"/>
      <c r="H653" s="148"/>
      <c r="I653" s="148"/>
      <c r="J653" s="148"/>
      <c r="K653" s="149"/>
      <c r="L653" s="149"/>
      <c r="M653" s="146"/>
      <c r="N653" s="146"/>
      <c r="O653" s="147"/>
      <c r="P653" s="147"/>
      <c r="Q653" s="146"/>
      <c r="R653" s="146"/>
      <c r="S653" s="146"/>
      <c r="T653" s="150"/>
      <c r="U653" s="150"/>
      <c r="V653" s="150" t="s">
        <v>0</v>
      </c>
      <c r="W653" s="151"/>
      <c r="X653" s="147"/>
    </row>
    <row r="654" spans="1:37">
      <c r="D654" s="145" t="s">
        <v>1085</v>
      </c>
      <c r="E654" s="146"/>
      <c r="F654" s="147"/>
      <c r="G654" s="148"/>
      <c r="H654" s="148"/>
      <c r="I654" s="148"/>
      <c r="J654" s="148"/>
      <c r="K654" s="149"/>
      <c r="L654" s="149"/>
      <c r="M654" s="146"/>
      <c r="N654" s="146"/>
      <c r="O654" s="147"/>
      <c r="P654" s="147"/>
      <c r="Q654" s="146"/>
      <c r="R654" s="146"/>
      <c r="S654" s="146"/>
      <c r="T654" s="150"/>
      <c r="U654" s="150"/>
      <c r="V654" s="150" t="s">
        <v>0</v>
      </c>
      <c r="W654" s="151"/>
      <c r="X654" s="147"/>
    </row>
    <row r="655" spans="1:37">
      <c r="D655" s="145" t="s">
        <v>1086</v>
      </c>
      <c r="E655" s="146"/>
      <c r="F655" s="147"/>
      <c r="G655" s="148"/>
      <c r="H655" s="148"/>
      <c r="I655" s="148"/>
      <c r="J655" s="148"/>
      <c r="K655" s="149"/>
      <c r="L655" s="149"/>
      <c r="M655" s="146"/>
      <c r="N655" s="146"/>
      <c r="O655" s="147"/>
      <c r="P655" s="147"/>
      <c r="Q655" s="146"/>
      <c r="R655" s="146"/>
      <c r="S655" s="146"/>
      <c r="T655" s="150"/>
      <c r="U655" s="150"/>
      <c r="V655" s="150" t="s">
        <v>0</v>
      </c>
      <c r="W655" s="151"/>
      <c r="X655" s="147"/>
    </row>
    <row r="656" spans="1:37">
      <c r="D656" s="145" t="s">
        <v>1087</v>
      </c>
      <c r="E656" s="146"/>
      <c r="F656" s="147"/>
      <c r="G656" s="148"/>
      <c r="H656" s="148"/>
      <c r="I656" s="148"/>
      <c r="J656" s="148"/>
      <c r="K656" s="149"/>
      <c r="L656" s="149"/>
      <c r="M656" s="146"/>
      <c r="N656" s="146"/>
      <c r="O656" s="147"/>
      <c r="P656" s="147"/>
      <c r="Q656" s="146"/>
      <c r="R656" s="146"/>
      <c r="S656" s="146"/>
      <c r="T656" s="150"/>
      <c r="U656" s="150"/>
      <c r="V656" s="150" t="s">
        <v>0</v>
      </c>
      <c r="W656" s="151"/>
      <c r="X656" s="147"/>
    </row>
    <row r="657" spans="1:37">
      <c r="D657" s="145" t="s">
        <v>1088</v>
      </c>
      <c r="E657" s="146"/>
      <c r="F657" s="147"/>
      <c r="G657" s="148"/>
      <c r="H657" s="148"/>
      <c r="I657" s="148"/>
      <c r="J657" s="148"/>
      <c r="K657" s="149"/>
      <c r="L657" s="149"/>
      <c r="M657" s="146"/>
      <c r="N657" s="146"/>
      <c r="O657" s="147"/>
      <c r="P657" s="147"/>
      <c r="Q657" s="146"/>
      <c r="R657" s="146"/>
      <c r="S657" s="146"/>
      <c r="T657" s="150"/>
      <c r="U657" s="150"/>
      <c r="V657" s="150" t="s">
        <v>0</v>
      </c>
      <c r="W657" s="151"/>
      <c r="X657" s="147"/>
    </row>
    <row r="658" spans="1:37">
      <c r="D658" s="145" t="s">
        <v>1089</v>
      </c>
      <c r="E658" s="146"/>
      <c r="F658" s="147"/>
      <c r="G658" s="148"/>
      <c r="H658" s="148"/>
      <c r="I658" s="148"/>
      <c r="J658" s="148"/>
      <c r="K658" s="149"/>
      <c r="L658" s="149"/>
      <c r="M658" s="146"/>
      <c r="N658" s="146"/>
      <c r="O658" s="147"/>
      <c r="P658" s="147"/>
      <c r="Q658" s="146"/>
      <c r="R658" s="146"/>
      <c r="S658" s="146"/>
      <c r="T658" s="150"/>
      <c r="U658" s="150"/>
      <c r="V658" s="150" t="s">
        <v>0</v>
      </c>
      <c r="W658" s="151"/>
      <c r="X658" s="147"/>
    </row>
    <row r="659" spans="1:37">
      <c r="D659" s="145" t="s">
        <v>1090</v>
      </c>
      <c r="E659" s="146"/>
      <c r="F659" s="147"/>
      <c r="G659" s="148"/>
      <c r="H659" s="148"/>
      <c r="I659" s="148"/>
      <c r="J659" s="148"/>
      <c r="K659" s="149"/>
      <c r="L659" s="149"/>
      <c r="M659" s="146"/>
      <c r="N659" s="146"/>
      <c r="O659" s="147"/>
      <c r="P659" s="147"/>
      <c r="Q659" s="146"/>
      <c r="R659" s="146"/>
      <c r="S659" s="146"/>
      <c r="T659" s="150"/>
      <c r="U659" s="150"/>
      <c r="V659" s="150" t="s">
        <v>0</v>
      </c>
      <c r="W659" s="151"/>
      <c r="X659" s="147"/>
    </row>
    <row r="660" spans="1:37">
      <c r="D660" s="145" t="s">
        <v>1091</v>
      </c>
      <c r="E660" s="146"/>
      <c r="F660" s="147"/>
      <c r="G660" s="148"/>
      <c r="H660" s="148"/>
      <c r="I660" s="148"/>
      <c r="J660" s="148"/>
      <c r="K660" s="149"/>
      <c r="L660" s="149"/>
      <c r="M660" s="146"/>
      <c r="N660" s="146"/>
      <c r="O660" s="147"/>
      <c r="P660" s="147"/>
      <c r="Q660" s="146"/>
      <c r="R660" s="146"/>
      <c r="S660" s="146"/>
      <c r="T660" s="150"/>
      <c r="U660" s="150"/>
      <c r="V660" s="150" t="s">
        <v>0</v>
      </c>
      <c r="W660" s="151"/>
      <c r="X660" s="147"/>
    </row>
    <row r="661" spans="1:37">
      <c r="D661" s="145" t="s">
        <v>1092</v>
      </c>
      <c r="E661" s="146"/>
      <c r="F661" s="147"/>
      <c r="G661" s="148"/>
      <c r="H661" s="148"/>
      <c r="I661" s="148"/>
      <c r="J661" s="148"/>
      <c r="K661" s="149"/>
      <c r="L661" s="149"/>
      <c r="M661" s="146"/>
      <c r="N661" s="146"/>
      <c r="O661" s="147"/>
      <c r="P661" s="147"/>
      <c r="Q661" s="146"/>
      <c r="R661" s="146"/>
      <c r="S661" s="146"/>
      <c r="T661" s="150"/>
      <c r="U661" s="150"/>
      <c r="V661" s="150" t="s">
        <v>0</v>
      </c>
      <c r="W661" s="151"/>
      <c r="X661" s="147"/>
    </row>
    <row r="662" spans="1:37">
      <c r="D662" s="152" t="s">
        <v>1093</v>
      </c>
      <c r="E662" s="153">
        <f>J662</f>
        <v>0</v>
      </c>
      <c r="H662" s="153">
        <f>SUM(H638:H661)</f>
        <v>0</v>
      </c>
      <c r="I662" s="153">
        <f>SUM(I638:I661)</f>
        <v>0</v>
      </c>
      <c r="J662" s="153">
        <f>SUM(J638:J661)</f>
        <v>0</v>
      </c>
      <c r="L662" s="154">
        <f>SUM(L638:L661)</f>
        <v>0.13189203999999999</v>
      </c>
      <c r="N662" s="155">
        <f>SUM(N638:N661)</f>
        <v>0</v>
      </c>
      <c r="W662" s="104">
        <f>SUM(W638:W661)</f>
        <v>124.03699999999999</v>
      </c>
    </row>
    <row r="664" spans="1:37">
      <c r="B664" s="97" t="s">
        <v>1094</v>
      </c>
    </row>
    <row r="665" spans="1:37" ht="25.5">
      <c r="A665" s="95">
        <v>194</v>
      </c>
      <c r="B665" s="96" t="s">
        <v>1095</v>
      </c>
      <c r="C665" s="97" t="s">
        <v>1096</v>
      </c>
      <c r="D665" s="98" t="s">
        <v>1097</v>
      </c>
      <c r="F665" s="100" t="s">
        <v>177</v>
      </c>
      <c r="H665" s="101">
        <f>ROUND(E665*G665,2)</f>
        <v>0</v>
      </c>
      <c r="J665" s="101">
        <f>ROUND(E665*G665,2)</f>
        <v>0</v>
      </c>
      <c r="L665" s="102">
        <f>E665*K665</f>
        <v>0</v>
      </c>
      <c r="N665" s="99">
        <f>E665*M665</f>
        <v>0</v>
      </c>
      <c r="O665" s="100">
        <v>20</v>
      </c>
      <c r="P665" s="100" t="s">
        <v>149</v>
      </c>
      <c r="V665" s="103" t="s">
        <v>764</v>
      </c>
      <c r="X665" s="97" t="s">
        <v>1098</v>
      </c>
      <c r="Y665" s="97" t="s">
        <v>1096</v>
      </c>
      <c r="Z665" s="100" t="s">
        <v>561</v>
      </c>
      <c r="AB665" s="100">
        <v>1</v>
      </c>
      <c r="AJ665" s="86" t="s">
        <v>767</v>
      </c>
      <c r="AK665" s="86" t="s">
        <v>153</v>
      </c>
    </row>
    <row r="666" spans="1:37" ht="25.5">
      <c r="A666" s="95">
        <v>195</v>
      </c>
      <c r="B666" s="96" t="s">
        <v>1095</v>
      </c>
      <c r="C666" s="97" t="s">
        <v>1099</v>
      </c>
      <c r="D666" s="98" t="s">
        <v>1100</v>
      </c>
      <c r="E666" s="99">
        <v>756.56</v>
      </c>
      <c r="F666" s="100" t="s">
        <v>177</v>
      </c>
      <c r="H666" s="101">
        <f>ROUND(E666*G666,2)</f>
        <v>0</v>
      </c>
      <c r="J666" s="101">
        <f>ROUND(E666*G666,2)</f>
        <v>0</v>
      </c>
      <c r="K666" s="102">
        <v>1.4999999999999999E-4</v>
      </c>
      <c r="L666" s="102">
        <f>E666*K666</f>
        <v>0.11348399999999999</v>
      </c>
      <c r="N666" s="99">
        <f>E666*M666</f>
        <v>0</v>
      </c>
      <c r="O666" s="100">
        <v>20</v>
      </c>
      <c r="P666" s="100" t="s">
        <v>149</v>
      </c>
      <c r="V666" s="103" t="s">
        <v>764</v>
      </c>
      <c r="W666" s="104">
        <v>31.776</v>
      </c>
      <c r="X666" s="97" t="s">
        <v>1101</v>
      </c>
      <c r="Y666" s="97" t="s">
        <v>1099</v>
      </c>
      <c r="Z666" s="100" t="s">
        <v>1066</v>
      </c>
      <c r="AB666" s="100">
        <v>1</v>
      </c>
      <c r="AJ666" s="86" t="s">
        <v>767</v>
      </c>
      <c r="AK666" s="86" t="s">
        <v>153</v>
      </c>
    </row>
    <row r="667" spans="1:37">
      <c r="D667" s="145" t="s">
        <v>368</v>
      </c>
      <c r="E667" s="146"/>
      <c r="F667" s="147"/>
      <c r="G667" s="148"/>
      <c r="H667" s="148"/>
      <c r="I667" s="148"/>
      <c r="J667" s="148"/>
      <c r="K667" s="149"/>
      <c r="L667" s="149"/>
      <c r="M667" s="146"/>
      <c r="N667" s="146"/>
      <c r="O667" s="147"/>
      <c r="P667" s="147"/>
      <c r="Q667" s="146"/>
      <c r="R667" s="146"/>
      <c r="S667" s="146"/>
      <c r="T667" s="150"/>
      <c r="U667" s="150"/>
      <c r="V667" s="150" t="s">
        <v>0</v>
      </c>
      <c r="W667" s="151"/>
      <c r="X667" s="147"/>
    </row>
    <row r="668" spans="1:37">
      <c r="D668" s="145" t="s">
        <v>1102</v>
      </c>
      <c r="E668" s="146"/>
      <c r="F668" s="147"/>
      <c r="G668" s="148"/>
      <c r="H668" s="148"/>
      <c r="I668" s="148"/>
      <c r="J668" s="148"/>
      <c r="K668" s="149"/>
      <c r="L668" s="149"/>
      <c r="M668" s="146"/>
      <c r="N668" s="146"/>
      <c r="O668" s="147"/>
      <c r="P668" s="147"/>
      <c r="Q668" s="146"/>
      <c r="R668" s="146"/>
      <c r="S668" s="146"/>
      <c r="T668" s="150"/>
      <c r="U668" s="150"/>
      <c r="V668" s="150" t="s">
        <v>0</v>
      </c>
      <c r="W668" s="151"/>
      <c r="X668" s="147"/>
    </row>
    <row r="669" spans="1:37">
      <c r="D669" s="145" t="s">
        <v>295</v>
      </c>
      <c r="E669" s="146"/>
      <c r="F669" s="147"/>
      <c r="G669" s="148"/>
      <c r="H669" s="148"/>
      <c r="I669" s="148"/>
      <c r="J669" s="148"/>
      <c r="K669" s="149"/>
      <c r="L669" s="149"/>
      <c r="M669" s="146"/>
      <c r="N669" s="146"/>
      <c r="O669" s="147"/>
      <c r="P669" s="147"/>
      <c r="Q669" s="146"/>
      <c r="R669" s="146"/>
      <c r="S669" s="146"/>
      <c r="T669" s="150"/>
      <c r="U669" s="150"/>
      <c r="V669" s="150" t="s">
        <v>0</v>
      </c>
      <c r="W669" s="151"/>
      <c r="X669" s="147"/>
    </row>
    <row r="670" spans="1:37">
      <c r="D670" s="145" t="s">
        <v>1103</v>
      </c>
      <c r="E670" s="146"/>
      <c r="F670" s="147"/>
      <c r="G670" s="148"/>
      <c r="H670" s="148"/>
      <c r="I670" s="148"/>
      <c r="J670" s="148"/>
      <c r="K670" s="149"/>
      <c r="L670" s="149"/>
      <c r="M670" s="146"/>
      <c r="N670" s="146"/>
      <c r="O670" s="147"/>
      <c r="P670" s="147"/>
      <c r="Q670" s="146"/>
      <c r="R670" s="146"/>
      <c r="S670" s="146"/>
      <c r="T670" s="150"/>
      <c r="U670" s="150"/>
      <c r="V670" s="150" t="s">
        <v>0</v>
      </c>
      <c r="W670" s="151"/>
      <c r="X670" s="147"/>
    </row>
    <row r="671" spans="1:37">
      <c r="D671" s="145" t="s">
        <v>1104</v>
      </c>
      <c r="E671" s="146"/>
      <c r="F671" s="147"/>
      <c r="G671" s="148"/>
      <c r="H671" s="148"/>
      <c r="I671" s="148"/>
      <c r="J671" s="148"/>
      <c r="K671" s="149"/>
      <c r="L671" s="149"/>
      <c r="M671" s="146"/>
      <c r="N671" s="146"/>
      <c r="O671" s="147"/>
      <c r="P671" s="147"/>
      <c r="Q671" s="146"/>
      <c r="R671" s="146"/>
      <c r="S671" s="146"/>
      <c r="T671" s="150"/>
      <c r="U671" s="150"/>
      <c r="V671" s="150" t="s">
        <v>0</v>
      </c>
      <c r="W671" s="151"/>
      <c r="X671" s="147"/>
    </row>
    <row r="672" spans="1:37">
      <c r="A672" s="95">
        <v>196</v>
      </c>
      <c r="B672" s="96" t="s">
        <v>1095</v>
      </c>
      <c r="C672" s="97" t="s">
        <v>1105</v>
      </c>
      <c r="D672" s="98" t="s">
        <v>1106</v>
      </c>
      <c r="E672" s="99">
        <v>756.56</v>
      </c>
      <c r="F672" s="100" t="s">
        <v>177</v>
      </c>
      <c r="H672" s="101">
        <f>ROUND(E672*G672,2)</f>
        <v>0</v>
      </c>
      <c r="J672" s="101">
        <f>ROUND(E672*G672,2)</f>
        <v>0</v>
      </c>
      <c r="K672" s="102">
        <v>6.2E-4</v>
      </c>
      <c r="L672" s="102">
        <f>E672*K672</f>
        <v>0.46906719999999996</v>
      </c>
      <c r="N672" s="99">
        <f>E672*M672</f>
        <v>0</v>
      </c>
      <c r="O672" s="100">
        <v>20</v>
      </c>
      <c r="P672" s="100" t="s">
        <v>149</v>
      </c>
      <c r="V672" s="103" t="s">
        <v>764</v>
      </c>
      <c r="W672" s="104">
        <v>65.820999999999998</v>
      </c>
      <c r="X672" s="97" t="s">
        <v>1107</v>
      </c>
      <c r="Y672" s="97" t="s">
        <v>1105</v>
      </c>
      <c r="Z672" s="100" t="s">
        <v>1066</v>
      </c>
      <c r="AB672" s="100">
        <v>1</v>
      </c>
      <c r="AJ672" s="86" t="s">
        <v>767</v>
      </c>
      <c r="AK672" s="86" t="s">
        <v>153</v>
      </c>
    </row>
    <row r="673" spans="1:37">
      <c r="D673" s="152" t="s">
        <v>1108</v>
      </c>
      <c r="E673" s="153">
        <f>J673</f>
        <v>0</v>
      </c>
      <c r="H673" s="153">
        <f>SUM(H664:H672)</f>
        <v>0</v>
      </c>
      <c r="I673" s="153">
        <f>SUM(I664:I672)</f>
        <v>0</v>
      </c>
      <c r="J673" s="153">
        <f>SUM(J664:J672)</f>
        <v>0</v>
      </c>
      <c r="L673" s="154">
        <f>SUM(L664:L672)</f>
        <v>0.58255119999999994</v>
      </c>
      <c r="N673" s="155">
        <f>SUM(N664:N672)</f>
        <v>0</v>
      </c>
      <c r="W673" s="104">
        <f>SUM(W664:W672)</f>
        <v>97.596999999999994</v>
      </c>
    </row>
    <row r="675" spans="1:37">
      <c r="D675" s="152" t="s">
        <v>1109</v>
      </c>
      <c r="E675" s="155">
        <f>J675</f>
        <v>0</v>
      </c>
      <c r="H675" s="153">
        <f>+H441+H461+H466+H470+H507+H515+H551+H583+H625+H636+H662+H673</f>
        <v>0</v>
      </c>
      <c r="I675" s="153">
        <f>+I441+I461+I466+I470+I507+I515+I551+I583+I625+I636+I662+I673</f>
        <v>0</v>
      </c>
      <c r="J675" s="153">
        <f>+J441+J461+J466+J470+J507+J515+J551+J583+J625+J636+J662+J673</f>
        <v>0</v>
      </c>
      <c r="L675" s="154">
        <f>+L441+L461+L466+L470+L507+L515+L551+L583+L625+L636+L662+L673</f>
        <v>4.7621247600000016</v>
      </c>
      <c r="N675" s="155">
        <f>+N441+N461+N466+N470+N507+N515+N551+N583+N625+N636+N662+N673</f>
        <v>3.6210200000000001</v>
      </c>
      <c r="W675" s="104">
        <f>+W441+W461+W466+W470+W507+W515+W551+W583+W625+W636+W662+W673</f>
        <v>1356.796</v>
      </c>
    </row>
    <row r="677" spans="1:37">
      <c r="B677" s="144" t="s">
        <v>1110</v>
      </c>
    </row>
    <row r="678" spans="1:37">
      <c r="B678" s="97" t="s">
        <v>1111</v>
      </c>
    </row>
    <row r="679" spans="1:37">
      <c r="A679" s="95">
        <v>197</v>
      </c>
      <c r="B679" s="96" t="s">
        <v>1112</v>
      </c>
      <c r="C679" s="97" t="s">
        <v>1113</v>
      </c>
      <c r="D679" s="98" t="s">
        <v>1114</v>
      </c>
      <c r="E679" s="99">
        <v>1</v>
      </c>
      <c r="F679" s="100" t="s">
        <v>14</v>
      </c>
      <c r="H679" s="101">
        <f>ROUND(E679*G679,2)</f>
        <v>0</v>
      </c>
      <c r="J679" s="101">
        <f>ROUND(E679*G679,2)</f>
        <v>0</v>
      </c>
      <c r="L679" s="102">
        <f>E679*K679</f>
        <v>0</v>
      </c>
      <c r="N679" s="99">
        <f>E679*M679</f>
        <v>0</v>
      </c>
      <c r="O679" s="100">
        <v>20</v>
      </c>
      <c r="P679" s="100" t="s">
        <v>149</v>
      </c>
      <c r="V679" s="103" t="s">
        <v>1115</v>
      </c>
      <c r="X679" s="97" t="s">
        <v>1116</v>
      </c>
      <c r="Y679" s="97" t="s">
        <v>1113</v>
      </c>
      <c r="Z679" s="100" t="s">
        <v>221</v>
      </c>
      <c r="AB679" s="100">
        <v>7</v>
      </c>
      <c r="AJ679" s="86" t="s">
        <v>1117</v>
      </c>
      <c r="AK679" s="86" t="s">
        <v>153</v>
      </c>
    </row>
    <row r="680" spans="1:37">
      <c r="A680" s="95">
        <v>198</v>
      </c>
      <c r="B680" s="96" t="s">
        <v>1112</v>
      </c>
      <c r="C680" s="97" t="s">
        <v>1118</v>
      </c>
      <c r="D680" s="98" t="s">
        <v>1119</v>
      </c>
      <c r="E680" s="99">
        <v>200</v>
      </c>
      <c r="F680" s="100" t="s">
        <v>755</v>
      </c>
      <c r="H680" s="101">
        <f>ROUND(E680*G680,2)</f>
        <v>0</v>
      </c>
      <c r="J680" s="101">
        <f>ROUND(E680*G680,2)</f>
        <v>0</v>
      </c>
      <c r="L680" s="102">
        <f>E680*K680</f>
        <v>0</v>
      </c>
      <c r="N680" s="99">
        <f>E680*M680</f>
        <v>0</v>
      </c>
      <c r="O680" s="100">
        <v>20</v>
      </c>
      <c r="P680" s="100" t="s">
        <v>149</v>
      </c>
      <c r="V680" s="103" t="s">
        <v>1115</v>
      </c>
      <c r="W680" s="104">
        <v>200</v>
      </c>
      <c r="X680" s="97" t="s">
        <v>1120</v>
      </c>
      <c r="Y680" s="97" t="s">
        <v>1118</v>
      </c>
      <c r="Z680" s="100" t="s">
        <v>1121</v>
      </c>
      <c r="AB680" s="100">
        <v>1</v>
      </c>
      <c r="AJ680" s="86" t="s">
        <v>1117</v>
      </c>
      <c r="AK680" s="86" t="s">
        <v>153</v>
      </c>
    </row>
    <row r="681" spans="1:37">
      <c r="D681" s="152" t="s">
        <v>1122</v>
      </c>
      <c r="E681" s="153">
        <f>J681</f>
        <v>0</v>
      </c>
      <c r="H681" s="153">
        <f>SUM(H677:H680)</f>
        <v>0</v>
      </c>
      <c r="I681" s="153">
        <f>SUM(I677:I680)</f>
        <v>0</v>
      </c>
      <c r="J681" s="153">
        <f>SUM(J677:J680)</f>
        <v>0</v>
      </c>
      <c r="L681" s="154">
        <f>SUM(L677:L680)</f>
        <v>0</v>
      </c>
      <c r="N681" s="155">
        <f>SUM(N677:N680)</f>
        <v>0</v>
      </c>
      <c r="W681" s="104">
        <f>SUM(W677:W680)</f>
        <v>200</v>
      </c>
    </row>
    <row r="683" spans="1:37">
      <c r="B683" s="97" t="s">
        <v>1123</v>
      </c>
    </row>
    <row r="684" spans="1:37">
      <c r="A684" s="95">
        <v>199</v>
      </c>
      <c r="B684" s="96" t="s">
        <v>1124</v>
      </c>
      <c r="C684" s="97" t="s">
        <v>1125</v>
      </c>
      <c r="D684" s="98" t="s">
        <v>1126</v>
      </c>
      <c r="E684" s="99">
        <v>1</v>
      </c>
      <c r="F684" s="100" t="s">
        <v>14</v>
      </c>
      <c r="H684" s="101">
        <f>ROUND(E684*G684,2)</f>
        <v>0</v>
      </c>
      <c r="J684" s="101">
        <f>ROUND(E684*G684,2)</f>
        <v>0</v>
      </c>
      <c r="L684" s="102">
        <f>E684*K684</f>
        <v>0</v>
      </c>
      <c r="N684" s="99">
        <f>E684*M684</f>
        <v>0</v>
      </c>
      <c r="O684" s="100">
        <v>20</v>
      </c>
      <c r="P684" s="100" t="s">
        <v>149</v>
      </c>
      <c r="V684" s="103" t="s">
        <v>1115</v>
      </c>
      <c r="X684" s="97" t="s">
        <v>1127</v>
      </c>
      <c r="Y684" s="97" t="s">
        <v>1125</v>
      </c>
      <c r="Z684" s="100" t="s">
        <v>221</v>
      </c>
      <c r="AB684" s="100">
        <v>7</v>
      </c>
      <c r="AJ684" s="86" t="s">
        <v>1117</v>
      </c>
      <c r="AK684" s="86" t="s">
        <v>153</v>
      </c>
    </row>
    <row r="685" spans="1:37" ht="25.5">
      <c r="D685" s="152" t="s">
        <v>1128</v>
      </c>
      <c r="E685" s="153">
        <f>J685</f>
        <v>0</v>
      </c>
      <c r="H685" s="153">
        <f>SUM(H683:H684)</f>
        <v>0</v>
      </c>
      <c r="I685" s="153">
        <f>SUM(I683:I684)</f>
        <v>0</v>
      </c>
      <c r="J685" s="153">
        <f>SUM(J683:J684)</f>
        <v>0</v>
      </c>
      <c r="L685" s="154">
        <f>SUM(L683:L684)</f>
        <v>0</v>
      </c>
      <c r="N685" s="155">
        <f>SUM(N683:N684)</f>
        <v>0</v>
      </c>
      <c r="W685" s="104">
        <f>SUM(W683:W684)</f>
        <v>0</v>
      </c>
    </row>
    <row r="687" spans="1:37">
      <c r="B687" s="97" t="s">
        <v>1129</v>
      </c>
    </row>
    <row r="688" spans="1:37">
      <c r="A688" s="95">
        <v>200</v>
      </c>
      <c r="B688" s="96" t="s">
        <v>1130</v>
      </c>
      <c r="C688" s="97" t="s">
        <v>1131</v>
      </c>
      <c r="D688" s="98" t="s">
        <v>1132</v>
      </c>
      <c r="E688" s="99">
        <v>1</v>
      </c>
      <c r="F688" s="100" t="s">
        <v>14</v>
      </c>
      <c r="H688" s="101">
        <f>ROUND(E688*G688,2)</f>
        <v>0</v>
      </c>
      <c r="J688" s="101">
        <f>ROUND(E688*G688,2)</f>
        <v>0</v>
      </c>
      <c r="L688" s="102">
        <f>E688*K688</f>
        <v>0</v>
      </c>
      <c r="N688" s="99">
        <f>E688*M688</f>
        <v>0</v>
      </c>
      <c r="O688" s="100">
        <v>20</v>
      </c>
      <c r="P688" s="100" t="s">
        <v>149</v>
      </c>
      <c r="V688" s="103" t="s">
        <v>1115</v>
      </c>
      <c r="X688" s="97" t="s">
        <v>1133</v>
      </c>
      <c r="Y688" s="97" t="s">
        <v>1131</v>
      </c>
      <c r="Z688" s="100" t="s">
        <v>221</v>
      </c>
      <c r="AB688" s="100">
        <v>7</v>
      </c>
      <c r="AJ688" s="86" t="s">
        <v>1117</v>
      </c>
      <c r="AK688" s="86" t="s">
        <v>153</v>
      </c>
    </row>
    <row r="689" spans="1:37">
      <c r="D689" s="152" t="s">
        <v>1134</v>
      </c>
      <c r="E689" s="153">
        <f>J689</f>
        <v>0</v>
      </c>
      <c r="H689" s="153">
        <f>SUM(H687:H688)</f>
        <v>0</v>
      </c>
      <c r="I689" s="153">
        <f>SUM(I687:I688)</f>
        <v>0</v>
      </c>
      <c r="J689" s="153">
        <f>SUM(J687:J688)</f>
        <v>0</v>
      </c>
      <c r="L689" s="154">
        <f>SUM(L687:L688)</f>
        <v>0</v>
      </c>
      <c r="N689" s="155">
        <f>SUM(N687:N688)</f>
        <v>0</v>
      </c>
      <c r="W689" s="104">
        <f>SUM(W687:W688)</f>
        <v>0</v>
      </c>
    </row>
    <row r="691" spans="1:37">
      <c r="D691" s="152" t="s">
        <v>1135</v>
      </c>
      <c r="E691" s="155">
        <f>J691</f>
        <v>0</v>
      </c>
      <c r="H691" s="153">
        <f>+H681+H685+H689</f>
        <v>0</v>
      </c>
      <c r="I691" s="153">
        <f>+I681+I685+I689</f>
        <v>0</v>
      </c>
      <c r="J691" s="153">
        <f>+J681+J685+J689</f>
        <v>0</v>
      </c>
      <c r="L691" s="154">
        <f>+L681+L685+L689</f>
        <v>0</v>
      </c>
      <c r="N691" s="155">
        <f>+N681+N685+N689</f>
        <v>0</v>
      </c>
      <c r="W691" s="104">
        <f>+W681+W685+W689</f>
        <v>200</v>
      </c>
    </row>
    <row r="693" spans="1:37">
      <c r="B693" s="144" t="s">
        <v>1136</v>
      </c>
    </row>
    <row r="694" spans="1:37">
      <c r="B694" s="97" t="s">
        <v>1136</v>
      </c>
    </row>
    <row r="695" spans="1:37" ht="25.5">
      <c r="A695" s="95">
        <v>201</v>
      </c>
      <c r="B695" s="96" t="s">
        <v>1137</v>
      </c>
      <c r="C695" s="97" t="s">
        <v>1138</v>
      </c>
      <c r="D695" s="98" t="s">
        <v>1139</v>
      </c>
      <c r="E695" s="99">
        <v>3445.9720000000002</v>
      </c>
      <c r="F695" s="100" t="s">
        <v>58</v>
      </c>
      <c r="H695" s="101">
        <f>ROUND(E695*G695,2)</f>
        <v>0</v>
      </c>
      <c r="J695" s="101">
        <f>ROUND(E695*G695,2)</f>
        <v>0</v>
      </c>
      <c r="L695" s="102">
        <f>E695*K695</f>
        <v>0</v>
      </c>
      <c r="N695" s="99">
        <f>E695*M695</f>
        <v>0</v>
      </c>
      <c r="O695" s="100">
        <v>20</v>
      </c>
      <c r="P695" s="100" t="s">
        <v>149</v>
      </c>
      <c r="V695" s="103" t="s">
        <v>1140</v>
      </c>
      <c r="X695" s="97" t="s">
        <v>1138</v>
      </c>
      <c r="Y695" s="97" t="s">
        <v>1138</v>
      </c>
      <c r="Z695" s="100" t="s">
        <v>221</v>
      </c>
      <c r="AB695" s="100">
        <v>7</v>
      </c>
      <c r="AJ695" s="86" t="s">
        <v>1140</v>
      </c>
      <c r="AK695" s="86" t="s">
        <v>153</v>
      </c>
    </row>
    <row r="696" spans="1:37" ht="25.5">
      <c r="A696" s="95">
        <v>202</v>
      </c>
      <c r="B696" s="96" t="s">
        <v>1141</v>
      </c>
      <c r="C696" s="97" t="s">
        <v>1142</v>
      </c>
      <c r="D696" s="98" t="s">
        <v>1143</v>
      </c>
      <c r="E696" s="99">
        <v>1</v>
      </c>
      <c r="F696" s="100" t="s">
        <v>1015</v>
      </c>
      <c r="H696" s="101">
        <f>ROUND(E696*G696,2)</f>
        <v>0</v>
      </c>
      <c r="J696" s="101">
        <f>ROUND(E696*G696,2)</f>
        <v>0</v>
      </c>
      <c r="L696" s="102">
        <f>E696*K696</f>
        <v>0</v>
      </c>
      <c r="N696" s="99">
        <f>E696*M696</f>
        <v>0</v>
      </c>
      <c r="O696" s="100">
        <v>20</v>
      </c>
      <c r="P696" s="100" t="s">
        <v>149</v>
      </c>
      <c r="V696" s="103" t="s">
        <v>1140</v>
      </c>
      <c r="X696" s="97" t="s">
        <v>1142</v>
      </c>
      <c r="Y696" s="97" t="s">
        <v>1142</v>
      </c>
      <c r="Z696" s="100" t="s">
        <v>221</v>
      </c>
      <c r="AB696" s="100">
        <v>7</v>
      </c>
      <c r="AJ696" s="86" t="s">
        <v>1140</v>
      </c>
      <c r="AK696" s="86" t="s">
        <v>153</v>
      </c>
    </row>
    <row r="697" spans="1:37">
      <c r="D697" s="152" t="s">
        <v>1144</v>
      </c>
      <c r="E697" s="153">
        <f>J697</f>
        <v>0</v>
      </c>
      <c r="H697" s="153">
        <f>SUM(H693:H696)</f>
        <v>0</v>
      </c>
      <c r="I697" s="153">
        <f>SUM(I693:I696)</f>
        <v>0</v>
      </c>
      <c r="J697" s="153">
        <f>SUM(J693:J696)</f>
        <v>0</v>
      </c>
      <c r="L697" s="154">
        <f>SUM(L693:L696)</f>
        <v>0</v>
      </c>
      <c r="N697" s="155">
        <f>SUM(N693:N696)</f>
        <v>0</v>
      </c>
      <c r="W697" s="104">
        <f>SUM(W693:W696)</f>
        <v>0</v>
      </c>
    </row>
    <row r="699" spans="1:37">
      <c r="D699" s="152" t="s">
        <v>1144</v>
      </c>
      <c r="E699" s="153">
        <f>J699</f>
        <v>0</v>
      </c>
      <c r="H699" s="153">
        <f>+H697</f>
        <v>0</v>
      </c>
      <c r="I699" s="153">
        <f>+I697</f>
        <v>0</v>
      </c>
      <c r="J699" s="153">
        <f>+J697</f>
        <v>0</v>
      </c>
      <c r="L699" s="154">
        <f>+L697</f>
        <v>0</v>
      </c>
      <c r="N699" s="155">
        <f>+N697</f>
        <v>0</v>
      </c>
      <c r="W699" s="104">
        <f>+W697</f>
        <v>0</v>
      </c>
    </row>
    <row r="701" spans="1:37">
      <c r="D701" s="157" t="s">
        <v>1145</v>
      </c>
      <c r="E701" s="153">
        <f>J701</f>
        <v>0</v>
      </c>
      <c r="H701" s="153">
        <f>+H425+H675+H691+H699</f>
        <v>0</v>
      </c>
      <c r="I701" s="153">
        <f>+I425+I675+I691+I699</f>
        <v>0</v>
      </c>
      <c r="J701" s="153">
        <f>+J425+J675+J691+J699</f>
        <v>0</v>
      </c>
      <c r="L701" s="154">
        <f>+L425+L675+L691+L699</f>
        <v>98.079428050000018</v>
      </c>
      <c r="N701" s="155">
        <f>+N425+N675+N691+N699</f>
        <v>153.18319600000001</v>
      </c>
      <c r="W701" s="104">
        <f>+W425+W675+W691+W699</f>
        <v>4947.0909999999994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D42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113</v>
      </c>
      <c r="C1" s="86"/>
      <c r="E1" s="90" t="s">
        <v>114</v>
      </c>
      <c r="F1" s="86"/>
      <c r="G1" s="86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1:30">
      <c r="A2" s="90" t="s">
        <v>115</v>
      </c>
      <c r="C2" s="86"/>
      <c r="E2" s="90" t="s">
        <v>116</v>
      </c>
      <c r="F2" s="86"/>
      <c r="G2" s="86"/>
      <c r="Z2" s="83" t="s">
        <v>12</v>
      </c>
      <c r="AA2" s="84" t="s">
        <v>67</v>
      </c>
      <c r="AB2" s="84" t="s">
        <v>14</v>
      </c>
      <c r="AC2" s="84"/>
      <c r="AD2" s="85"/>
    </row>
    <row r="3" spans="1:30">
      <c r="A3" s="90" t="s">
        <v>15</v>
      </c>
      <c r="C3" s="86"/>
      <c r="E3" s="90" t="s">
        <v>117</v>
      </c>
      <c r="F3" s="86"/>
      <c r="G3" s="86"/>
      <c r="Z3" s="83" t="s">
        <v>16</v>
      </c>
      <c r="AA3" s="84" t="s">
        <v>68</v>
      </c>
      <c r="AB3" s="84" t="s">
        <v>14</v>
      </c>
      <c r="AC3" s="84" t="s">
        <v>18</v>
      </c>
      <c r="AD3" s="85" t="s">
        <v>19</v>
      </c>
    </row>
    <row r="4" spans="1:30">
      <c r="B4" s="86"/>
      <c r="C4" s="86"/>
      <c r="D4" s="86"/>
      <c r="E4" s="86"/>
      <c r="F4" s="86"/>
      <c r="G4" s="86"/>
      <c r="Z4" s="83" t="s">
        <v>20</v>
      </c>
      <c r="AA4" s="84" t="s">
        <v>69</v>
      </c>
      <c r="AB4" s="84" t="s">
        <v>14</v>
      </c>
      <c r="AC4" s="84"/>
      <c r="AD4" s="85"/>
    </row>
    <row r="5" spans="1:30">
      <c r="A5" s="90" t="s">
        <v>118</v>
      </c>
      <c r="B5" s="86"/>
      <c r="C5" s="86"/>
      <c r="D5" s="86"/>
      <c r="E5" s="86"/>
      <c r="F5" s="86"/>
      <c r="G5" s="86"/>
      <c r="Z5" s="83" t="s">
        <v>22</v>
      </c>
      <c r="AA5" s="84" t="s">
        <v>68</v>
      </c>
      <c r="AB5" s="84" t="s">
        <v>14</v>
      </c>
      <c r="AC5" s="84" t="s">
        <v>18</v>
      </c>
      <c r="AD5" s="85" t="s">
        <v>19</v>
      </c>
    </row>
    <row r="6" spans="1:30">
      <c r="A6" s="90" t="s">
        <v>119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5">
      <c r="A8" s="86" t="s">
        <v>120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70</v>
      </c>
      <c r="B9" s="92" t="s">
        <v>31</v>
      </c>
      <c r="C9" s="92" t="s">
        <v>32</v>
      </c>
      <c r="D9" s="92" t="s">
        <v>33</v>
      </c>
      <c r="E9" s="93" t="s">
        <v>71</v>
      </c>
      <c r="F9" s="93" t="s">
        <v>35</v>
      </c>
      <c r="G9" s="93" t="s">
        <v>40</v>
      </c>
    </row>
    <row r="10" spans="1:30">
      <c r="A10" s="94"/>
      <c r="B10" s="94"/>
      <c r="C10" s="94" t="s">
        <v>57</v>
      </c>
      <c r="D10" s="94"/>
      <c r="E10" s="94" t="s">
        <v>33</v>
      </c>
      <c r="F10" s="94" t="s">
        <v>33</v>
      </c>
      <c r="G10" s="94" t="s">
        <v>33</v>
      </c>
    </row>
    <row r="12" spans="1:30">
      <c r="A12" s="86" t="s">
        <v>144</v>
      </c>
      <c r="B12" s="87">
        <f>Prehlad!H28</f>
        <v>0</v>
      </c>
      <c r="C12" s="87">
        <f>Prehlad!I28</f>
        <v>0</v>
      </c>
      <c r="D12" s="87">
        <f>Prehlad!J28</f>
        <v>0</v>
      </c>
      <c r="E12" s="88">
        <f>Prehlad!L28</f>
        <v>0</v>
      </c>
      <c r="F12" s="89">
        <f>Prehlad!N28</f>
        <v>0</v>
      </c>
      <c r="G12" s="89">
        <f>Prehlad!W28</f>
        <v>6.4119999999999999</v>
      </c>
    </row>
    <row r="13" spans="1:30">
      <c r="A13" s="86" t="s">
        <v>183</v>
      </c>
      <c r="B13" s="87">
        <f>Prehlad!H48</f>
        <v>0</v>
      </c>
      <c r="C13" s="87">
        <f>Prehlad!I48</f>
        <v>0</v>
      </c>
      <c r="D13" s="87">
        <f>Prehlad!J48</f>
        <v>0</v>
      </c>
      <c r="E13" s="88">
        <f>Prehlad!L48</f>
        <v>3.09646211</v>
      </c>
      <c r="F13" s="89">
        <f>Prehlad!N48</f>
        <v>0</v>
      </c>
      <c r="G13" s="89">
        <f>Prehlad!W48</f>
        <v>3.4680000000000004</v>
      </c>
    </row>
    <row r="14" spans="1:30">
      <c r="A14" s="86" t="s">
        <v>211</v>
      </c>
      <c r="B14" s="87">
        <f>Prehlad!H80</f>
        <v>0</v>
      </c>
      <c r="C14" s="87">
        <f>Prehlad!I80</f>
        <v>0</v>
      </c>
      <c r="D14" s="87">
        <f>Prehlad!J80</f>
        <v>0</v>
      </c>
      <c r="E14" s="88">
        <f>Prehlad!L80</f>
        <v>14.19514309</v>
      </c>
      <c r="F14" s="89">
        <f>Prehlad!N80</f>
        <v>0</v>
      </c>
      <c r="G14" s="89">
        <f>Prehlad!W80</f>
        <v>92.228999999999985</v>
      </c>
    </row>
    <row r="15" spans="1:30">
      <c r="A15" s="86" t="s">
        <v>277</v>
      </c>
      <c r="B15" s="87">
        <f>Prehlad!H236</f>
        <v>0</v>
      </c>
      <c r="C15" s="87">
        <f>Prehlad!I236</f>
        <v>0</v>
      </c>
      <c r="D15" s="87">
        <f>Prehlad!J236</f>
        <v>0</v>
      </c>
      <c r="E15" s="88">
        <f>Prehlad!L236</f>
        <v>75.349301560000001</v>
      </c>
      <c r="F15" s="89">
        <f>Prehlad!N236</f>
        <v>0</v>
      </c>
      <c r="G15" s="89">
        <f>Prehlad!W236</f>
        <v>1391.0159999999998</v>
      </c>
    </row>
    <row r="16" spans="1:30">
      <c r="A16" s="86" t="s">
        <v>515</v>
      </c>
      <c r="B16" s="87">
        <f>Prehlad!H423</f>
        <v>0</v>
      </c>
      <c r="C16" s="87">
        <f>Prehlad!I423</f>
        <v>0</v>
      </c>
      <c r="D16" s="87">
        <f>Prehlad!J423</f>
        <v>0</v>
      </c>
      <c r="E16" s="88">
        <f>Prehlad!L423</f>
        <v>0.67639653</v>
      </c>
      <c r="F16" s="89">
        <f>Prehlad!N423</f>
        <v>149.56217600000002</v>
      </c>
      <c r="G16" s="89">
        <f>Prehlad!W423</f>
        <v>1897.1699999999998</v>
      </c>
    </row>
    <row r="17" spans="1:7">
      <c r="A17" s="86" t="s">
        <v>758</v>
      </c>
      <c r="B17" s="87">
        <f>Prehlad!H425</f>
        <v>0</v>
      </c>
      <c r="C17" s="87">
        <f>Prehlad!I425</f>
        <v>0</v>
      </c>
      <c r="D17" s="87">
        <f>Prehlad!J425</f>
        <v>0</v>
      </c>
      <c r="E17" s="88">
        <f>Prehlad!L425</f>
        <v>93.317303290000012</v>
      </c>
      <c r="F17" s="89">
        <f>Prehlad!N425</f>
        <v>149.56217600000002</v>
      </c>
      <c r="G17" s="89">
        <f>Prehlad!W425</f>
        <v>3390.2949999999996</v>
      </c>
    </row>
    <row r="19" spans="1:7">
      <c r="A19" s="86" t="s">
        <v>760</v>
      </c>
      <c r="B19" s="87">
        <f>Prehlad!H441</f>
        <v>0</v>
      </c>
      <c r="C19" s="87">
        <f>Prehlad!I441</f>
        <v>0</v>
      </c>
      <c r="D19" s="87">
        <f>Prehlad!J441</f>
        <v>0</v>
      </c>
      <c r="E19" s="88">
        <f>Prehlad!L441</f>
        <v>0.62185640000000009</v>
      </c>
      <c r="F19" s="89">
        <f>Prehlad!N441</f>
        <v>0.70422600000000002</v>
      </c>
      <c r="G19" s="89">
        <f>Prehlad!W441</f>
        <v>21.831</v>
      </c>
    </row>
    <row r="20" spans="1:7">
      <c r="A20" s="86" t="s">
        <v>792</v>
      </c>
      <c r="B20" s="87">
        <f>Prehlad!H461</f>
        <v>0</v>
      </c>
      <c r="C20" s="87">
        <f>Prehlad!I461</f>
        <v>0</v>
      </c>
      <c r="D20" s="87">
        <f>Prehlad!J461</f>
        <v>0</v>
      </c>
      <c r="E20" s="88">
        <f>Prehlad!L461</f>
        <v>3.24807E-3</v>
      </c>
      <c r="F20" s="89">
        <f>Prehlad!N461</f>
        <v>0</v>
      </c>
      <c r="G20" s="89">
        <f>Prehlad!W461</f>
        <v>6.4960000000000004</v>
      </c>
    </row>
    <row r="21" spans="1:7">
      <c r="A21" s="86" t="s">
        <v>805</v>
      </c>
      <c r="B21" s="87">
        <f>Prehlad!H466</f>
        <v>0</v>
      </c>
      <c r="C21" s="87">
        <f>Prehlad!I466</f>
        <v>0</v>
      </c>
      <c r="D21" s="87">
        <f>Prehlad!J466</f>
        <v>0</v>
      </c>
      <c r="E21" s="88">
        <f>Prehlad!L466</f>
        <v>0</v>
      </c>
      <c r="F21" s="89">
        <f>Prehlad!N466</f>
        <v>0</v>
      </c>
      <c r="G21" s="89">
        <f>Prehlad!W466</f>
        <v>100</v>
      </c>
    </row>
    <row r="22" spans="1:7">
      <c r="A22" s="86" t="s">
        <v>814</v>
      </c>
      <c r="B22" s="87">
        <f>Prehlad!H470</f>
        <v>0</v>
      </c>
      <c r="C22" s="87">
        <f>Prehlad!I470</f>
        <v>0</v>
      </c>
      <c r="D22" s="87">
        <f>Prehlad!J470</f>
        <v>0</v>
      </c>
      <c r="E22" s="88">
        <f>Prehlad!L470</f>
        <v>0</v>
      </c>
      <c r="F22" s="89">
        <f>Prehlad!N470</f>
        <v>0</v>
      </c>
      <c r="G22" s="89">
        <f>Prehlad!W470</f>
        <v>100</v>
      </c>
    </row>
    <row r="23" spans="1:7">
      <c r="A23" s="86" t="s">
        <v>821</v>
      </c>
      <c r="B23" s="87">
        <f>Prehlad!H507</f>
        <v>0</v>
      </c>
      <c r="C23" s="87">
        <f>Prehlad!I507</f>
        <v>0</v>
      </c>
      <c r="D23" s="87">
        <f>Prehlad!J507</f>
        <v>0</v>
      </c>
      <c r="E23" s="88">
        <f>Prehlad!L507</f>
        <v>0.21775459999999999</v>
      </c>
      <c r="F23" s="89">
        <f>Prehlad!N507</f>
        <v>2.2554630000000002</v>
      </c>
      <c r="G23" s="89">
        <f>Prehlad!W507</f>
        <v>501.39800000000002</v>
      </c>
    </row>
    <row r="24" spans="1:7">
      <c r="A24" s="86" t="s">
        <v>857</v>
      </c>
      <c r="B24" s="87">
        <f>Prehlad!H515</f>
        <v>0</v>
      </c>
      <c r="C24" s="87">
        <f>Prehlad!I515</f>
        <v>0</v>
      </c>
      <c r="D24" s="87">
        <f>Prehlad!J515</f>
        <v>0</v>
      </c>
      <c r="E24" s="88">
        <f>Prehlad!L515</f>
        <v>1.7699549999999998E-2</v>
      </c>
      <c r="F24" s="89">
        <f>Prehlad!N515</f>
        <v>9.4649999999999995E-3</v>
      </c>
      <c r="G24" s="89">
        <f>Prehlad!W515</f>
        <v>7.742</v>
      </c>
    </row>
    <row r="25" spans="1:7">
      <c r="A25" s="86" t="s">
        <v>870</v>
      </c>
      <c r="B25" s="87">
        <f>Prehlad!H551</f>
        <v>0</v>
      </c>
      <c r="C25" s="87">
        <f>Prehlad!I551</f>
        <v>0</v>
      </c>
      <c r="D25" s="87">
        <f>Prehlad!J551</f>
        <v>0</v>
      </c>
      <c r="E25" s="88">
        <f>Prehlad!L551</f>
        <v>1.4594000000000005</v>
      </c>
      <c r="F25" s="89">
        <f>Prehlad!N551</f>
        <v>0</v>
      </c>
      <c r="G25" s="89">
        <f>Prehlad!W551</f>
        <v>73.076999999999998</v>
      </c>
    </row>
    <row r="26" spans="1:7">
      <c r="A26" s="86" t="s">
        <v>958</v>
      </c>
      <c r="B26" s="87">
        <f>Prehlad!H583</f>
        <v>0</v>
      </c>
      <c r="C26" s="87">
        <f>Prehlad!I583</f>
        <v>0</v>
      </c>
      <c r="D26" s="87">
        <f>Prehlad!J583</f>
        <v>0</v>
      </c>
      <c r="E26" s="88">
        <f>Prehlad!L583</f>
        <v>1.4086415999999999</v>
      </c>
      <c r="F26" s="89">
        <f>Prehlad!N583</f>
        <v>0.21580199999999999</v>
      </c>
      <c r="G26" s="89">
        <f>Prehlad!W583</f>
        <v>151.87</v>
      </c>
    </row>
    <row r="27" spans="1:7">
      <c r="A27" s="86" t="s">
        <v>1021</v>
      </c>
      <c r="B27" s="87">
        <f>Prehlad!H625</f>
        <v>0</v>
      </c>
      <c r="C27" s="87">
        <f>Prehlad!I625</f>
        <v>0</v>
      </c>
      <c r="D27" s="87">
        <f>Prehlad!J625</f>
        <v>0</v>
      </c>
      <c r="E27" s="88">
        <f>Prehlad!L625</f>
        <v>9.7408500000000009E-2</v>
      </c>
      <c r="F27" s="89">
        <f>Prehlad!N625</f>
        <v>0.43606400000000001</v>
      </c>
      <c r="G27" s="89">
        <f>Prehlad!W625</f>
        <v>162.78700000000001</v>
      </c>
    </row>
    <row r="28" spans="1:7">
      <c r="A28" s="86" t="s">
        <v>1042</v>
      </c>
      <c r="B28" s="87">
        <f>Prehlad!H636</f>
        <v>0</v>
      </c>
      <c r="C28" s="87">
        <f>Prehlad!I636</f>
        <v>0</v>
      </c>
      <c r="D28" s="87">
        <f>Prehlad!J636</f>
        <v>0</v>
      </c>
      <c r="E28" s="88">
        <f>Prehlad!L636</f>
        <v>0.22167279999999998</v>
      </c>
      <c r="F28" s="89">
        <f>Prehlad!N636</f>
        <v>0</v>
      </c>
      <c r="G28" s="89">
        <f>Prehlad!W636</f>
        <v>9.9610000000000003</v>
      </c>
    </row>
    <row r="29" spans="1:7">
      <c r="A29" s="86" t="s">
        <v>1061</v>
      </c>
      <c r="B29" s="87">
        <f>Prehlad!H662</f>
        <v>0</v>
      </c>
      <c r="C29" s="87">
        <f>Prehlad!I662</f>
        <v>0</v>
      </c>
      <c r="D29" s="87">
        <f>Prehlad!J662</f>
        <v>0</v>
      </c>
      <c r="E29" s="88">
        <f>Prehlad!L662</f>
        <v>0.13189203999999999</v>
      </c>
      <c r="F29" s="89">
        <f>Prehlad!N662</f>
        <v>0</v>
      </c>
      <c r="G29" s="89">
        <f>Prehlad!W662</f>
        <v>124.03699999999999</v>
      </c>
    </row>
    <row r="30" spans="1:7">
      <c r="A30" s="86" t="s">
        <v>1094</v>
      </c>
      <c r="B30" s="87">
        <f>Prehlad!H673</f>
        <v>0</v>
      </c>
      <c r="C30" s="87">
        <f>Prehlad!I673</f>
        <v>0</v>
      </c>
      <c r="D30" s="87">
        <f>Prehlad!J673</f>
        <v>0</v>
      </c>
      <c r="E30" s="88">
        <f>Prehlad!L673</f>
        <v>0.58255119999999994</v>
      </c>
      <c r="F30" s="89">
        <f>Prehlad!N673</f>
        <v>0</v>
      </c>
      <c r="G30" s="89">
        <f>Prehlad!W673</f>
        <v>97.596999999999994</v>
      </c>
    </row>
    <row r="31" spans="1:7">
      <c r="A31" s="86" t="s">
        <v>1109</v>
      </c>
      <c r="B31" s="87">
        <f>Prehlad!H675</f>
        <v>0</v>
      </c>
      <c r="C31" s="87">
        <f>Prehlad!I675</f>
        <v>0</v>
      </c>
      <c r="D31" s="87">
        <f>Prehlad!J675</f>
        <v>0</v>
      </c>
      <c r="E31" s="88">
        <f>Prehlad!L675</f>
        <v>4.7621247600000016</v>
      </c>
      <c r="F31" s="89">
        <f>Prehlad!N675</f>
        <v>3.6210200000000001</v>
      </c>
      <c r="G31" s="89">
        <f>Prehlad!W675</f>
        <v>1356.796</v>
      </c>
    </row>
    <row r="33" spans="1:7">
      <c r="A33" s="86" t="s">
        <v>1111</v>
      </c>
      <c r="B33" s="87">
        <f>Prehlad!H681</f>
        <v>0</v>
      </c>
      <c r="C33" s="87">
        <f>Prehlad!I681</f>
        <v>0</v>
      </c>
      <c r="D33" s="87">
        <f>Prehlad!J681</f>
        <v>0</v>
      </c>
      <c r="E33" s="88">
        <f>Prehlad!L681</f>
        <v>0</v>
      </c>
      <c r="F33" s="89">
        <f>Prehlad!N681</f>
        <v>0</v>
      </c>
      <c r="G33" s="89">
        <f>Prehlad!W681</f>
        <v>200</v>
      </c>
    </row>
    <row r="34" spans="1:7">
      <c r="A34" s="86" t="s">
        <v>1123</v>
      </c>
      <c r="B34" s="87">
        <f>Prehlad!H685</f>
        <v>0</v>
      </c>
      <c r="C34" s="87">
        <f>Prehlad!I685</f>
        <v>0</v>
      </c>
      <c r="D34" s="87">
        <f>Prehlad!J685</f>
        <v>0</v>
      </c>
      <c r="E34" s="88">
        <f>Prehlad!L685</f>
        <v>0</v>
      </c>
      <c r="F34" s="89">
        <f>Prehlad!N685</f>
        <v>0</v>
      </c>
      <c r="G34" s="89">
        <f>Prehlad!W685</f>
        <v>0</v>
      </c>
    </row>
    <row r="35" spans="1:7">
      <c r="A35" s="86" t="s">
        <v>1129</v>
      </c>
      <c r="B35" s="87">
        <f>Prehlad!H689</f>
        <v>0</v>
      </c>
      <c r="C35" s="87">
        <f>Prehlad!I689</f>
        <v>0</v>
      </c>
      <c r="D35" s="87">
        <f>Prehlad!J689</f>
        <v>0</v>
      </c>
      <c r="E35" s="88">
        <f>Prehlad!L689</f>
        <v>0</v>
      </c>
      <c r="F35" s="89">
        <f>Prehlad!N689</f>
        <v>0</v>
      </c>
      <c r="G35" s="89">
        <f>Prehlad!W689</f>
        <v>0</v>
      </c>
    </row>
    <row r="36" spans="1:7">
      <c r="A36" s="86" t="s">
        <v>1135</v>
      </c>
      <c r="B36" s="87">
        <f>Prehlad!H691</f>
        <v>0</v>
      </c>
      <c r="C36" s="87">
        <f>Prehlad!I691</f>
        <v>0</v>
      </c>
      <c r="D36" s="87">
        <f>Prehlad!J691</f>
        <v>0</v>
      </c>
      <c r="E36" s="88">
        <f>Prehlad!L691</f>
        <v>0</v>
      </c>
      <c r="F36" s="89">
        <f>Prehlad!N691</f>
        <v>0</v>
      </c>
      <c r="G36" s="89">
        <f>Prehlad!W691</f>
        <v>200</v>
      </c>
    </row>
    <row r="38" spans="1:7">
      <c r="A38" s="86" t="s">
        <v>1136</v>
      </c>
      <c r="B38" s="87">
        <f>Prehlad!H697</f>
        <v>0</v>
      </c>
      <c r="C38" s="87">
        <f>Prehlad!I697</f>
        <v>0</v>
      </c>
      <c r="D38" s="87">
        <f>Prehlad!J697</f>
        <v>0</v>
      </c>
      <c r="E38" s="88">
        <f>Prehlad!L697</f>
        <v>0</v>
      </c>
      <c r="F38" s="89">
        <f>Prehlad!N697</f>
        <v>0</v>
      </c>
      <c r="G38" s="89">
        <f>Prehlad!W697</f>
        <v>0</v>
      </c>
    </row>
    <row r="39" spans="1:7">
      <c r="A39" s="86" t="s">
        <v>1144</v>
      </c>
      <c r="B39" s="87">
        <f>Prehlad!H699</f>
        <v>0</v>
      </c>
      <c r="C39" s="87">
        <f>Prehlad!I699</f>
        <v>0</v>
      </c>
      <c r="D39" s="87">
        <f>Prehlad!J699</f>
        <v>0</v>
      </c>
      <c r="E39" s="88">
        <f>Prehlad!L699</f>
        <v>0</v>
      </c>
      <c r="F39" s="89">
        <f>Prehlad!N699</f>
        <v>0</v>
      </c>
      <c r="G39" s="89">
        <f>Prehlad!W699</f>
        <v>0</v>
      </c>
    </row>
    <row r="42" spans="1:7">
      <c r="A42" s="86" t="s">
        <v>1145</v>
      </c>
      <c r="B42" s="87">
        <f>Prehlad!H701</f>
        <v>0</v>
      </c>
      <c r="C42" s="87">
        <f>Prehlad!I701</f>
        <v>0</v>
      </c>
      <c r="D42" s="87">
        <f>Prehlad!J701</f>
        <v>0</v>
      </c>
      <c r="E42" s="88">
        <f>Prehlad!L701</f>
        <v>98.079428050000018</v>
      </c>
      <c r="F42" s="89">
        <f>Prehlad!N701</f>
        <v>153.18319600000001</v>
      </c>
      <c r="G42" s="89">
        <f>Prehlad!W701</f>
        <v>4947.0909999999994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1:AD43"/>
  <sheetViews>
    <sheetView showGridLines="0" showZeros="0" workbookViewId="0"/>
  </sheetViews>
  <sheetFormatPr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58" t="s">
        <v>121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2:30" ht="18" customHeight="1">
      <c r="B2" s="4"/>
      <c r="C2" s="5" t="s">
        <v>118</v>
      </c>
      <c r="D2" s="5"/>
      <c r="E2" s="5"/>
      <c r="F2" s="5"/>
      <c r="G2" s="6" t="s">
        <v>72</v>
      </c>
      <c r="H2" s="5" t="s">
        <v>122</v>
      </c>
      <c r="I2" s="5"/>
      <c r="J2" s="66"/>
      <c r="Z2" s="83" t="s">
        <v>12</v>
      </c>
      <c r="AA2" s="84" t="s">
        <v>73</v>
      </c>
      <c r="AB2" s="84" t="s">
        <v>14</v>
      </c>
      <c r="AC2" s="84"/>
      <c r="AD2" s="85"/>
    </row>
    <row r="3" spans="2:30" ht="18" customHeight="1">
      <c r="B3" s="7"/>
      <c r="C3" s="8" t="s">
        <v>119</v>
      </c>
      <c r="D3" s="8"/>
      <c r="E3" s="8"/>
      <c r="F3" s="8"/>
      <c r="G3" s="9" t="s">
        <v>123</v>
      </c>
      <c r="H3" s="8"/>
      <c r="I3" s="8"/>
      <c r="J3" s="67"/>
      <c r="Z3" s="83" t="s">
        <v>16</v>
      </c>
      <c r="AA3" s="84" t="s">
        <v>74</v>
      </c>
      <c r="AB3" s="84" t="s">
        <v>14</v>
      </c>
      <c r="AC3" s="84" t="s">
        <v>18</v>
      </c>
      <c r="AD3" s="85" t="s">
        <v>19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20</v>
      </c>
      <c r="AA4" s="84" t="s">
        <v>75</v>
      </c>
      <c r="AB4" s="84" t="s">
        <v>14</v>
      </c>
      <c r="AC4" s="84"/>
      <c r="AD4" s="85"/>
    </row>
    <row r="5" spans="2:30" ht="18" customHeight="1">
      <c r="B5" s="13"/>
      <c r="C5" s="14" t="s">
        <v>76</v>
      </c>
      <c r="D5" s="14"/>
      <c r="E5" s="14" t="s">
        <v>77</v>
      </c>
      <c r="F5" s="15"/>
      <c r="G5" s="15" t="s">
        <v>78</v>
      </c>
      <c r="H5" s="14" t="s">
        <v>124</v>
      </c>
      <c r="I5" s="15" t="s">
        <v>79</v>
      </c>
      <c r="J5" s="69" t="s">
        <v>125</v>
      </c>
      <c r="Z5" s="83" t="s">
        <v>22</v>
      </c>
      <c r="AA5" s="84" t="s">
        <v>74</v>
      </c>
      <c r="AB5" s="84" t="s">
        <v>14</v>
      </c>
      <c r="AC5" s="84" t="s">
        <v>18</v>
      </c>
      <c r="AD5" s="85" t="s">
        <v>19</v>
      </c>
    </row>
    <row r="6" spans="2:30" ht="18" customHeight="1">
      <c r="B6" s="4"/>
      <c r="C6" s="5" t="s">
        <v>2</v>
      </c>
      <c r="D6" s="5" t="s">
        <v>126</v>
      </c>
      <c r="E6" s="5"/>
      <c r="F6" s="5"/>
      <c r="G6" s="5" t="s">
        <v>80</v>
      </c>
      <c r="H6" s="5"/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81</v>
      </c>
      <c r="H7" s="18"/>
      <c r="I7" s="18"/>
      <c r="J7" s="70"/>
    </row>
    <row r="8" spans="2:30" ht="18" customHeight="1">
      <c r="B8" s="7"/>
      <c r="C8" s="8" t="s">
        <v>1</v>
      </c>
      <c r="D8" s="8"/>
      <c r="E8" s="8"/>
      <c r="F8" s="8"/>
      <c r="G8" s="8" t="s">
        <v>80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81</v>
      </c>
      <c r="H9" s="11"/>
      <c r="I9" s="11"/>
      <c r="J9" s="68"/>
    </row>
    <row r="10" spans="2:30" ht="18" customHeight="1">
      <c r="B10" s="7"/>
      <c r="C10" s="8" t="s">
        <v>82</v>
      </c>
      <c r="D10" s="8" t="s">
        <v>127</v>
      </c>
      <c r="E10" s="8"/>
      <c r="F10" s="8"/>
      <c r="G10" s="8" t="s">
        <v>80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81</v>
      </c>
      <c r="H11" s="20"/>
      <c r="I11" s="20"/>
      <c r="J11" s="71"/>
    </row>
    <row r="12" spans="2:30" ht="18" customHeight="1">
      <c r="B12" s="21"/>
      <c r="C12" s="5"/>
      <c r="D12" s="5"/>
      <c r="E12" s="5"/>
      <c r="F12" s="22">
        <f>IF(B12&lt;&gt;0,ROUND($J$31/B12,0),0)</f>
        <v>0</v>
      </c>
      <c r="G12" s="6"/>
      <c r="H12" s="5"/>
      <c r="I12" s="5"/>
      <c r="J12" s="72">
        <f>IF(G12&lt;&gt;0,ROUND($J$31/G12,0),0)</f>
        <v>0</v>
      </c>
    </row>
    <row r="13" spans="2:30" ht="18" customHeight="1">
      <c r="B13" s="23"/>
      <c r="C13" s="18"/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/>
      <c r="C14" s="20"/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83</v>
      </c>
      <c r="C15" s="29" t="s">
        <v>84</v>
      </c>
      <c r="D15" s="30" t="s">
        <v>31</v>
      </c>
      <c r="E15" s="30" t="s">
        <v>85</v>
      </c>
      <c r="F15" s="31" t="s">
        <v>86</v>
      </c>
      <c r="G15" s="28" t="s">
        <v>87</v>
      </c>
      <c r="H15" s="32" t="s">
        <v>88</v>
      </c>
      <c r="I15" s="43"/>
      <c r="J15" s="44"/>
    </row>
    <row r="16" spans="2:30" ht="18" customHeight="1">
      <c r="B16" s="33">
        <v>1</v>
      </c>
      <c r="C16" s="34" t="s">
        <v>89</v>
      </c>
      <c r="D16" s="135">
        <f>Prehlad!H425</f>
        <v>0</v>
      </c>
      <c r="E16" s="135">
        <f>Prehlad!I425</f>
        <v>0</v>
      </c>
      <c r="F16" s="136">
        <f>D16+E16</f>
        <v>0</v>
      </c>
      <c r="G16" s="33">
        <v>6</v>
      </c>
      <c r="H16" s="35" t="s">
        <v>128</v>
      </c>
      <c r="I16" s="75"/>
      <c r="J16" s="136">
        <v>0</v>
      </c>
    </row>
    <row r="17" spans="2:10" ht="18" customHeight="1">
      <c r="B17" s="36">
        <v>2</v>
      </c>
      <c r="C17" s="37" t="s">
        <v>90</v>
      </c>
      <c r="D17" s="137">
        <f>Prehlad!H675</f>
        <v>0</v>
      </c>
      <c r="E17" s="137">
        <f>Prehlad!I675</f>
        <v>0</v>
      </c>
      <c r="F17" s="136">
        <f>D17+E17</f>
        <v>0</v>
      </c>
      <c r="G17" s="36">
        <v>7</v>
      </c>
      <c r="H17" s="38" t="s">
        <v>129</v>
      </c>
      <c r="I17" s="8"/>
      <c r="J17" s="138">
        <v>0</v>
      </c>
    </row>
    <row r="18" spans="2:10" ht="18" customHeight="1">
      <c r="B18" s="36">
        <v>3</v>
      </c>
      <c r="C18" s="37" t="s">
        <v>91</v>
      </c>
      <c r="D18" s="137">
        <f>Prehlad!H691</f>
        <v>0</v>
      </c>
      <c r="E18" s="137">
        <f>Prehlad!I691</f>
        <v>0</v>
      </c>
      <c r="F18" s="136">
        <f>D18+E18</f>
        <v>0</v>
      </c>
      <c r="G18" s="36">
        <v>8</v>
      </c>
      <c r="H18" s="38" t="s">
        <v>130</v>
      </c>
      <c r="I18" s="8"/>
      <c r="J18" s="138">
        <v>0</v>
      </c>
    </row>
    <row r="19" spans="2:10" ht="18" customHeight="1">
      <c r="B19" s="36">
        <v>4</v>
      </c>
      <c r="C19" s="37" t="s">
        <v>92</v>
      </c>
      <c r="D19" s="137"/>
      <c r="E19" s="137"/>
      <c r="F19" s="139">
        <f>D19+E19</f>
        <v>0</v>
      </c>
      <c r="G19" s="36">
        <v>9</v>
      </c>
      <c r="H19" s="38" t="s">
        <v>3</v>
      </c>
      <c r="I19" s="8"/>
      <c r="J19" s="138">
        <v>0</v>
      </c>
    </row>
    <row r="20" spans="2:10" ht="18" customHeight="1">
      <c r="B20" s="39">
        <v>5</v>
      </c>
      <c r="C20" s="40" t="s">
        <v>93</v>
      </c>
      <c r="D20" s="140">
        <f>SUM(D16:D19)</f>
        <v>0</v>
      </c>
      <c r="E20" s="141">
        <f>SUM(E16:E19)</f>
        <v>0</v>
      </c>
      <c r="F20" s="142">
        <f>SUM(F16:F19)</f>
        <v>0</v>
      </c>
      <c r="G20" s="41">
        <v>10</v>
      </c>
      <c r="I20" s="76" t="s">
        <v>94</v>
      </c>
      <c r="J20" s="142">
        <f>SUM(J16:J19)</f>
        <v>0</v>
      </c>
    </row>
    <row r="21" spans="2:10" ht="18" customHeight="1">
      <c r="B21" s="28" t="s">
        <v>95</v>
      </c>
      <c r="C21" s="42"/>
      <c r="D21" s="43" t="s">
        <v>96</v>
      </c>
      <c r="E21" s="43"/>
      <c r="F21" s="44"/>
      <c r="G21" s="28" t="s">
        <v>97</v>
      </c>
      <c r="H21" s="32" t="s">
        <v>98</v>
      </c>
      <c r="I21" s="43"/>
      <c r="J21" s="44"/>
    </row>
    <row r="22" spans="2:10" ht="18" customHeight="1">
      <c r="B22" s="33">
        <v>11</v>
      </c>
      <c r="C22" s="35" t="s">
        <v>131</v>
      </c>
      <c r="D22" s="45"/>
      <c r="E22" s="46">
        <v>0</v>
      </c>
      <c r="F22" s="136">
        <f>ROUND(((D16+E16+D17+E17+D18)*E22),2)</f>
        <v>0</v>
      </c>
      <c r="G22" s="36">
        <v>16</v>
      </c>
      <c r="H22" s="38" t="s">
        <v>99</v>
      </c>
      <c r="I22" s="77"/>
      <c r="J22" s="138">
        <f>Prehlad!J699</f>
        <v>0</v>
      </c>
    </row>
    <row r="23" spans="2:10" ht="18" customHeight="1">
      <c r="B23" s="36">
        <v>12</v>
      </c>
      <c r="C23" s="38" t="s">
        <v>132</v>
      </c>
      <c r="D23" s="47"/>
      <c r="E23" s="48">
        <v>0</v>
      </c>
      <c r="F23" s="138">
        <f>ROUND(((D16+E16+D17+E17+D18)*E23),2)</f>
        <v>0</v>
      </c>
      <c r="G23" s="36">
        <v>17</v>
      </c>
      <c r="H23" s="38" t="s">
        <v>134</v>
      </c>
      <c r="I23" s="77"/>
      <c r="J23" s="138">
        <v>0</v>
      </c>
    </row>
    <row r="24" spans="2:10" ht="18" customHeight="1">
      <c r="B24" s="36">
        <v>13</v>
      </c>
      <c r="C24" s="38" t="s">
        <v>133</v>
      </c>
      <c r="D24" s="47"/>
      <c r="E24" s="48">
        <v>0</v>
      </c>
      <c r="F24" s="138">
        <f>ROUND(((D16+E16+D17+E17+D18)*E24),2)</f>
        <v>0</v>
      </c>
      <c r="G24" s="36">
        <v>18</v>
      </c>
      <c r="H24" s="38" t="s">
        <v>135</v>
      </c>
      <c r="I24" s="77"/>
      <c r="J24" s="138">
        <v>0</v>
      </c>
    </row>
    <row r="25" spans="2:10" ht="18" customHeight="1">
      <c r="B25" s="36">
        <v>14</v>
      </c>
      <c r="C25" s="38" t="s">
        <v>3</v>
      </c>
      <c r="D25" s="47"/>
      <c r="E25" s="48">
        <v>0</v>
      </c>
      <c r="F25" s="138">
        <f>ROUND(((D16+E16+D17+E17+D18+E18)*E25),2)</f>
        <v>0</v>
      </c>
      <c r="G25" s="36">
        <v>19</v>
      </c>
      <c r="H25" s="38" t="s">
        <v>3</v>
      </c>
      <c r="I25" s="77"/>
      <c r="J25" s="138">
        <v>0</v>
      </c>
    </row>
    <row r="26" spans="2:10" ht="18" customHeight="1">
      <c r="B26" s="39">
        <v>15</v>
      </c>
      <c r="C26" s="49"/>
      <c r="D26" s="50"/>
      <c r="E26" s="50" t="s">
        <v>100</v>
      </c>
      <c r="F26" s="142">
        <f>SUM(F22:F25)</f>
        <v>0</v>
      </c>
      <c r="G26" s="39">
        <v>20</v>
      </c>
      <c r="H26" s="49"/>
      <c r="I26" s="50" t="s">
        <v>101</v>
      </c>
      <c r="J26" s="142">
        <f>SUM(J22:J25)</f>
        <v>0</v>
      </c>
    </row>
    <row r="27" spans="2:10" ht="18" customHeight="1">
      <c r="B27" s="51"/>
      <c r="C27" s="52" t="s">
        <v>102</v>
      </c>
      <c r="D27" s="53"/>
      <c r="E27" s="54" t="s">
        <v>103</v>
      </c>
      <c r="F27" s="55"/>
      <c r="G27" s="28" t="s">
        <v>104</v>
      </c>
      <c r="H27" s="32" t="s">
        <v>105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106</v>
      </c>
      <c r="J28" s="136">
        <f>ROUND(F20,2)+J20+F26+J26</f>
        <v>0</v>
      </c>
    </row>
    <row r="29" spans="2:10" ht="18" customHeight="1">
      <c r="B29" s="56"/>
      <c r="C29" s="58" t="s">
        <v>107</v>
      </c>
      <c r="D29" s="58"/>
      <c r="E29" s="60"/>
      <c r="F29" s="55"/>
      <c r="G29" s="36">
        <v>22</v>
      </c>
      <c r="H29" s="38" t="s">
        <v>136</v>
      </c>
      <c r="I29" s="143">
        <f>J28-I30</f>
        <v>0</v>
      </c>
      <c r="J29" s="138">
        <f>ROUND((I29*20)/100,2)</f>
        <v>0</v>
      </c>
    </row>
    <row r="30" spans="2:10" ht="18" customHeight="1">
      <c r="B30" s="7"/>
      <c r="C30" s="8" t="s">
        <v>108</v>
      </c>
      <c r="D30" s="8"/>
      <c r="E30" s="60"/>
      <c r="F30" s="55"/>
      <c r="G30" s="36">
        <v>23</v>
      </c>
      <c r="H30" s="38" t="s">
        <v>137</v>
      </c>
      <c r="I30" s="143">
        <f>SUMIF(Prehlad!O11:O9999,0,Prehlad!J11:J9999)</f>
        <v>0</v>
      </c>
      <c r="J30" s="138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109</v>
      </c>
      <c r="J31" s="142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110</v>
      </c>
      <c r="H32" s="63" t="s">
        <v>138</v>
      </c>
      <c r="I32" s="79"/>
      <c r="J32" s="80">
        <v>0</v>
      </c>
    </row>
    <row r="33" spans="2:10" ht="18" customHeight="1">
      <c r="B33" s="64"/>
      <c r="C33" s="65"/>
      <c r="D33" s="52" t="s">
        <v>111</v>
      </c>
      <c r="E33" s="65"/>
      <c r="F33" s="65"/>
      <c r="G33" s="65"/>
      <c r="H33" s="65" t="s">
        <v>112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107</v>
      </c>
      <c r="D35" s="58"/>
      <c r="E35" s="58"/>
      <c r="F35" s="57"/>
      <c r="G35" s="58" t="s">
        <v>107</v>
      </c>
      <c r="H35" s="58"/>
      <c r="I35" s="58"/>
      <c r="J35" s="82"/>
    </row>
    <row r="36" spans="2:10" ht="18" customHeight="1">
      <c r="B36" s="7"/>
      <c r="C36" s="8" t="s">
        <v>108</v>
      </c>
      <c r="D36" s="8"/>
      <c r="E36" s="8"/>
      <c r="F36" s="9"/>
      <c r="G36" s="8" t="s">
        <v>108</v>
      </c>
      <c r="H36" s="8"/>
      <c r="I36" s="8"/>
      <c r="J36" s="67"/>
    </row>
    <row r="37" spans="2:10" ht="18" customHeight="1">
      <c r="B37" s="56"/>
      <c r="C37" s="58" t="s">
        <v>103</v>
      </c>
      <c r="D37" s="58"/>
      <c r="E37" s="58"/>
      <c r="F37" s="57"/>
      <c r="G37" s="58" t="s">
        <v>103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Toshiba2</cp:lastModifiedBy>
  <cp:revision>0</cp:revision>
  <cp:lastPrinted>2016-04-18T11:45:00Z</cp:lastPrinted>
  <dcterms:created xsi:type="dcterms:W3CDTF">1999-04-06T07:39:00Z</dcterms:created>
  <dcterms:modified xsi:type="dcterms:W3CDTF">2022-06-07T13:58:00Z</dcterms:modified>
</cp:coreProperties>
</file>