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2022\FN TRENČÍN MR\ROZPOČTY\SO-01 Stavebné úpravy MR\BEZ CIEN\"/>
    </mc:Choice>
  </mc:AlternateContent>
  <bookViews>
    <workbookView xWindow="-120" yWindow="-120" windowWidth="20730" windowHeight="11160" tabRatio="500"/>
  </bookViews>
  <sheets>
    <sheet name="Prehlad" sheetId="3" r:id="rId1"/>
    <sheet name="Figury" sheetId="4" r:id="rId2"/>
    <sheet name="Rekapitulacia" sheetId="5" r:id="rId3"/>
    <sheet name="Kryci list" sheetId="6" r:id="rId4"/>
  </sheets>
  <definedNames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G42" i="5"/>
  <c r="F42" i="5"/>
  <c r="E42" i="5"/>
  <c r="W585" i="3"/>
  <c r="N585" i="3"/>
  <c r="L585" i="3"/>
  <c r="E18" i="6"/>
  <c r="G39" i="5"/>
  <c r="F39" i="5"/>
  <c r="E39" i="5"/>
  <c r="C39" i="5"/>
  <c r="W583" i="3"/>
  <c r="N583" i="3"/>
  <c r="L583" i="3"/>
  <c r="I583" i="3"/>
  <c r="G38" i="5"/>
  <c r="F38" i="5"/>
  <c r="E38" i="5"/>
  <c r="C38" i="5"/>
  <c r="W581" i="3"/>
  <c r="N581" i="3"/>
  <c r="L581" i="3"/>
  <c r="I581" i="3"/>
  <c r="N580" i="3"/>
  <c r="L580" i="3"/>
  <c r="J580" i="3"/>
  <c r="H580" i="3"/>
  <c r="N579" i="3"/>
  <c r="L579" i="3"/>
  <c r="J579" i="3"/>
  <c r="H579" i="3"/>
  <c r="N578" i="3"/>
  <c r="L578" i="3"/>
  <c r="J578" i="3"/>
  <c r="J581" i="3" s="1"/>
  <c r="H578" i="3"/>
  <c r="H581" i="3" s="1"/>
  <c r="G36" i="5"/>
  <c r="F36" i="5"/>
  <c r="E36" i="5"/>
  <c r="W574" i="3"/>
  <c r="N574" i="3"/>
  <c r="L574" i="3"/>
  <c r="G35" i="5"/>
  <c r="F35" i="5"/>
  <c r="E35" i="5"/>
  <c r="C35" i="5"/>
  <c r="W572" i="3"/>
  <c r="N572" i="3"/>
  <c r="L572" i="3"/>
  <c r="I572" i="3"/>
  <c r="N571" i="3"/>
  <c r="L571" i="3"/>
  <c r="J571" i="3"/>
  <c r="H571" i="3"/>
  <c r="N570" i="3"/>
  <c r="L570" i="3"/>
  <c r="J570" i="3"/>
  <c r="J572" i="3" s="1"/>
  <c r="H570" i="3"/>
  <c r="H572" i="3" s="1"/>
  <c r="B35" i="5" s="1"/>
  <c r="G34" i="5"/>
  <c r="F34" i="5"/>
  <c r="E34" i="5"/>
  <c r="C34" i="5"/>
  <c r="W567" i="3"/>
  <c r="N567" i="3"/>
  <c r="L567" i="3"/>
  <c r="J567" i="3"/>
  <c r="D34" i="5" s="1"/>
  <c r="I567" i="3"/>
  <c r="N565" i="3"/>
  <c r="L565" i="3"/>
  <c r="J565" i="3"/>
  <c r="H565" i="3"/>
  <c r="N562" i="3"/>
  <c r="L562" i="3"/>
  <c r="J562" i="3"/>
  <c r="H562" i="3"/>
  <c r="H567" i="3" s="1"/>
  <c r="B34" i="5" s="1"/>
  <c r="G33" i="5"/>
  <c r="F33" i="5"/>
  <c r="E33" i="5"/>
  <c r="C33" i="5"/>
  <c r="W559" i="3"/>
  <c r="N559" i="3"/>
  <c r="L559" i="3"/>
  <c r="J559" i="3"/>
  <c r="D33" i="5" s="1"/>
  <c r="I559" i="3"/>
  <c r="N558" i="3"/>
  <c r="L558" i="3"/>
  <c r="J558" i="3"/>
  <c r="H558" i="3"/>
  <c r="N557" i="3"/>
  <c r="L557" i="3"/>
  <c r="J557" i="3"/>
  <c r="H557" i="3"/>
  <c r="N556" i="3"/>
  <c r="L556" i="3"/>
  <c r="J556" i="3"/>
  <c r="H556" i="3"/>
  <c r="N555" i="3"/>
  <c r="L555" i="3"/>
  <c r="J555" i="3"/>
  <c r="H555" i="3"/>
  <c r="H559" i="3" s="1"/>
  <c r="B33" i="5" s="1"/>
  <c r="G32" i="5"/>
  <c r="F32" i="5"/>
  <c r="E32" i="5"/>
  <c r="C32" i="5"/>
  <c r="W552" i="3"/>
  <c r="N552" i="3"/>
  <c r="L552" i="3"/>
  <c r="I552" i="3"/>
  <c r="N551" i="3"/>
  <c r="L551" i="3"/>
  <c r="J551" i="3"/>
  <c r="H551" i="3"/>
  <c r="N548" i="3"/>
  <c r="L548" i="3"/>
  <c r="J548" i="3"/>
  <c r="J552" i="3" s="1"/>
  <c r="H548" i="3"/>
  <c r="H552" i="3" s="1"/>
  <c r="B32" i="5" s="1"/>
  <c r="G31" i="5"/>
  <c r="F31" i="5"/>
  <c r="E31" i="5"/>
  <c r="W545" i="3"/>
  <c r="N545" i="3"/>
  <c r="L545" i="3"/>
  <c r="I545" i="3"/>
  <c r="C31" i="5" s="1"/>
  <c r="N544" i="3"/>
  <c r="L544" i="3"/>
  <c r="J544" i="3"/>
  <c r="H544" i="3"/>
  <c r="N543" i="3"/>
  <c r="L543" i="3"/>
  <c r="J543" i="3"/>
  <c r="I543" i="3"/>
  <c r="N542" i="3"/>
  <c r="L542" i="3"/>
  <c r="J542" i="3"/>
  <c r="H542" i="3"/>
  <c r="N541" i="3"/>
  <c r="L541" i="3"/>
  <c r="J541" i="3"/>
  <c r="I541" i="3"/>
  <c r="N540" i="3"/>
  <c r="L540" i="3"/>
  <c r="J540" i="3"/>
  <c r="J545" i="3" s="1"/>
  <c r="H540" i="3"/>
  <c r="H545" i="3" s="1"/>
  <c r="B31" i="5" s="1"/>
  <c r="G30" i="5"/>
  <c r="F30" i="5"/>
  <c r="E30" i="5"/>
  <c r="W537" i="3"/>
  <c r="N537" i="3"/>
  <c r="L537" i="3"/>
  <c r="J537" i="3"/>
  <c r="D30" i="5" s="1"/>
  <c r="I537" i="3"/>
  <c r="C30" i="5" s="1"/>
  <c r="N536" i="3"/>
  <c r="L536" i="3"/>
  <c r="J536" i="3"/>
  <c r="H536" i="3"/>
  <c r="N535" i="3"/>
  <c r="L535" i="3"/>
  <c r="J535" i="3"/>
  <c r="H535" i="3"/>
  <c r="N533" i="3"/>
  <c r="L533" i="3"/>
  <c r="J533" i="3"/>
  <c r="I533" i="3"/>
  <c r="N531" i="3"/>
  <c r="L531" i="3"/>
  <c r="J531" i="3"/>
  <c r="I531" i="3"/>
  <c r="N530" i="3"/>
  <c r="L530" i="3"/>
  <c r="J530" i="3"/>
  <c r="I530" i="3"/>
  <c r="N525" i="3"/>
  <c r="L525" i="3"/>
  <c r="J525" i="3"/>
  <c r="H525" i="3"/>
  <c r="N523" i="3"/>
  <c r="L523" i="3"/>
  <c r="J523" i="3"/>
  <c r="H523" i="3"/>
  <c r="N520" i="3"/>
  <c r="L520" i="3"/>
  <c r="J520" i="3"/>
  <c r="H520" i="3"/>
  <c r="N517" i="3"/>
  <c r="L517" i="3"/>
  <c r="J517" i="3"/>
  <c r="H517" i="3"/>
  <c r="N514" i="3"/>
  <c r="L514" i="3"/>
  <c r="J514" i="3"/>
  <c r="H514" i="3"/>
  <c r="H537" i="3" s="1"/>
  <c r="B30" i="5" s="1"/>
  <c r="G29" i="5"/>
  <c r="F29" i="5"/>
  <c r="E29" i="5"/>
  <c r="W511" i="3"/>
  <c r="N511" i="3"/>
  <c r="L511" i="3"/>
  <c r="J511" i="3"/>
  <c r="D29" i="5" s="1"/>
  <c r="N510" i="3"/>
  <c r="L510" i="3"/>
  <c r="J510" i="3"/>
  <c r="H510" i="3"/>
  <c r="N508" i="3"/>
  <c r="L508" i="3"/>
  <c r="J508" i="3"/>
  <c r="H508" i="3"/>
  <c r="N507" i="3"/>
  <c r="L507" i="3"/>
  <c r="J507" i="3"/>
  <c r="I507" i="3"/>
  <c r="N504" i="3"/>
  <c r="L504" i="3"/>
  <c r="J504" i="3"/>
  <c r="H504" i="3"/>
  <c r="N503" i="3"/>
  <c r="L503" i="3"/>
  <c r="J503" i="3"/>
  <c r="H503" i="3"/>
  <c r="N501" i="3"/>
  <c r="L501" i="3"/>
  <c r="J501" i="3"/>
  <c r="H501" i="3"/>
  <c r="N500" i="3"/>
  <c r="L500" i="3"/>
  <c r="J500" i="3"/>
  <c r="H500" i="3"/>
  <c r="N499" i="3"/>
  <c r="L499" i="3"/>
  <c r="J499" i="3"/>
  <c r="I499" i="3"/>
  <c r="N498" i="3"/>
  <c r="L498" i="3"/>
  <c r="J498" i="3"/>
  <c r="I498" i="3"/>
  <c r="N497" i="3"/>
  <c r="L497" i="3"/>
  <c r="J497" i="3"/>
  <c r="I497" i="3"/>
  <c r="N496" i="3"/>
  <c r="L496" i="3"/>
  <c r="J496" i="3"/>
  <c r="I496" i="3"/>
  <c r="N495" i="3"/>
  <c r="L495" i="3"/>
  <c r="J495" i="3"/>
  <c r="I495" i="3"/>
  <c r="N494" i="3"/>
  <c r="L494" i="3"/>
  <c r="J494" i="3"/>
  <c r="I494" i="3"/>
  <c r="N493" i="3"/>
  <c r="L493" i="3"/>
  <c r="J493" i="3"/>
  <c r="I493" i="3"/>
  <c r="N492" i="3"/>
  <c r="L492" i="3"/>
  <c r="J492" i="3"/>
  <c r="H492" i="3"/>
  <c r="N491" i="3"/>
  <c r="L491" i="3"/>
  <c r="J491" i="3"/>
  <c r="H491" i="3"/>
  <c r="N490" i="3"/>
  <c r="L490" i="3"/>
  <c r="J490" i="3"/>
  <c r="H490" i="3"/>
  <c r="N487" i="3"/>
  <c r="L487" i="3"/>
  <c r="J487" i="3"/>
  <c r="H487" i="3"/>
  <c r="N482" i="3"/>
  <c r="L482" i="3"/>
  <c r="J482" i="3"/>
  <c r="I482" i="3"/>
  <c r="I511" i="3" s="1"/>
  <c r="C29" i="5" s="1"/>
  <c r="N477" i="3"/>
  <c r="L477" i="3"/>
  <c r="J477" i="3"/>
  <c r="H477" i="3"/>
  <c r="N475" i="3"/>
  <c r="L475" i="3"/>
  <c r="J475" i="3"/>
  <c r="H475" i="3"/>
  <c r="N474" i="3"/>
  <c r="L474" i="3"/>
  <c r="J474" i="3"/>
  <c r="H474" i="3"/>
  <c r="N473" i="3"/>
  <c r="L473" i="3"/>
  <c r="J473" i="3"/>
  <c r="H473" i="3"/>
  <c r="N471" i="3"/>
  <c r="L471" i="3"/>
  <c r="J471" i="3"/>
  <c r="H471" i="3"/>
  <c r="N464" i="3"/>
  <c r="L464" i="3"/>
  <c r="J464" i="3"/>
  <c r="H464" i="3"/>
  <c r="H511" i="3" s="1"/>
  <c r="B29" i="5" s="1"/>
  <c r="G28" i="5"/>
  <c r="F28" i="5"/>
  <c r="E28" i="5"/>
  <c r="W461" i="3"/>
  <c r="N461" i="3"/>
  <c r="L461" i="3"/>
  <c r="N460" i="3"/>
  <c r="L460" i="3"/>
  <c r="J460" i="3"/>
  <c r="H460" i="3"/>
  <c r="N458" i="3"/>
  <c r="L458" i="3"/>
  <c r="J458" i="3"/>
  <c r="I458" i="3"/>
  <c r="N457" i="3"/>
  <c r="L457" i="3"/>
  <c r="J457" i="3"/>
  <c r="H457" i="3"/>
  <c r="N456" i="3"/>
  <c r="L456" i="3"/>
  <c r="J456" i="3"/>
  <c r="H456" i="3"/>
  <c r="N455" i="3"/>
  <c r="L455" i="3"/>
  <c r="J455" i="3"/>
  <c r="I455" i="3"/>
  <c r="N454" i="3"/>
  <c r="L454" i="3"/>
  <c r="J454" i="3"/>
  <c r="I454" i="3"/>
  <c r="N453" i="3"/>
  <c r="L453" i="3"/>
  <c r="J453" i="3"/>
  <c r="I453" i="3"/>
  <c r="N452" i="3"/>
  <c r="L452" i="3"/>
  <c r="J452" i="3"/>
  <c r="H452" i="3"/>
  <c r="N451" i="3"/>
  <c r="L451" i="3"/>
  <c r="J451" i="3"/>
  <c r="I451" i="3"/>
  <c r="N450" i="3"/>
  <c r="L450" i="3"/>
  <c r="J450" i="3"/>
  <c r="I450" i="3"/>
  <c r="N449" i="3"/>
  <c r="L449" i="3"/>
  <c r="J449" i="3"/>
  <c r="H449" i="3"/>
  <c r="N447" i="3"/>
  <c r="L447" i="3"/>
  <c r="J447" i="3"/>
  <c r="I447" i="3"/>
  <c r="N446" i="3"/>
  <c r="L446" i="3"/>
  <c r="J446" i="3"/>
  <c r="I446" i="3"/>
  <c r="N445" i="3"/>
  <c r="L445" i="3"/>
  <c r="J445" i="3"/>
  <c r="I445" i="3"/>
  <c r="N444" i="3"/>
  <c r="L444" i="3"/>
  <c r="J444" i="3"/>
  <c r="H444" i="3"/>
  <c r="N443" i="3"/>
  <c r="L443" i="3"/>
  <c r="J443" i="3"/>
  <c r="I443" i="3"/>
  <c r="N442" i="3"/>
  <c r="L442" i="3"/>
  <c r="J442" i="3"/>
  <c r="I442" i="3"/>
  <c r="N441" i="3"/>
  <c r="L441" i="3"/>
  <c r="J441" i="3"/>
  <c r="H441" i="3"/>
  <c r="N440" i="3"/>
  <c r="L440" i="3"/>
  <c r="J440" i="3"/>
  <c r="I440" i="3"/>
  <c r="I461" i="3" s="1"/>
  <c r="C28" i="5" s="1"/>
  <c r="N438" i="3"/>
  <c r="L438" i="3"/>
  <c r="J438" i="3"/>
  <c r="H438" i="3"/>
  <c r="N437" i="3"/>
  <c r="L437" i="3"/>
  <c r="J437" i="3"/>
  <c r="H437" i="3"/>
  <c r="N436" i="3"/>
  <c r="L436" i="3"/>
  <c r="J436" i="3"/>
  <c r="H436" i="3"/>
  <c r="N435" i="3"/>
  <c r="L435" i="3"/>
  <c r="J435" i="3"/>
  <c r="H435" i="3"/>
  <c r="N430" i="3"/>
  <c r="L430" i="3"/>
  <c r="J430" i="3"/>
  <c r="H430" i="3"/>
  <c r="N429" i="3"/>
  <c r="L429" i="3"/>
  <c r="J429" i="3"/>
  <c r="H429" i="3"/>
  <c r="N428" i="3"/>
  <c r="L428" i="3"/>
  <c r="J428" i="3"/>
  <c r="H428" i="3"/>
  <c r="N426" i="3"/>
  <c r="L426" i="3"/>
  <c r="J426" i="3"/>
  <c r="H426" i="3"/>
  <c r="N424" i="3"/>
  <c r="L424" i="3"/>
  <c r="J424" i="3"/>
  <c r="J461" i="3" s="1"/>
  <c r="H424" i="3"/>
  <c r="H461" i="3" s="1"/>
  <c r="B28" i="5" s="1"/>
  <c r="G27" i="5"/>
  <c r="F27" i="5"/>
  <c r="E27" i="5"/>
  <c r="C27" i="5"/>
  <c r="W421" i="3"/>
  <c r="N421" i="3"/>
  <c r="L421" i="3"/>
  <c r="I421" i="3"/>
  <c r="N420" i="3"/>
  <c r="L420" i="3"/>
  <c r="J420" i="3"/>
  <c r="H420" i="3"/>
  <c r="N419" i="3"/>
  <c r="L419" i="3"/>
  <c r="J419" i="3"/>
  <c r="H419" i="3"/>
  <c r="N418" i="3"/>
  <c r="L418" i="3"/>
  <c r="J418" i="3"/>
  <c r="H418" i="3"/>
  <c r="N417" i="3"/>
  <c r="L417" i="3"/>
  <c r="J417" i="3"/>
  <c r="H417" i="3"/>
  <c r="N416" i="3"/>
  <c r="L416" i="3"/>
  <c r="J416" i="3"/>
  <c r="H416" i="3"/>
  <c r="N415" i="3"/>
  <c r="L415" i="3"/>
  <c r="J415" i="3"/>
  <c r="H415" i="3"/>
  <c r="N414" i="3"/>
  <c r="L414" i="3"/>
  <c r="J414" i="3"/>
  <c r="J421" i="3" s="1"/>
  <c r="H414" i="3"/>
  <c r="H421" i="3" s="1"/>
  <c r="B27" i="5" s="1"/>
  <c r="G26" i="5"/>
  <c r="F26" i="5"/>
  <c r="E26" i="5"/>
  <c r="C26" i="5"/>
  <c r="W411" i="3"/>
  <c r="N411" i="3"/>
  <c r="L411" i="3"/>
  <c r="J411" i="3"/>
  <c r="D26" i="5" s="1"/>
  <c r="I411" i="3"/>
  <c r="N410" i="3"/>
  <c r="L410" i="3"/>
  <c r="J410" i="3"/>
  <c r="H410" i="3"/>
  <c r="H411" i="3" s="1"/>
  <c r="B26" i="5" s="1"/>
  <c r="G25" i="5"/>
  <c r="F25" i="5"/>
  <c r="E25" i="5"/>
  <c r="C25" i="5"/>
  <c r="W407" i="3"/>
  <c r="N407" i="3"/>
  <c r="L407" i="3"/>
  <c r="J407" i="3"/>
  <c r="D25" i="5" s="1"/>
  <c r="I407" i="3"/>
  <c r="N406" i="3"/>
  <c r="L406" i="3"/>
  <c r="J406" i="3"/>
  <c r="H406" i="3"/>
  <c r="H407" i="3" s="1"/>
  <c r="B25" i="5" s="1"/>
  <c r="G24" i="5"/>
  <c r="F24" i="5"/>
  <c r="E24" i="5"/>
  <c r="C24" i="5"/>
  <c r="W403" i="3"/>
  <c r="N403" i="3"/>
  <c r="L403" i="3"/>
  <c r="I403" i="3"/>
  <c r="N402" i="3"/>
  <c r="L402" i="3"/>
  <c r="J402" i="3"/>
  <c r="H402" i="3"/>
  <c r="N401" i="3"/>
  <c r="L401" i="3"/>
  <c r="J401" i="3"/>
  <c r="J403" i="3" s="1"/>
  <c r="H401" i="3"/>
  <c r="H403" i="3" s="1"/>
  <c r="B24" i="5" s="1"/>
  <c r="G23" i="5"/>
  <c r="F23" i="5"/>
  <c r="E23" i="5"/>
  <c r="W398" i="3"/>
  <c r="N398" i="3"/>
  <c r="L398" i="3"/>
  <c r="I398" i="3"/>
  <c r="C23" i="5" s="1"/>
  <c r="N397" i="3"/>
  <c r="L397" i="3"/>
  <c r="J397" i="3"/>
  <c r="H397" i="3"/>
  <c r="N396" i="3"/>
  <c r="L396" i="3"/>
  <c r="J396" i="3"/>
  <c r="I396" i="3"/>
  <c r="N395" i="3"/>
  <c r="L395" i="3"/>
  <c r="J395" i="3"/>
  <c r="I395" i="3"/>
  <c r="N394" i="3"/>
  <c r="L394" i="3"/>
  <c r="J394" i="3"/>
  <c r="I394" i="3"/>
  <c r="N387" i="3"/>
  <c r="L387" i="3"/>
  <c r="J387" i="3"/>
  <c r="H387" i="3"/>
  <c r="N386" i="3"/>
  <c r="L386" i="3"/>
  <c r="J386" i="3"/>
  <c r="H386" i="3"/>
  <c r="N385" i="3"/>
  <c r="L385" i="3"/>
  <c r="J385" i="3"/>
  <c r="I385" i="3"/>
  <c r="N384" i="3"/>
  <c r="L384" i="3"/>
  <c r="J384" i="3"/>
  <c r="J398" i="3" s="1"/>
  <c r="H384" i="3"/>
  <c r="H398" i="3" s="1"/>
  <c r="B23" i="5" s="1"/>
  <c r="G22" i="5"/>
  <c r="F22" i="5"/>
  <c r="E22" i="5"/>
  <c r="C22" i="5"/>
  <c r="W381" i="3"/>
  <c r="N381" i="3"/>
  <c r="L381" i="3"/>
  <c r="J381" i="3"/>
  <c r="D22" i="5" s="1"/>
  <c r="I381" i="3"/>
  <c r="N380" i="3"/>
  <c r="L380" i="3"/>
  <c r="J380" i="3"/>
  <c r="H380" i="3"/>
  <c r="N379" i="3"/>
  <c r="L379" i="3"/>
  <c r="J379" i="3"/>
  <c r="H379" i="3"/>
  <c r="H381" i="3" s="1"/>
  <c r="B22" i="5" s="1"/>
  <c r="G21" i="5"/>
  <c r="F21" i="5"/>
  <c r="E21" i="5"/>
  <c r="W376" i="3"/>
  <c r="N376" i="3"/>
  <c r="L376" i="3"/>
  <c r="J376" i="3"/>
  <c r="N375" i="3"/>
  <c r="L375" i="3"/>
  <c r="J375" i="3"/>
  <c r="H375" i="3"/>
  <c r="N374" i="3"/>
  <c r="L374" i="3"/>
  <c r="J374" i="3"/>
  <c r="I374" i="3"/>
  <c r="N372" i="3"/>
  <c r="L372" i="3"/>
  <c r="J372" i="3"/>
  <c r="H372" i="3"/>
  <c r="N371" i="3"/>
  <c r="L371" i="3"/>
  <c r="J371" i="3"/>
  <c r="I371" i="3"/>
  <c r="I376" i="3" s="1"/>
  <c r="N368" i="3"/>
  <c r="L368" i="3"/>
  <c r="J368" i="3"/>
  <c r="H368" i="3"/>
  <c r="N367" i="3"/>
  <c r="L367" i="3"/>
  <c r="J367" i="3"/>
  <c r="H367" i="3"/>
  <c r="N366" i="3"/>
  <c r="L366" i="3"/>
  <c r="J366" i="3"/>
  <c r="H366" i="3"/>
  <c r="N364" i="3"/>
  <c r="L364" i="3"/>
  <c r="J364" i="3"/>
  <c r="H364" i="3"/>
  <c r="H376" i="3" s="1"/>
  <c r="G19" i="5"/>
  <c r="F19" i="5"/>
  <c r="E19" i="5"/>
  <c r="W360" i="3"/>
  <c r="N360" i="3"/>
  <c r="L360" i="3"/>
  <c r="I360" i="3"/>
  <c r="G18" i="5"/>
  <c r="F18" i="5"/>
  <c r="E18" i="5"/>
  <c r="C18" i="5"/>
  <c r="W358" i="3"/>
  <c r="N358" i="3"/>
  <c r="L358" i="3"/>
  <c r="I358" i="3"/>
  <c r="N357" i="3"/>
  <c r="L357" i="3"/>
  <c r="J357" i="3"/>
  <c r="H357" i="3"/>
  <c r="N356" i="3"/>
  <c r="L356" i="3"/>
  <c r="J356" i="3"/>
  <c r="H356" i="3"/>
  <c r="N355" i="3"/>
  <c r="L355" i="3"/>
  <c r="J355" i="3"/>
  <c r="H355" i="3"/>
  <c r="N354" i="3"/>
  <c r="L354" i="3"/>
  <c r="J354" i="3"/>
  <c r="H354" i="3"/>
  <c r="N353" i="3"/>
  <c r="L353" i="3"/>
  <c r="J353" i="3"/>
  <c r="H353" i="3"/>
  <c r="N352" i="3"/>
  <c r="L352" i="3"/>
  <c r="J352" i="3"/>
  <c r="H352" i="3"/>
  <c r="N351" i="3"/>
  <c r="L351" i="3"/>
  <c r="J351" i="3"/>
  <c r="H351" i="3"/>
  <c r="N350" i="3"/>
  <c r="L350" i="3"/>
  <c r="J350" i="3"/>
  <c r="H350" i="3"/>
  <c r="N347" i="3"/>
  <c r="L347" i="3"/>
  <c r="J347" i="3"/>
  <c r="H347" i="3"/>
  <c r="N345" i="3"/>
  <c r="L345" i="3"/>
  <c r="J345" i="3"/>
  <c r="H345" i="3"/>
  <c r="N343" i="3"/>
  <c r="L343" i="3"/>
  <c r="J343" i="3"/>
  <c r="H343" i="3"/>
  <c r="N340" i="3"/>
  <c r="L340" i="3"/>
  <c r="J340" i="3"/>
  <c r="H340" i="3"/>
  <c r="N337" i="3"/>
  <c r="L337" i="3"/>
  <c r="J337" i="3"/>
  <c r="H337" i="3"/>
  <c r="N334" i="3"/>
  <c r="L334" i="3"/>
  <c r="J334" i="3"/>
  <c r="H334" i="3"/>
  <c r="N331" i="3"/>
  <c r="L331" i="3"/>
  <c r="J331" i="3"/>
  <c r="H331" i="3"/>
  <c r="N327" i="3"/>
  <c r="L327" i="3"/>
  <c r="J327" i="3"/>
  <c r="H327" i="3"/>
  <c r="N325" i="3"/>
  <c r="L325" i="3"/>
  <c r="J325" i="3"/>
  <c r="H325" i="3"/>
  <c r="N322" i="3"/>
  <c r="L322" i="3"/>
  <c r="J322" i="3"/>
  <c r="H322" i="3"/>
  <c r="N319" i="3"/>
  <c r="L319" i="3"/>
  <c r="J319" i="3"/>
  <c r="H319" i="3"/>
  <c r="N316" i="3"/>
  <c r="L316" i="3"/>
  <c r="J316" i="3"/>
  <c r="H316" i="3"/>
  <c r="N313" i="3"/>
  <c r="L313" i="3"/>
  <c r="J313" i="3"/>
  <c r="H313" i="3"/>
  <c r="N310" i="3"/>
  <c r="L310" i="3"/>
  <c r="J310" i="3"/>
  <c r="H310" i="3"/>
  <c r="N307" i="3"/>
  <c r="L307" i="3"/>
  <c r="J307" i="3"/>
  <c r="H307" i="3"/>
  <c r="N306" i="3"/>
  <c r="L306" i="3"/>
  <c r="J306" i="3"/>
  <c r="H306" i="3"/>
  <c r="N305" i="3"/>
  <c r="L305" i="3"/>
  <c r="J305" i="3"/>
  <c r="H305" i="3"/>
  <c r="N292" i="3"/>
  <c r="L292" i="3"/>
  <c r="J292" i="3"/>
  <c r="H292" i="3"/>
  <c r="N289" i="3"/>
  <c r="L289" i="3"/>
  <c r="J289" i="3"/>
  <c r="H289" i="3"/>
  <c r="N287" i="3"/>
  <c r="L287" i="3"/>
  <c r="J287" i="3"/>
  <c r="H287" i="3"/>
  <c r="N285" i="3"/>
  <c r="L285" i="3"/>
  <c r="J285" i="3"/>
  <c r="H285" i="3"/>
  <c r="N282" i="3"/>
  <c r="L282" i="3"/>
  <c r="J282" i="3"/>
  <c r="H282" i="3"/>
  <c r="N280" i="3"/>
  <c r="L280" i="3"/>
  <c r="J280" i="3"/>
  <c r="H280" i="3"/>
  <c r="N278" i="3"/>
  <c r="L278" i="3"/>
  <c r="J278" i="3"/>
  <c r="H278" i="3"/>
  <c r="N275" i="3"/>
  <c r="L275" i="3"/>
  <c r="J275" i="3"/>
  <c r="H275" i="3"/>
  <c r="N268" i="3"/>
  <c r="L268" i="3"/>
  <c r="J268" i="3"/>
  <c r="H268" i="3"/>
  <c r="N265" i="3"/>
  <c r="L265" i="3"/>
  <c r="J265" i="3"/>
  <c r="H265" i="3"/>
  <c r="N264" i="3"/>
  <c r="L264" i="3"/>
  <c r="J264" i="3"/>
  <c r="H264" i="3"/>
  <c r="N261" i="3"/>
  <c r="L261" i="3"/>
  <c r="J261" i="3"/>
  <c r="J358" i="3" s="1"/>
  <c r="H261" i="3"/>
  <c r="H358" i="3" s="1"/>
  <c r="B18" i="5" s="1"/>
  <c r="G17" i="5"/>
  <c r="F17" i="5"/>
  <c r="E17" i="5"/>
  <c r="W258" i="3"/>
  <c r="N258" i="3"/>
  <c r="L258" i="3"/>
  <c r="J258" i="3"/>
  <c r="D17" i="5" s="1"/>
  <c r="I258" i="3"/>
  <c r="C17" i="5" s="1"/>
  <c r="N257" i="3"/>
  <c r="L257" i="3"/>
  <c r="J257" i="3"/>
  <c r="I257" i="3"/>
  <c r="N256" i="3"/>
  <c r="L256" i="3"/>
  <c r="J256" i="3"/>
  <c r="I256" i="3"/>
  <c r="N255" i="3"/>
  <c r="L255" i="3"/>
  <c r="J255" i="3"/>
  <c r="I255" i="3"/>
  <c r="N254" i="3"/>
  <c r="L254" i="3"/>
  <c r="J254" i="3"/>
  <c r="I254" i="3"/>
  <c r="N253" i="3"/>
  <c r="L253" i="3"/>
  <c r="J253" i="3"/>
  <c r="I253" i="3"/>
  <c r="N252" i="3"/>
  <c r="L252" i="3"/>
  <c r="J252" i="3"/>
  <c r="I252" i="3"/>
  <c r="N251" i="3"/>
  <c r="L251" i="3"/>
  <c r="J251" i="3"/>
  <c r="H251" i="3"/>
  <c r="N240" i="3"/>
  <c r="L240" i="3"/>
  <c r="J240" i="3"/>
  <c r="H240" i="3"/>
  <c r="N237" i="3"/>
  <c r="L237" i="3"/>
  <c r="J237" i="3"/>
  <c r="H237" i="3"/>
  <c r="N234" i="3"/>
  <c r="L234" i="3"/>
  <c r="J234" i="3"/>
  <c r="H234" i="3"/>
  <c r="N225" i="3"/>
  <c r="L225" i="3"/>
  <c r="J225" i="3"/>
  <c r="H225" i="3"/>
  <c r="N223" i="3"/>
  <c r="L223" i="3"/>
  <c r="J223" i="3"/>
  <c r="H223" i="3"/>
  <c r="N222" i="3"/>
  <c r="L222" i="3"/>
  <c r="J222" i="3"/>
  <c r="H222" i="3"/>
  <c r="N221" i="3"/>
  <c r="L221" i="3"/>
  <c r="J221" i="3"/>
  <c r="H221" i="3"/>
  <c r="N219" i="3"/>
  <c r="L219" i="3"/>
  <c r="J219" i="3"/>
  <c r="H219" i="3"/>
  <c r="N212" i="3"/>
  <c r="L212" i="3"/>
  <c r="J212" i="3"/>
  <c r="H212" i="3"/>
  <c r="N204" i="3"/>
  <c r="L204" i="3"/>
  <c r="J204" i="3"/>
  <c r="H204" i="3"/>
  <c r="N203" i="3"/>
  <c r="L203" i="3"/>
  <c r="J203" i="3"/>
  <c r="H203" i="3"/>
  <c r="N202" i="3"/>
  <c r="L202" i="3"/>
  <c r="J202" i="3"/>
  <c r="H202" i="3"/>
  <c r="N201" i="3"/>
  <c r="L201" i="3"/>
  <c r="J201" i="3"/>
  <c r="H201" i="3"/>
  <c r="N200" i="3"/>
  <c r="L200" i="3"/>
  <c r="J200" i="3"/>
  <c r="H200" i="3"/>
  <c r="N199" i="3"/>
  <c r="L199" i="3"/>
  <c r="J199" i="3"/>
  <c r="H199" i="3"/>
  <c r="N198" i="3"/>
  <c r="L198" i="3"/>
  <c r="J198" i="3"/>
  <c r="H198" i="3"/>
  <c r="H258" i="3" s="1"/>
  <c r="B17" i="5" s="1"/>
  <c r="G16" i="5"/>
  <c r="F16" i="5"/>
  <c r="E16" i="5"/>
  <c r="W195" i="3"/>
  <c r="N195" i="3"/>
  <c r="L195" i="3"/>
  <c r="J195" i="3"/>
  <c r="D16" i="5" s="1"/>
  <c r="I195" i="3"/>
  <c r="C16" i="5" s="1"/>
  <c r="N194" i="3"/>
  <c r="L194" i="3"/>
  <c r="J194" i="3"/>
  <c r="I194" i="3"/>
  <c r="N193" i="3"/>
  <c r="L193" i="3"/>
  <c r="J193" i="3"/>
  <c r="H193" i="3"/>
  <c r="N192" i="3"/>
  <c r="L192" i="3"/>
  <c r="J192" i="3"/>
  <c r="I192" i="3"/>
  <c r="N191" i="3"/>
  <c r="L191" i="3"/>
  <c r="J191" i="3"/>
  <c r="H191" i="3"/>
  <c r="N190" i="3"/>
  <c r="L190" i="3"/>
  <c r="J190" i="3"/>
  <c r="I190" i="3"/>
  <c r="N187" i="3"/>
  <c r="L187" i="3"/>
  <c r="J187" i="3"/>
  <c r="H187" i="3"/>
  <c r="N185" i="3"/>
  <c r="L185" i="3"/>
  <c r="J185" i="3"/>
  <c r="I185" i="3"/>
  <c r="N183" i="3"/>
  <c r="L183" i="3"/>
  <c r="J183" i="3"/>
  <c r="I183" i="3"/>
  <c r="N178" i="3"/>
  <c r="L178" i="3"/>
  <c r="J178" i="3"/>
  <c r="H178" i="3"/>
  <c r="N175" i="3"/>
  <c r="L175" i="3"/>
  <c r="J175" i="3"/>
  <c r="H175" i="3"/>
  <c r="N174" i="3"/>
  <c r="L174" i="3"/>
  <c r="J174" i="3"/>
  <c r="H174" i="3"/>
  <c r="N171" i="3"/>
  <c r="L171" i="3"/>
  <c r="J171" i="3"/>
  <c r="H171" i="3"/>
  <c r="N170" i="3"/>
  <c r="L170" i="3"/>
  <c r="J170" i="3"/>
  <c r="H170" i="3"/>
  <c r="N167" i="3"/>
  <c r="L167" i="3"/>
  <c r="J167" i="3"/>
  <c r="H167" i="3"/>
  <c r="H195" i="3" s="1"/>
  <c r="B16" i="5" s="1"/>
  <c r="G15" i="5"/>
  <c r="F15" i="5"/>
  <c r="E15" i="5"/>
  <c r="C15" i="5"/>
  <c r="W164" i="3"/>
  <c r="N164" i="3"/>
  <c r="L164" i="3"/>
  <c r="J164" i="3"/>
  <c r="D15" i="5" s="1"/>
  <c r="I164" i="3"/>
  <c r="N161" i="3"/>
  <c r="L161" i="3"/>
  <c r="J161" i="3"/>
  <c r="H161" i="3"/>
  <c r="H164" i="3" s="1"/>
  <c r="B15" i="5" s="1"/>
  <c r="G14" i="5"/>
  <c r="F14" i="5"/>
  <c r="E14" i="5"/>
  <c r="C14" i="5"/>
  <c r="W158" i="3"/>
  <c r="N158" i="3"/>
  <c r="L158" i="3"/>
  <c r="I158" i="3"/>
  <c r="N141" i="3"/>
  <c r="L141" i="3"/>
  <c r="J141" i="3"/>
  <c r="H141" i="3"/>
  <c r="N137" i="3"/>
  <c r="L137" i="3"/>
  <c r="J137" i="3"/>
  <c r="H137" i="3"/>
  <c r="N136" i="3"/>
  <c r="L136" i="3"/>
  <c r="J136" i="3"/>
  <c r="H136" i="3"/>
  <c r="N135" i="3"/>
  <c r="L135" i="3"/>
  <c r="J135" i="3"/>
  <c r="H135" i="3"/>
  <c r="N134" i="3"/>
  <c r="L134" i="3"/>
  <c r="J134" i="3"/>
  <c r="H134" i="3"/>
  <c r="N133" i="3"/>
  <c r="L133" i="3"/>
  <c r="J133" i="3"/>
  <c r="H133" i="3"/>
  <c r="N132" i="3"/>
  <c r="L132" i="3"/>
  <c r="J132" i="3"/>
  <c r="H132" i="3"/>
  <c r="N131" i="3"/>
  <c r="L131" i="3"/>
  <c r="J131" i="3"/>
  <c r="H131" i="3"/>
  <c r="N129" i="3"/>
  <c r="L129" i="3"/>
  <c r="J129" i="3"/>
  <c r="H129" i="3"/>
  <c r="N126" i="3"/>
  <c r="L126" i="3"/>
  <c r="J126" i="3"/>
  <c r="H126" i="3"/>
  <c r="N116" i="3"/>
  <c r="L116" i="3"/>
  <c r="J116" i="3"/>
  <c r="H116" i="3"/>
  <c r="N110" i="3"/>
  <c r="L110" i="3"/>
  <c r="J110" i="3"/>
  <c r="H110" i="3"/>
  <c r="N107" i="3"/>
  <c r="L107" i="3"/>
  <c r="J107" i="3"/>
  <c r="J158" i="3" s="1"/>
  <c r="H107" i="3"/>
  <c r="H158" i="3" s="1"/>
  <c r="B14" i="5" s="1"/>
  <c r="G13" i="5"/>
  <c r="F13" i="5"/>
  <c r="E13" i="5"/>
  <c r="C13" i="5"/>
  <c r="W104" i="3"/>
  <c r="N104" i="3"/>
  <c r="L104" i="3"/>
  <c r="J104" i="3"/>
  <c r="D13" i="5" s="1"/>
  <c r="I104" i="3"/>
  <c r="N101" i="3"/>
  <c r="L101" i="3"/>
  <c r="J101" i="3"/>
  <c r="H101" i="3"/>
  <c r="N97" i="3"/>
  <c r="L97" i="3"/>
  <c r="J97" i="3"/>
  <c r="H97" i="3"/>
  <c r="N96" i="3"/>
  <c r="L96" i="3"/>
  <c r="J96" i="3"/>
  <c r="H96" i="3"/>
  <c r="N76" i="3"/>
  <c r="L76" i="3"/>
  <c r="J76" i="3"/>
  <c r="H76" i="3"/>
  <c r="N57" i="3"/>
  <c r="L57" i="3"/>
  <c r="J57" i="3"/>
  <c r="H57" i="3"/>
  <c r="H104" i="3" s="1"/>
  <c r="B13" i="5" s="1"/>
  <c r="G12" i="5"/>
  <c r="F12" i="5"/>
  <c r="E12" i="5"/>
  <c r="C12" i="5"/>
  <c r="W54" i="3"/>
  <c r="N54" i="3"/>
  <c r="L54" i="3"/>
  <c r="I54" i="3"/>
  <c r="N53" i="3"/>
  <c r="L53" i="3"/>
  <c r="J53" i="3"/>
  <c r="H53" i="3"/>
  <c r="N51" i="3"/>
  <c r="L51" i="3"/>
  <c r="J51" i="3"/>
  <c r="H51" i="3"/>
  <c r="N33" i="3"/>
  <c r="L33" i="3"/>
  <c r="J33" i="3"/>
  <c r="H33" i="3"/>
  <c r="N32" i="3"/>
  <c r="L32" i="3"/>
  <c r="J32" i="3"/>
  <c r="H32" i="3"/>
  <c r="N21" i="3"/>
  <c r="L21" i="3"/>
  <c r="J21" i="3"/>
  <c r="H21" i="3"/>
  <c r="N20" i="3"/>
  <c r="L20" i="3"/>
  <c r="J20" i="3"/>
  <c r="H20" i="3"/>
  <c r="N17" i="3"/>
  <c r="L17" i="3"/>
  <c r="J17" i="3"/>
  <c r="H17" i="3"/>
  <c r="N14" i="3"/>
  <c r="L14" i="3"/>
  <c r="J14" i="3"/>
  <c r="J54" i="3" s="1"/>
  <c r="H14" i="3"/>
  <c r="H54" i="3" s="1"/>
  <c r="J26" i="6"/>
  <c r="J20" i="6"/>
  <c r="F19" i="6"/>
  <c r="J14" i="6"/>
  <c r="F14" i="6"/>
  <c r="J13" i="6"/>
  <c r="F13" i="6"/>
  <c r="J12" i="6"/>
  <c r="F12" i="6"/>
  <c r="F1" i="6"/>
  <c r="B8" i="5"/>
  <c r="D8" i="3"/>
  <c r="D18" i="5" l="1"/>
  <c r="E358" i="3"/>
  <c r="D27" i="5"/>
  <c r="E421" i="3"/>
  <c r="D28" i="5"/>
  <c r="E461" i="3"/>
  <c r="D32" i="5"/>
  <c r="E552" i="3"/>
  <c r="J583" i="3"/>
  <c r="D38" i="5"/>
  <c r="E581" i="3"/>
  <c r="D23" i="5"/>
  <c r="E398" i="3"/>
  <c r="B38" i="5"/>
  <c r="H583" i="3"/>
  <c r="E545" i="3"/>
  <c r="D31" i="5"/>
  <c r="B21" i="5"/>
  <c r="H574" i="3"/>
  <c r="I574" i="3"/>
  <c r="C21" i="5"/>
  <c r="J574" i="3"/>
  <c r="D24" i="5"/>
  <c r="E403" i="3"/>
  <c r="D35" i="5"/>
  <c r="E572" i="3"/>
  <c r="C19" i="5"/>
  <c r="E164" i="3"/>
  <c r="E16" i="6"/>
  <c r="E195" i="3"/>
  <c r="E376" i="3"/>
  <c r="D21" i="5"/>
  <c r="E407" i="3"/>
  <c r="E511" i="3"/>
  <c r="E559" i="3"/>
  <c r="E258" i="3"/>
  <c r="E381" i="3"/>
  <c r="E411" i="3"/>
  <c r="E537" i="3"/>
  <c r="E567" i="3"/>
  <c r="D14" i="5"/>
  <c r="E158" i="3"/>
  <c r="E104" i="3"/>
  <c r="H360" i="3"/>
  <c r="B12" i="5"/>
  <c r="J360" i="3"/>
  <c r="E54" i="3"/>
  <c r="D12" i="5"/>
  <c r="E17" i="6" l="1"/>
  <c r="E20" i="6" s="1"/>
  <c r="C36" i="5"/>
  <c r="I585" i="3"/>
  <c r="C42" i="5" s="1"/>
  <c r="D36" i="5"/>
  <c r="E574" i="3"/>
  <c r="B36" i="5"/>
  <c r="D17" i="6"/>
  <c r="B39" i="5"/>
  <c r="D18" i="6"/>
  <c r="F18" i="6" s="1"/>
  <c r="D39" i="5"/>
  <c r="E583" i="3"/>
  <c r="B19" i="5"/>
  <c r="H585" i="3"/>
  <c r="B42" i="5" s="1"/>
  <c r="D16" i="6"/>
  <c r="J585" i="3"/>
  <c r="D19" i="5"/>
  <c r="E360" i="3"/>
  <c r="F17" i="6" l="1"/>
  <c r="E585" i="3"/>
  <c r="D42" i="5"/>
  <c r="F25" i="6"/>
  <c r="D20" i="6"/>
  <c r="F16" i="6"/>
  <c r="F24" i="6"/>
  <c r="F23" i="6"/>
  <c r="F22" i="6"/>
  <c r="F20" i="6" l="1"/>
  <c r="F26" i="6"/>
  <c r="J28" i="6" l="1"/>
  <c r="I29" i="6" s="1"/>
  <c r="J29" i="6" s="1"/>
  <c r="J31" i="6" s="1"/>
</calcChain>
</file>

<file path=xl/sharedStrings.xml><?xml version="1.0" encoding="utf-8"?>
<sst xmlns="http://schemas.openxmlformats.org/spreadsheetml/2006/main" count="3465" uniqueCount="1109">
  <si>
    <t>a</t>
  </si>
  <si>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</si>
  <si>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</si>
  <si>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</si>
  <si>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</si>
  <si>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</si>
  <si>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</si>
  <si>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</si>
  <si>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</si>
  <si>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</si>
  <si>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</si>
  <si>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</si>
  <si>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</si>
  <si>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</si>
  <si>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</si>
  <si>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</si>
  <si>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</si>
  <si>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</si>
  <si>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</si>
  <si>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</si>
  <si>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</si>
  <si>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</si>
  <si>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</si>
  <si>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</si>
  <si>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</si>
  <si>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</si>
  <si>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</si>
  <si>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</si>
  <si>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</si>
  <si>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</si>
  <si>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</si>
  <si>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</si>
  <si>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</si>
  <si>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</si>
  <si>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</si>
  <si>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</si>
  <si>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</si>
  <si>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</si>
  <si>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</si>
  <si>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</si>
  <si>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</si>
  <si>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</si>
  <si>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</si>
  <si>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</si>
  <si>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</si>
  <si>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</si>
  <si>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</si>
  <si>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</si>
  <si>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</si>
  <si>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</si>
  <si>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</si>
  <si>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</si>
  <si>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</si>
  <si>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</si>
  <si>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</si>
  <si>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</si>
  <si>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</si>
  <si>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</si>
  <si>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</si>
  <si>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</si>
  <si>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</si>
  <si>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</si>
  <si>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</si>
  <si>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</si>
  <si>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</si>
  <si>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</si>
  <si>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</si>
  <si>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</si>
  <si>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</si>
  <si>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</si>
  <si>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</si>
  <si>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</si>
  <si>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</si>
  <si>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</si>
  <si>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</si>
  <si>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</si>
  <si>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</si>
  <si>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</si>
  <si>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</si>
  <si>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</si>
  <si>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</si>
  <si>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</si>
  <si>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</si>
  <si>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</si>
  <si>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</si>
  <si>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</si>
  <si>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</si>
  <si>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</si>
  <si>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</si>
  <si>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</si>
  <si>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</si>
  <si>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</si>
  <si>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</si>
  <si>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</si>
  <si>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</si>
  <si>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</si>
  <si>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</si>
  <si>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</si>
  <si>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</si>
  <si>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</si>
  <si>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</si>
  <si>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</si>
  <si>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</si>
  <si>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</si>
  <si>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</si>
  <si>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</si>
  <si>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</si>
  <si>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</si>
  <si>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</si>
  <si>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</si>
  <si>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</si>
  <si>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</si>
  <si>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</si>
  <si>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</si>
  <si>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</si>
  <si>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</si>
  <si>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</si>
  <si>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Fakultná nemocnica Trenčín </t>
  </si>
  <si>
    <t xml:space="preserve">Spracoval: Gabriela Nagyová                        </t>
  </si>
  <si>
    <t xml:space="preserve">Projektant: DOMINO PROJEKT,Ing.Juraj Šuty </t>
  </si>
  <si>
    <t xml:space="preserve">JKSO : </t>
  </si>
  <si>
    <t>Dátum: 02.08.2022</t>
  </si>
  <si>
    <t>Stavba : Stavebné úprava pracov.magnetickej rezonancie FN Trenčín,Legionárska 24,Trenčin</t>
  </si>
  <si>
    <t>Objekt : SO 01 Stavebné úpravy MR</t>
  </si>
  <si>
    <t>MPBAU SK, s. r. o. Košice</t>
  </si>
  <si>
    <t xml:space="preserve"> MPBAU SK, s. r. o. Košice</t>
  </si>
  <si>
    <t>JKSO :</t>
  </si>
  <si>
    <t>Gabriela Nagyová</t>
  </si>
  <si>
    <t>02.08.2022</t>
  </si>
  <si>
    <t xml:space="preserve">Fakultná nemocnica Trenčín </t>
  </si>
  <si>
    <t>Trenčín</t>
  </si>
  <si>
    <t xml:space="preserve">DOMINO PROJEKT,Ing.Juraj Šuty </t>
  </si>
  <si>
    <t>Košice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</si>
  <si>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</si>
  <si>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</si>
  <si>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</si>
  <si>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</si>
  <si>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</si>
  <si>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</si>
  <si>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</si>
  <si>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</si>
  <si>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</si>
  <si>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</si>
  <si>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</si>
  <si>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</si>
  <si>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</si>
  <si>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</si>
  <si>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</si>
  <si>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</si>
  <si>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</si>
  <si>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</si>
  <si>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113106611</t>
  </si>
  <si>
    <t>Rozoberanie zámkovej dlažby všetkých druhov okrem "Deka,..." do 20 m2</t>
  </si>
  <si>
    <t>m2</t>
  </si>
  <si>
    <t xml:space="preserve">                    </t>
  </si>
  <si>
    <t>11310-6611</t>
  </si>
  <si>
    <t>45.11.11</t>
  </si>
  <si>
    <t xml:space="preserve">    </t>
  </si>
  <si>
    <t>EK</t>
  </si>
  <si>
    <t>S</t>
  </si>
  <si>
    <t>pre eo rozvod</t>
  </si>
  <si>
    <t>0,6*1,05 =   0,630</t>
  </si>
  <si>
    <t>113107132</t>
  </si>
  <si>
    <t>Odstránenie podkladov alebo krytov z betónu prost. hr. 150-300 mm, do 200 m2</t>
  </si>
  <si>
    <t>11310-7132</t>
  </si>
  <si>
    <t>3,765*2,17 =   8,170</t>
  </si>
  <si>
    <t>3,55*2,85 =   10,118</t>
  </si>
  <si>
    <t>113107142</t>
  </si>
  <si>
    <t>Odstránenie podkladov alebo krytov živičných hr. 50-100 mm, do 200 m2</t>
  </si>
  <si>
    <t>11310-7142</t>
  </si>
  <si>
    <t>272</t>
  </si>
  <si>
    <t>131301101</t>
  </si>
  <si>
    <t>Hĺbenie jám nezapaž. v horn. tr. 4 do 100 m3</t>
  </si>
  <si>
    <t>m3</t>
  </si>
  <si>
    <t>13130-1101</t>
  </si>
  <si>
    <t>45.11.21</t>
  </si>
  <si>
    <t>(3,4+1,4)/2*2,0*0,3 =   1,440</t>
  </si>
  <si>
    <t>2,0*5,5*(0,3+0,569)/2 =   4,780</t>
  </si>
  <si>
    <t>6,05*2,0*(0,569+1,08)/2 =   9,976</t>
  </si>
  <si>
    <t>2,0*3,41*1,08 =   7,366</t>
  </si>
  <si>
    <t>2,0*1,28*0,3 =   0,768</t>
  </si>
  <si>
    <t>1,452*2,0*(0,3+1,08)/2 =   2,004</t>
  </si>
  <si>
    <t>3,0*3,0*1,0 =   9,000</t>
  </si>
  <si>
    <t>3,765*2,82*0,3 =   3,185</t>
  </si>
  <si>
    <t>2,55*1,3*0,45 =   1,492</t>
  </si>
  <si>
    <t>3,5*3,55*1,1 =   13,668</t>
  </si>
  <si>
    <t>131301109</t>
  </si>
  <si>
    <t>Príplatok za lepivosť horniny tr.4</t>
  </si>
  <si>
    <t>13130-1109</t>
  </si>
  <si>
    <t>132311101</t>
  </si>
  <si>
    <t>Hĺbenie rýh šírka do 60 cm v hornine 4 ručne</t>
  </si>
  <si>
    <t>13231-1101</t>
  </si>
  <si>
    <t>(3,5+5,8+2,3)*0,3*1,219 =   4,242</t>
  </si>
  <si>
    <t>6,05*0,3*(1,219+1,7)/2 =   2,649</t>
  </si>
  <si>
    <t>1,63*0,3*1,7*2 =   1,663</t>
  </si>
  <si>
    <t>2,0*0,35*0,62 =   0,434</t>
  </si>
  <si>
    <t>1,41*0,3*1,7 =   0,719</t>
  </si>
  <si>
    <t>3,41*0,55*0,85 =   1,594</t>
  </si>
  <si>
    <t>(0,75+1,075)*0,35*0,5 =   0,319</t>
  </si>
  <si>
    <t>(1,125+1,309+1,5)*0,35*0,5 =   0,688</t>
  </si>
  <si>
    <t>4,38*0,35*0,5 =   0,767</t>
  </si>
  <si>
    <t>2,2*0,35*0,5 =   0,385</t>
  </si>
  <si>
    <t>(3,551+2,12+2,001+3,8)*0,4*0,4 =   1,836</t>
  </si>
  <si>
    <t>3,91*0,35*0,4 =   0,547</t>
  </si>
  <si>
    <t>(2,75+1,1)*0,35*0,4 =   0,539</t>
  </si>
  <si>
    <t>3,805*0,35*0,4 =   0,533</t>
  </si>
  <si>
    <t>1,7*0,35*0,4 =   0,238</t>
  </si>
  <si>
    <t>1,355*0,35*0,4 =   0,190</t>
  </si>
  <si>
    <t>0,9*0,4*0,4 =   0,144</t>
  </si>
  <si>
    <t>162701105</t>
  </si>
  <si>
    <t>Vodorovné premiestnenie výkopu do 10000 m horn. tr. 1-4</t>
  </si>
  <si>
    <t>16270-1105</t>
  </si>
  <si>
    <t>45.11.24</t>
  </si>
  <si>
    <t>17,487+53,679 =   71,166</t>
  </si>
  <si>
    <t>162701109</t>
  </si>
  <si>
    <t>Príplatok za každých ďalších 1000 m nad 10000 m horn. tr. 1-4</t>
  </si>
  <si>
    <t>16270-1109</t>
  </si>
  <si>
    <t xml:space="preserve">1 - ZEMNE PRÁCE  spolu: </t>
  </si>
  <si>
    <t>2 - ZÁKLADY</t>
  </si>
  <si>
    <t>011</t>
  </si>
  <si>
    <t>274313611</t>
  </si>
  <si>
    <t>Základové pásy z betónu prostého tr. C16/20</t>
  </si>
  <si>
    <t>27431-3611</t>
  </si>
  <si>
    <t>45.25.32</t>
  </si>
  <si>
    <t>3,5*0,3*(1,25+1,294)/2*2 =   2,671</t>
  </si>
  <si>
    <t>2,3*0,3*1,294 =   0,893</t>
  </si>
  <si>
    <t>6,5*0,3*(1,294+1,775)/2*2 =   5,985</t>
  </si>
  <si>
    <t>2,0*0,3*1,294 =   0,776</t>
  </si>
  <si>
    <t>1,4*0,3*1,775 =   0,746</t>
  </si>
  <si>
    <t>1,633*0,3*1,775*2 =   1,739</t>
  </si>
  <si>
    <t>3,41*0,5*1,05 =   1,790</t>
  </si>
  <si>
    <t>(0,75+1,075)*0,35*0,7 =   0,447</t>
  </si>
  <si>
    <t>(1,125+1,3+1,5)*0,35*0,7 =   0,962</t>
  </si>
  <si>
    <t>4,38*0,35*0,7 =   1,073</t>
  </si>
  <si>
    <t>2,2*0,35*0,7 =   0,539</t>
  </si>
  <si>
    <t>(2,75+1,1)*0,35*0,8 =   1,078</t>
  </si>
  <si>
    <t>(3,551+2,12+2,351+3,45)*0,4*0,8 =   3,671</t>
  </si>
  <si>
    <t>3,91*0,35*0,8 =   1,095</t>
  </si>
  <si>
    <t>(1,955+1,85)*0,35*0,8 =   1,065</t>
  </si>
  <si>
    <t>1,7*0,35*0,8 =   0,476</t>
  </si>
  <si>
    <t>1,3*0,35*0,8 =   0,364</t>
  </si>
  <si>
    <t>0,9*0,4*0,8 =   0,288</t>
  </si>
  <si>
    <t>274351215</t>
  </si>
  <si>
    <t>Debnenie základových pásov zhotovenie</t>
  </si>
  <si>
    <t>27435-1215</t>
  </si>
  <si>
    <t>3,5*1,0*2 =   7,000</t>
  </si>
  <si>
    <t>2,3*1,0*2 =   4,600</t>
  </si>
  <si>
    <t>6,5*1,5*2*2 =   39,000</t>
  </si>
  <si>
    <t>2,*1,0*2 =   4,000</t>
  </si>
  <si>
    <t>1,4*1,5*2 =   4,200</t>
  </si>
  <si>
    <t>1,633*1,5*2*2 =   9,798</t>
  </si>
  <si>
    <t>3,41*1,0*2 =   6,820</t>
  </si>
  <si>
    <t>(0,75+1,075)*0,2*2 =   0,730</t>
  </si>
  <si>
    <t>(1,125+1,3+1,5)*0,2*2 =   1,570</t>
  </si>
  <si>
    <t>4,38*0,2*2 =   1,752</t>
  </si>
  <si>
    <t>2,2*0,2*2 =   0,880</t>
  </si>
  <si>
    <t>(2,75+1,1)*0,4*2 =   3,080</t>
  </si>
  <si>
    <t>(3,551+2,12+2,351+3,45)*0,2*2 =   4,589</t>
  </si>
  <si>
    <t>3,91*0,4*2 =   3,128</t>
  </si>
  <si>
    <t>(1,955+1,85)*0,4*2 =   3,044</t>
  </si>
  <si>
    <t>1,7*0,4*2 =   1,360</t>
  </si>
  <si>
    <t>1,3*0,4*2 =   1,040</t>
  </si>
  <si>
    <t>0,9*0,8*2 =   1,440</t>
  </si>
  <si>
    <t>(2,55+1,3)*2*0,45 =   3,465</t>
  </si>
  <si>
    <t>274351216</t>
  </si>
  <si>
    <t>Debnenie základových pásov odstránenie</t>
  </si>
  <si>
    <t>27435-1216</t>
  </si>
  <si>
    <t>275313611</t>
  </si>
  <si>
    <t>Základové pätky z betónu prostého tr. C16/20</t>
  </si>
  <si>
    <t>27531-3611</t>
  </si>
  <si>
    <t>pod chladič</t>
  </si>
  <si>
    <t>3,47*3,55*0,2 =   2,464</t>
  </si>
  <si>
    <t>275313711</t>
  </si>
  <si>
    <t>Základové pätky z betónu prostého tr. C25/30</t>
  </si>
  <si>
    <t>27531-3711</t>
  </si>
  <si>
    <t>základ MR</t>
  </si>
  <si>
    <t>3,0*3,0*1,22 =   10,980</t>
  </si>
  <si>
    <t xml:space="preserve">2 - ZÁKLADY  spolu: </t>
  </si>
  <si>
    <t>3 - ZVISLÉ A KOMPLETNÉ KONŠTRUKCIE</t>
  </si>
  <si>
    <t>311271302</t>
  </si>
  <si>
    <t>Murivo nosné z pórobet. tvárnic YPOR P2-530 hr. 300 mm</t>
  </si>
  <si>
    <t>31127-1302</t>
  </si>
  <si>
    <t>45.25.50</t>
  </si>
  <si>
    <t>3,41*3,03*0,3 =   3,100</t>
  </si>
  <si>
    <t>-1,7*2,1*0,3 =   -1,071</t>
  </si>
  <si>
    <t>311271304</t>
  </si>
  <si>
    <t>Murivo nosné z pórobet. tvárnic YPOR P2-530 hr. 375 mm</t>
  </si>
  <si>
    <t>31127-1304</t>
  </si>
  <si>
    <t>1,1*2,225*0,4 =   0,979</t>
  </si>
  <si>
    <t>3,55*3,78*0,4*2 =   10,735</t>
  </si>
  <si>
    <t>-0,75*1,77*0,4 =   -0,531</t>
  </si>
  <si>
    <t>0,5*0,5*0,4 =   0,100</t>
  </si>
  <si>
    <t>1,0*1,0*0,4 =   0,400</t>
  </si>
  <si>
    <t>311272111</t>
  </si>
  <si>
    <t>Murivo nosné porobet tvárnice-PPT-hlad.Ytong, 200mm, P2-400</t>
  </si>
  <si>
    <t>31127-2111</t>
  </si>
  <si>
    <t>0,9*3,78*0,2 =   0,680</t>
  </si>
  <si>
    <t>0,825*2,0*0,2 =   0,330</t>
  </si>
  <si>
    <t>0,8*2,0*0,2 =   0,320</t>
  </si>
  <si>
    <t>2,4*2,71*0,2 =   1,301</t>
  </si>
  <si>
    <t>-1,0*2,1*0,2 =   -0,420</t>
  </si>
  <si>
    <t>(7,0+4,75)*3,78*0,2 =   8,883</t>
  </si>
  <si>
    <t>-2,2*1,45*0,2 =   -0,638</t>
  </si>
  <si>
    <t>-1,2*2,1*0,2 =   -0,504</t>
  </si>
  <si>
    <t>.</t>
  </si>
  <si>
    <t>311272135</t>
  </si>
  <si>
    <t>Murivo nosné porobet tvárnice-PPT-hlad.Ytong, 175mm, P3-550</t>
  </si>
  <si>
    <t>31127-2135</t>
  </si>
  <si>
    <t>1,0*3,78*0,175 =   0,662</t>
  </si>
  <si>
    <t>1,55*2,0*0,175 =   0,543</t>
  </si>
  <si>
    <t>317161111</t>
  </si>
  <si>
    <t>Preklady keramické POROTHERM 120/65/1000 mm</t>
  </si>
  <si>
    <t>kus</t>
  </si>
  <si>
    <t>31716-1111</t>
  </si>
  <si>
    <t>9+1+7+24 =   41,000</t>
  </si>
  <si>
    <t>317161112</t>
  </si>
  <si>
    <t>Preklady keramické POROTHERM 120/65/1250 mm</t>
  </si>
  <si>
    <t>31716-1112</t>
  </si>
  <si>
    <t>317161113</t>
  </si>
  <si>
    <t>Preklady keramické POROTHERM 120/65/1500 mm</t>
  </si>
  <si>
    <t>31716-1113</t>
  </si>
  <si>
    <t>317161114</t>
  </si>
  <si>
    <t>Preklady keramické POROTHERM 120/65/1750 mm</t>
  </si>
  <si>
    <t>31716-1114</t>
  </si>
  <si>
    <t>317161116</t>
  </si>
  <si>
    <t>Preklady keramické POROTHERM 120/65/2250 mm</t>
  </si>
  <si>
    <t>31716-1116</t>
  </si>
  <si>
    <t>317161118</t>
  </si>
  <si>
    <t>Preklady keramické POROTHERM 120/65/2750 mm</t>
  </si>
  <si>
    <t>31716-1118</t>
  </si>
  <si>
    <t>317161119</t>
  </si>
  <si>
    <t>Preklady keramické POROTHERM 120/65/3000 mm</t>
  </si>
  <si>
    <t>31716-1119</t>
  </si>
  <si>
    <t>342272248</t>
  </si>
  <si>
    <t>Priečky PPP Ytong hr. 75mm 600kg/m3</t>
  </si>
  <si>
    <t>34227-2248</t>
  </si>
  <si>
    <t>(0,225*2+0,3)*3,78 =   2,835</t>
  </si>
  <si>
    <t>(0,25*2+0,275)*3,78 =   2,930</t>
  </si>
  <si>
    <t>0,275*2*3,78 =   2,079</t>
  </si>
  <si>
    <t>342272536</t>
  </si>
  <si>
    <t>Priečky PPP Ytong hr.150mm 550kg/m3</t>
  </si>
  <si>
    <t>34227-2536</t>
  </si>
  <si>
    <t>(1,175+0,65)*3,78 =   6,899</t>
  </si>
  <si>
    <t>-0,9*1,97 =   -1,773</t>
  </si>
  <si>
    <t>(1,8+2,17)*3,78 =   15,007</t>
  </si>
  <si>
    <t>-1,0*1,0 =   -1,000</t>
  </si>
  <si>
    <t>5,88*3,78 =   22,226</t>
  </si>
  <si>
    <t>2,3*3,78*2-</t>
  </si>
  <si>
    <t>-0,8*1,97*2 =   -3,152</t>
  </si>
  <si>
    <t>(2,65+1,1)*3,78 =   14,175</t>
  </si>
  <si>
    <t>4,01*3,78 =   15,158</t>
  </si>
  <si>
    <t>3,805*3,78 =   14,383</t>
  </si>
  <si>
    <t>1,8*3,78 =   6,804</t>
  </si>
  <si>
    <t>-0,7*1,97 =   -1,379</t>
  </si>
  <si>
    <t>-0,8*1,97 =   -1,576</t>
  </si>
  <si>
    <t>1,95*3,78 =   7,371</t>
  </si>
  <si>
    <t xml:space="preserve">3 - ZVISLÉ A KOMPLETNÉ KONŠTRUKCIE  spolu: </t>
  </si>
  <si>
    <t>4 - VODOROVNÉ KONŠTRUKCIE</t>
  </si>
  <si>
    <t>451457777</t>
  </si>
  <si>
    <t>Podklad pod dlažbu z cementovej malty hr. 30-50 mm</t>
  </si>
  <si>
    <t>45145-7777</t>
  </si>
  <si>
    <t>45.23.11</t>
  </si>
  <si>
    <t>P1,2</t>
  </si>
  <si>
    <t>36,36+9,41 =   45,770</t>
  </si>
  <si>
    <t xml:space="preserve">4 - VODOROVNÉ KONŠTRUKCIE  spolu: </t>
  </si>
  <si>
    <t>5 - KOMUNIKÁCIE</t>
  </si>
  <si>
    <t>573111112</t>
  </si>
  <si>
    <t>Postrek živ. infiltračný s posypom kam. z asfaltu 1,0 kg/m2</t>
  </si>
  <si>
    <t>57311-1112</t>
  </si>
  <si>
    <t>45.23.12</t>
  </si>
  <si>
    <t>P4</t>
  </si>
  <si>
    <t>14,78 =   14,780</t>
  </si>
  <si>
    <t>573211111</t>
  </si>
  <si>
    <t>Postrek živičný spojovací z cestného asfaltu 0,5-0,7 kg/m2</t>
  </si>
  <si>
    <t>57321-1111</t>
  </si>
  <si>
    <t>577141112</t>
  </si>
  <si>
    <t>Betón asfaltový tr. 1 stred. AC 11(ABS), hrub. AC 16 (ABH ) š. do 3 m hr.50 mm</t>
  </si>
  <si>
    <t>57714-1112</t>
  </si>
  <si>
    <t>577192225</t>
  </si>
  <si>
    <t>Betón asfaltový ložný ACL 22 (ABVH) š. do 3 m modifik. tr. II, hr. 50 mm</t>
  </si>
  <si>
    <t>57719-2225</t>
  </si>
  <si>
    <t xml:space="preserve">  .  .  </t>
  </si>
  <si>
    <t>596211130</t>
  </si>
  <si>
    <t>Kladenie zámkovej dlažby pre chodcov hr. 60 mm sk. C do 50 m2</t>
  </si>
  <si>
    <t>59621-1130</t>
  </si>
  <si>
    <t>spätná montáž</t>
  </si>
  <si>
    <t>596841111</t>
  </si>
  <si>
    <t>Kladenie betónovej dlažby pre chodcov do lôžka z cementovej malty</t>
  </si>
  <si>
    <t>59684-1111</t>
  </si>
  <si>
    <t>statika "D1"</t>
  </si>
  <si>
    <t>0,5*0,5*4 =   1,000</t>
  </si>
  <si>
    <t>MAT</t>
  </si>
  <si>
    <t>592462882</t>
  </si>
  <si>
    <t>Dlažba betónová Hladká prírodná 400x400x40mm (6,2ks/m2)</t>
  </si>
  <si>
    <t>EZ</t>
  </si>
  <si>
    <t>592462885</t>
  </si>
  <si>
    <t>Dlažba betónová Hladká prírodná 500x500x50mm (4,0ks/m2)</t>
  </si>
  <si>
    <t>231</t>
  </si>
  <si>
    <t>596911116</t>
  </si>
  <si>
    <t>Kladenie stupníc do lôžka v rovine</t>
  </si>
  <si>
    <t>59691-1116</t>
  </si>
  <si>
    <t>P3</t>
  </si>
  <si>
    <t>3,91 =   3,910</t>
  </si>
  <si>
    <t>592462025,0</t>
  </si>
  <si>
    <t>Schodiskový stupeň</t>
  </si>
  <si>
    <t>592462025.0</t>
  </si>
  <si>
    <t>59862110</t>
  </si>
  <si>
    <t>Montáž vpustu</t>
  </si>
  <si>
    <t>m</t>
  </si>
  <si>
    <t>59862-110</t>
  </si>
  <si>
    <t>5927A032</t>
  </si>
  <si>
    <t>Uličný vpust</t>
  </si>
  <si>
    <t>ks</t>
  </si>
  <si>
    <t>598621100</t>
  </si>
  <si>
    <t>Montáž uzavretého žľabu BGF, BGU, BGF-Z, SV 100 do lôžka z betónu prostého tr.C 16/20</t>
  </si>
  <si>
    <t>59862-1100</t>
  </si>
  <si>
    <t>5927A0600.0</t>
  </si>
  <si>
    <t>Žľaby univerzálne BGU-Z V E 100 s liatinovou hranou, betónové vr. liat.roštu</t>
  </si>
  <si>
    <t xml:space="preserve">5 - KOMUNIKÁCIE  spolu: </t>
  </si>
  <si>
    <t>6 - ÚPRAVY POVRCHOV, PODLAHY, VÝPLNE</t>
  </si>
  <si>
    <t>014</t>
  </si>
  <si>
    <t>612401190</t>
  </si>
  <si>
    <t>Pačokovanie 2x váp.mliekom+obrúsenie+presádrovanie</t>
  </si>
  <si>
    <t>61240-1190</t>
  </si>
  <si>
    <t>45.41.10</t>
  </si>
  <si>
    <t>612466211.0</t>
  </si>
  <si>
    <t>Penetrácia vnút.stien</t>
  </si>
  <si>
    <t>61246-6211.0</t>
  </si>
  <si>
    <t>612473186.0</t>
  </si>
  <si>
    <t>Prípl. za zabudované rohovníky Al k vnút. omietke zo suchých zmesí</t>
  </si>
  <si>
    <t>61247-3186.0</t>
  </si>
  <si>
    <t>612474105</t>
  </si>
  <si>
    <t>Sádrová stierka stien RIGiPS</t>
  </si>
  <si>
    <t>61247-4105</t>
  </si>
  <si>
    <t>612474130</t>
  </si>
  <si>
    <t>Omietka vnút. stien hladká zo zmesí Cemix</t>
  </si>
  <si>
    <t>61247-4130</t>
  </si>
  <si>
    <t>612481119</t>
  </si>
  <si>
    <t>Potiahnutie vnút., alebo vonk. stien a ostatných plôch sklotextilnou mriežkou</t>
  </si>
  <si>
    <t>61248-1119</t>
  </si>
  <si>
    <t>631312611</t>
  </si>
  <si>
    <t>Mazanina z betónu prostého tr. C16/20 hr. 5-8 cm</t>
  </si>
  <si>
    <t>63131-2611</t>
  </si>
  <si>
    <t>49,2*0,067 =   3,296</t>
  </si>
  <si>
    <t>59,16*0,052 =   3,076</t>
  </si>
  <si>
    <t>3,36*0,067 =   0,225</t>
  </si>
  <si>
    <t>3,73*0,052 =   0,194</t>
  </si>
  <si>
    <t>67,33+0,052 =   67,382</t>
  </si>
  <si>
    <t>10,99*0,052 =   0,571</t>
  </si>
  <si>
    <t>18,68*0,054 =   1,009</t>
  </si>
  <si>
    <t>631313611</t>
  </si>
  <si>
    <t>Mazanina z betónu prostého tr. C16/20 hr. 8-12 cm</t>
  </si>
  <si>
    <t>63131-3611</t>
  </si>
  <si>
    <t>P1,P2,P3,P4,P5</t>
  </si>
  <si>
    <t>36,36*0,1 =   3,636</t>
  </si>
  <si>
    <t>9,41*0,1 =   0,941</t>
  </si>
  <si>
    <t>3,91*(0,11+0,26)/2 =   0,723</t>
  </si>
  <si>
    <t>14,78*0,2 =   2,956</t>
  </si>
  <si>
    <t>8,59*0,2 =   1,718</t>
  </si>
  <si>
    <t>631315611</t>
  </si>
  <si>
    <t>Mazanina z betónu prostého tr. C16/20 hr. 12-24 cm</t>
  </si>
  <si>
    <t>63131-5611</t>
  </si>
  <si>
    <t>28,22*0,149 =   4,205</t>
  </si>
  <si>
    <t>631319171</t>
  </si>
  <si>
    <t>Prípl. za stiahnutie povrchu mazaniny pred vlož. výstuže hr. do 8 cm</t>
  </si>
  <si>
    <t>63131-9171</t>
  </si>
  <si>
    <t>631319175</t>
  </si>
  <si>
    <t>Prípl. za stiahnutie povrchu mazaniny pred vlož. výstuže hr. do 24 cm</t>
  </si>
  <si>
    <t>63131-9175</t>
  </si>
  <si>
    <t>631362021</t>
  </si>
  <si>
    <t>Výstuž betónových mazanín zo zvarovaných sietí Kari</t>
  </si>
  <si>
    <t>t</t>
  </si>
  <si>
    <t>63136-2021</t>
  </si>
  <si>
    <t>(49,2+59,16+3,36+3,73+67,33+28,22+10,09+18,68)*0,00303 =   0,727</t>
  </si>
  <si>
    <t>631571004.4</t>
  </si>
  <si>
    <t>Násyp zo štrku 16-32 tr. I</t>
  </si>
  <si>
    <t>63157-1004.4</t>
  </si>
  <si>
    <t>36,36*0,11 =   4,000</t>
  </si>
  <si>
    <t>9,41*0,11 =   1,035</t>
  </si>
  <si>
    <t>3,91*0,1 =   0,391</t>
  </si>
  <si>
    <t>8,89*0,15 =   1,334</t>
  </si>
  <si>
    <t>zásyp jamy</t>
  </si>
  <si>
    <t>2,4*1,0 =   2,400</t>
  </si>
  <si>
    <t>631571004.5</t>
  </si>
  <si>
    <t>Násyp zo štrku 0-63 tr. I</t>
  </si>
  <si>
    <t>63157-1004.5</t>
  </si>
  <si>
    <t>14,78*0,6 =   8,868</t>
  </si>
  <si>
    <t>632477007</t>
  </si>
  <si>
    <t>Cementová samonivelačná stierka SCHONOX SP</t>
  </si>
  <si>
    <t>63247-7007</t>
  </si>
  <si>
    <t>49,2*2+59,16*2+3,36*2+3,73*2+67,33*2+10,8+28,22*2 =   432,800</t>
  </si>
  <si>
    <t>10,09*2+18,68+24,58 =   63,440</t>
  </si>
  <si>
    <t>632477010.1</t>
  </si>
  <si>
    <t>Penetrácia podlahová  SCHONOX VD FIX</t>
  </si>
  <si>
    <t>63247-7010.1</t>
  </si>
  <si>
    <t>49,2*2 =   98,400</t>
  </si>
  <si>
    <t>59,16*2 =   118,320</t>
  </si>
  <si>
    <t>3,36*2 =   6,720</t>
  </si>
  <si>
    <t>3,73*2 =   7,460</t>
  </si>
  <si>
    <t>67,33*2 =   134,660</t>
  </si>
  <si>
    <t>10,8 =   10,800</t>
  </si>
  <si>
    <t>28,22*2 =   56,440</t>
  </si>
  <si>
    <t>10,09*2 =   20,180</t>
  </si>
  <si>
    <t>18,68+24,58 =   43,260</t>
  </si>
  <si>
    <t>642942111</t>
  </si>
  <si>
    <t>Osadenie dverných zárubní alebo rámov oceľových do 2,5 m2</t>
  </si>
  <si>
    <t>64294-2111</t>
  </si>
  <si>
    <t>45.42.11</t>
  </si>
  <si>
    <t>553301340</t>
  </si>
  <si>
    <t>Zárubňa oceľová CGH 70x197</t>
  </si>
  <si>
    <t>28.12.10</t>
  </si>
  <si>
    <t>553301360</t>
  </si>
  <si>
    <t>Zárubňa oceľová CGH 80x197</t>
  </si>
  <si>
    <t>553301380</t>
  </si>
  <si>
    <t>Zárubňa oceľová CGH 90x197</t>
  </si>
  <si>
    <t>553301400.0</t>
  </si>
  <si>
    <t>Zárubňa oceľová CGH 100x197 protipožirna</t>
  </si>
  <si>
    <t>553301400.1</t>
  </si>
  <si>
    <t>Zárubňa oceľová CGH 100x210</t>
  </si>
  <si>
    <t>553301420.0</t>
  </si>
  <si>
    <t>Zárubňa oceľová CGH 120x210</t>
  </si>
  <si>
    <t xml:space="preserve">6 - ÚPRAVY POVRCHOV, PODLAHY, VÝPLNE  spolu: </t>
  </si>
  <si>
    <t>9 - OSTATNÉ KONŠTRUKCIE A PRÁCE</t>
  </si>
  <si>
    <t>931961115</t>
  </si>
  <si>
    <t>Vložky do dilatačných škár z polystyrénových XPS dosák hr. 3 cm</t>
  </si>
  <si>
    <t>93196-1115</t>
  </si>
  <si>
    <t>základy od jestvujúcich konštrukcií</t>
  </si>
  <si>
    <t>13,5 =   13,500</t>
  </si>
  <si>
    <t>000</t>
  </si>
  <si>
    <t>95.103</t>
  </si>
  <si>
    <t>Práca žeriavu</t>
  </si>
  <si>
    <t>hod</t>
  </si>
  <si>
    <t>45.00.00</t>
  </si>
  <si>
    <t xml:space="preserve">S01 </t>
  </si>
  <si>
    <t>953948081</t>
  </si>
  <si>
    <t>Kotvy chemickým tmelom M 8 hl 80 mm do betónu, ŽB alebo kameňa s vyvŕtaním otvoru</t>
  </si>
  <si>
    <t>95394-8081</t>
  </si>
  <si>
    <t>kot.schod.KP2</t>
  </si>
  <si>
    <t>4*2 =   8,000</t>
  </si>
  <si>
    <t>953948121.1</t>
  </si>
  <si>
    <t>Kotvy chemickým tmelom M 12 hl 150 mm do betónu, ŽB alebo kameňa s vyvŕtaním otvoru</t>
  </si>
  <si>
    <t>95394-8121.1</t>
  </si>
  <si>
    <t>kotvenie stlpa KP1</t>
  </si>
  <si>
    <t>kot.nosníka KP2</t>
  </si>
  <si>
    <t>2 =   2,000</t>
  </si>
  <si>
    <t>poz.č.1</t>
  </si>
  <si>
    <t>6 =   6,000</t>
  </si>
  <si>
    <t>953948161.0</t>
  </si>
  <si>
    <t>Kotvy chemickým tmelom M 16 hl 175 mm do betónu, ŽB alebo kameňa s vyvŕtaním otvoru</t>
  </si>
  <si>
    <t>95394-8161.0</t>
  </si>
  <si>
    <t>kot.nosníka KP1</t>
  </si>
  <si>
    <t>5*2 =   10,000</t>
  </si>
  <si>
    <t>013</t>
  </si>
  <si>
    <t>961044111</t>
  </si>
  <si>
    <t>Búranie základov z betónu prostého alebo otvorov nad 4 m2</t>
  </si>
  <si>
    <t>96104-4111</t>
  </si>
  <si>
    <t>2,2*2,2*0,725 =   3,509</t>
  </si>
  <si>
    <t>962031132</t>
  </si>
  <si>
    <t>Búranie priečok z tehál MV, MVC hr. do 10 cm, plocha nad 4 m2</t>
  </si>
  <si>
    <t>96203-1132</t>
  </si>
  <si>
    <t>4,325*2,6 =   11,245</t>
  </si>
  <si>
    <t>962031133</t>
  </si>
  <si>
    <t>Búranie priečok z tehál MV, MVC hr. do 15 cm, plocha nad 4 m2</t>
  </si>
  <si>
    <t>96203-1133</t>
  </si>
  <si>
    <t>3,41*3,03 =   10,332</t>
  </si>
  <si>
    <t>2,325*2,6 =   6,045</t>
  </si>
  <si>
    <t>962032241</t>
  </si>
  <si>
    <t>Búranie muriva z tehál na MC alebo otvorov nad 4 m2</t>
  </si>
  <si>
    <t>96203-2241</t>
  </si>
  <si>
    <t>1,9*3,6*0,2 =   1,368</t>
  </si>
  <si>
    <t>962042321</t>
  </si>
  <si>
    <t>Búranie muriva z betónu alebo otvorov nad 4 m2</t>
  </si>
  <si>
    <t>96204-2321</t>
  </si>
  <si>
    <t>3,41*0,4*1,4 =   1,910</t>
  </si>
  <si>
    <t>965043341</t>
  </si>
  <si>
    <t>Búranie bet. podkladu s poterom hr. do 10 cm nad 4 m2</t>
  </si>
  <si>
    <t>96504-3341</t>
  </si>
  <si>
    <t>8,74*0,1 =   0,874</t>
  </si>
  <si>
    <t>14,6*0,1 =   1,460</t>
  </si>
  <si>
    <t>965043441</t>
  </si>
  <si>
    <t>Búranie bet. podkladu s poterom hr. do 15 cm nad 4 m2</t>
  </si>
  <si>
    <t>96504-3441</t>
  </si>
  <si>
    <t>17,0*0,25 =   4,250</t>
  </si>
  <si>
    <t>0,64*0,25 =   0,160</t>
  </si>
  <si>
    <t>1,27*0,25 =   0,318</t>
  </si>
  <si>
    <t>2,3*0,25 =   0,575</t>
  </si>
  <si>
    <t>1,35*0,15 =   0,203</t>
  </si>
  <si>
    <t>5,82*0,15 =   0,873</t>
  </si>
  <si>
    <t>6,72*0,15 =   1,008</t>
  </si>
  <si>
    <t>0,36*0,15 =   0,054</t>
  </si>
  <si>
    <t>0,47*0,15 =   0,071</t>
  </si>
  <si>
    <t>1,93*0,15 =   0,290</t>
  </si>
  <si>
    <t>3,55*0,65*0,5 =   1,154</t>
  </si>
  <si>
    <t>3,765*0,65*0,5 =   1,224</t>
  </si>
  <si>
    <t>965081813</t>
  </si>
  <si>
    <t>Búranie dlažieb kamenin. cem. terac. hr. nad 1 cm nad 1 m2</t>
  </si>
  <si>
    <t>96508-1813</t>
  </si>
  <si>
    <t>968061125</t>
  </si>
  <si>
    <t>Vyvesenie alebo zavesenie drev. krídiel dvier do 2 m2</t>
  </si>
  <si>
    <t>96806-1125</t>
  </si>
  <si>
    <t>968062357</t>
  </si>
  <si>
    <t>Vybúranie rámov okien drev. dvojitých alebo zdvoj. nad 4 m2</t>
  </si>
  <si>
    <t>96806-2357</t>
  </si>
  <si>
    <t>3,55*1,77*2 =   12,567</t>
  </si>
  <si>
    <t>968072455</t>
  </si>
  <si>
    <t>Vybúranie kov. dverných zárubní do 2 m2</t>
  </si>
  <si>
    <t>96807-2455</t>
  </si>
  <si>
    <t>0,9*1,97*3 =   5,319</t>
  </si>
  <si>
    <t>0,6*1,97*2 =   2,364</t>
  </si>
  <si>
    <t>968072456</t>
  </si>
  <si>
    <t>Vybúranie kov. dverných zárubní nad 2 m2</t>
  </si>
  <si>
    <t>96807-2456</t>
  </si>
  <si>
    <t>1,25*1,97 =   2,463</t>
  </si>
  <si>
    <t>1,45*1,97 =   2,857</t>
  </si>
  <si>
    <t>971033241</t>
  </si>
  <si>
    <t>Vybúr. otvorov do 0,0225 m2 mur. tehl. MV, MVC hr. do 30 cm</t>
  </si>
  <si>
    <t>97103-3241</t>
  </si>
  <si>
    <t>VZT1</t>
  </si>
  <si>
    <t>971033341</t>
  </si>
  <si>
    <t>Vybúr. otvorov do 0,09 m2 murivo tehl. MV, MVC hr. do 30 cm</t>
  </si>
  <si>
    <t>97103-3341</t>
  </si>
  <si>
    <t>VZT</t>
  </si>
  <si>
    <t>2+1+4+9+7 =   23,000</t>
  </si>
  <si>
    <t>971033361</t>
  </si>
  <si>
    <t>Vybúr. otvorov do 0,09 m2 murivo tehl. MV, MVC hr. do 60 cm</t>
  </si>
  <si>
    <t>97103-3361</t>
  </si>
  <si>
    <t>pre rúru Quench</t>
  </si>
  <si>
    <t>1 =   1,000</t>
  </si>
  <si>
    <t>971033451</t>
  </si>
  <si>
    <t>Vybúr. otvorov do 0,25 m2 murivo tehl. MV, MVC hr. do 45 cm</t>
  </si>
  <si>
    <t>97103-3451</t>
  </si>
  <si>
    <t>8+14 =   22,000</t>
  </si>
  <si>
    <t>971033681</t>
  </si>
  <si>
    <t>Vybúr. otvorov do 4 m2 v murive tehl. MV, MVC hr. do 90 cm</t>
  </si>
  <si>
    <t>97103-3681</t>
  </si>
  <si>
    <t>1,1*2,25*0,775 =   1,918</t>
  </si>
  <si>
    <t>0,6*1,0*1,225 =   0,735</t>
  </si>
  <si>
    <t>3,55*1,37*0,4 =   1,945</t>
  </si>
  <si>
    <t>973031151</t>
  </si>
  <si>
    <t>Vysek. výklenkov nad 0,25 m2 v murive z akýchkoľvek tehál na akúkoľvek maltu</t>
  </si>
  <si>
    <t>97303-1151</t>
  </si>
  <si>
    <t>MP</t>
  </si>
  <si>
    <t>0,15*0,4*0,09 =   0,005</t>
  </si>
  <si>
    <t>974031121</t>
  </si>
  <si>
    <t>Vysekanie rýh v tehelnom murive hl. do 3 cm š. do 3 cm</t>
  </si>
  <si>
    <t>97403-1121</t>
  </si>
  <si>
    <t>5,0 =   5,000</t>
  </si>
  <si>
    <t>974031142</t>
  </si>
  <si>
    <t>Vysekanie rýh v tehelnom murive hl. do 7 cm š. do 7 cm</t>
  </si>
  <si>
    <t>97403-1142</t>
  </si>
  <si>
    <t>10,0 =   10,000</t>
  </si>
  <si>
    <t>975131103</t>
  </si>
  <si>
    <t>Jadrové vrty diamantovými korunkami do D 30 mm do stien z tehál</t>
  </si>
  <si>
    <t>cm</t>
  </si>
  <si>
    <t>97513-1103</t>
  </si>
  <si>
    <t>ZTI,SL,EO,MP</t>
  </si>
  <si>
    <t>20,0*35 =   700,000</t>
  </si>
  <si>
    <t>975131110</t>
  </si>
  <si>
    <t>Jadrové vrty diamantovými korunkami do D 100 mm do stien z tehál</t>
  </si>
  <si>
    <t>97513-1110</t>
  </si>
  <si>
    <t>40*4 =   160,000</t>
  </si>
  <si>
    <t>975131130</t>
  </si>
  <si>
    <t>Jadrové vrty diamantovými korunkami do D 300 mm do stien z tehál</t>
  </si>
  <si>
    <t>97513-1130</t>
  </si>
  <si>
    <t>40 =   40,000</t>
  </si>
  <si>
    <t>978013191</t>
  </si>
  <si>
    <t>Otlčenie vnút. omietok stien váp. vápenocem. do 100 %</t>
  </si>
  <si>
    <t>97801-3191</t>
  </si>
  <si>
    <t>0,8*2,0*2 =   3,200</t>
  </si>
  <si>
    <t>0,9*0,8 =   0,720</t>
  </si>
  <si>
    <t>979011111</t>
  </si>
  <si>
    <t>Zvislá doprava sute a vybúr. hmôt za prvé podlažie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</si>
  <si>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</si>
  <si>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</si>
  <si>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</si>
  <si>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</si>
  <si>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</si>
  <si>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</si>
  <si>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</si>
  <si>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</si>
  <si>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</si>
  <si>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</si>
  <si>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</si>
  <si>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</si>
  <si>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</si>
  <si>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</si>
  <si>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</si>
  <si>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</si>
  <si>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979131415</t>
  </si>
  <si>
    <t>Poplatok za uloženie vykopanej zeminy</t>
  </si>
  <si>
    <t>97913-1415</t>
  </si>
  <si>
    <t>998991111</t>
  </si>
  <si>
    <t>Presun hmôt pre opravy v objektoch výšky do 25 m</t>
  </si>
  <si>
    <t>99899-1111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</si>
  <si>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</si>
  <si>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</si>
  <si>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</si>
  <si>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</si>
  <si>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</si>
  <si>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711113111.1</t>
  </si>
  <si>
    <t>Izolácia proti vlhkosti vodor. náterom SANIFLEX-EU  D+M -podlahy</t>
  </si>
  <si>
    <t>I</t>
  </si>
  <si>
    <t>71111-3111.1</t>
  </si>
  <si>
    <t>45.22.20</t>
  </si>
  <si>
    <t>IK</t>
  </si>
  <si>
    <t>3,36+3,73+67,33+10,09 =   84,510</t>
  </si>
  <si>
    <t>711113121.0</t>
  </si>
  <si>
    <t>Izolácia proti vlhkosti zvislá náterom SANIIFLEX-EU-pod obklad</t>
  </si>
  <si>
    <t>71111-3121.0</t>
  </si>
  <si>
    <t>711113121.1</t>
  </si>
  <si>
    <t>Izolácia proti vlhkosti zvislá penetrácia ASO-Unigrunt-K</t>
  </si>
  <si>
    <t>71111-3121.1</t>
  </si>
  <si>
    <t>711131101.0</t>
  </si>
  <si>
    <t>Zhotovenie izolácie proti vlhkosti pásmi  vodor. -geotextília</t>
  </si>
  <si>
    <t>71113-1101.0</t>
  </si>
  <si>
    <t>49,2*2+59,16*2+3,36*2+3,73*2+67,33*2 =   365,560</t>
  </si>
  <si>
    <t>10,8+28,22*2+10,09*2 =   87,420</t>
  </si>
  <si>
    <t>693A00102</t>
  </si>
  <si>
    <t>Geotextílie TATRATEX T - 300</t>
  </si>
  <si>
    <t>17.20.10</t>
  </si>
  <si>
    <t>IZ</t>
  </si>
  <si>
    <t>711141559.0</t>
  </si>
  <si>
    <t>Zhotovenie izolácie proti vlhkosti Fatrafol vodor.</t>
  </si>
  <si>
    <t>71114-1559.0</t>
  </si>
  <si>
    <t>49,2+59,16+3,36+3,73+67,33+10,8+28,22+10,09 =   231,890</t>
  </si>
  <si>
    <t>283220290</t>
  </si>
  <si>
    <t>Fólia HYDROIZOL FATRAFOL DR.803 hr. 2,0 š.1300mm</t>
  </si>
  <si>
    <t>25.21.30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</si>
  <si>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</si>
  <si>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</si>
  <si>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</si>
  <si>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</si>
  <si>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712 - Povlakové krytiny</t>
  </si>
  <si>
    <t>700</t>
  </si>
  <si>
    <t>712.111</t>
  </si>
  <si>
    <t>Povlaková krytina striech do 10° 2x Elastobit 1x NAP</t>
  </si>
  <si>
    <t>712</t>
  </si>
  <si>
    <t>998712201</t>
  </si>
  <si>
    <t>Presun hmôt pre izolácie povlakové v objektoch výšky do 6 m</t>
  </si>
  <si>
    <t>99871-2201</t>
  </si>
  <si>
    <t xml:space="preserve">712 - Povlakové krytiny  spolu: </t>
  </si>
  <si>
    <t>713 - Izolácie tepelné</t>
  </si>
  <si>
    <t>713</t>
  </si>
  <si>
    <t>713111111</t>
  </si>
  <si>
    <t>Montáž tep. izolácie stropov, položenie na vrch</t>
  </si>
  <si>
    <t>71311-1111</t>
  </si>
  <si>
    <t>45.32.11</t>
  </si>
  <si>
    <t>631411800</t>
  </si>
  <si>
    <t>Doska čadičová NOBASIL MPE(M) 40kg/m3 hr. 20 cm</t>
  </si>
  <si>
    <t>26.82.16</t>
  </si>
  <si>
    <t>713111126</t>
  </si>
  <si>
    <t>Montáž tep. izolácie-prestup rúr obaliť nobasilom hr.20mm</t>
  </si>
  <si>
    <t>71311-1126</t>
  </si>
  <si>
    <t>713121111</t>
  </si>
  <si>
    <t>Montáž tep. izolácie podláh 1 x položenie</t>
  </si>
  <si>
    <t>71312-1111</t>
  </si>
  <si>
    <t>Roofmate SL100mm</t>
  </si>
  <si>
    <t>49,2+3,36 =   52,560</t>
  </si>
  <si>
    <t>Roofmate SL 30mm</t>
  </si>
  <si>
    <t>59,16+3,73+67,33+10,09 =   140,310</t>
  </si>
  <si>
    <t>Roofmate SL 40mm</t>
  </si>
  <si>
    <t>18,68 =   18,680</t>
  </si>
  <si>
    <t>2831LA121</t>
  </si>
  <si>
    <t>Izolácia z extrudovaného polystyrénu Roofmate SL-A hr.30mm (1250x600mm)</t>
  </si>
  <si>
    <t>2831LA122</t>
  </si>
  <si>
    <t>Izolácia z extrudovaného polystyrénu Roofmate SL-A hr.40mm (1250x600mm)</t>
  </si>
  <si>
    <t>2831LA127</t>
  </si>
  <si>
    <t>Izolácia z extrudovaného polystyrénu Roofmate SL-A hr.100mm (1250x600mm)</t>
  </si>
  <si>
    <t>998713201</t>
  </si>
  <si>
    <t>Presun hmôt pre izolácie tepelné v objektoch výšky do 6 m</t>
  </si>
  <si>
    <t>99871-3201</t>
  </si>
  <si>
    <t xml:space="preserve">713 - Izolácie tepelné  spolu: </t>
  </si>
  <si>
    <t>72 - ZDRAVOTNO - TECHNICKÉ INŠTALÁCIE</t>
  </si>
  <si>
    <t>721</t>
  </si>
  <si>
    <t>72</t>
  </si>
  <si>
    <t>Zdravotechnika</t>
  </si>
  <si>
    <t>kpl</t>
  </si>
  <si>
    <t>72.1</t>
  </si>
  <si>
    <t>Mediciálne plyny</t>
  </si>
  <si>
    <t xml:space="preserve">72 - ZDRAVOTNO - TECHNICKÉ INŠTALÁCIE  spolu: </t>
  </si>
  <si>
    <t>725 - Zariaďovacie predmety</t>
  </si>
  <si>
    <t>725980123</t>
  </si>
  <si>
    <t>Dvierka prístupové k inštaláciám z plastov 30/30</t>
  </si>
  <si>
    <t>72598-0123</t>
  </si>
  <si>
    <t>45.33.20</t>
  </si>
  <si>
    <t xml:space="preserve">725 - Zariaďovacie predmety  spolu: </t>
  </si>
  <si>
    <t>73 - ÚSTREDNE VYKUROVANIE</t>
  </si>
  <si>
    <t>731</t>
  </si>
  <si>
    <t>73</t>
  </si>
  <si>
    <t>Ústredné kúrenie</t>
  </si>
  <si>
    <t xml:space="preserve">73 - ÚSTREDNE VYKUROVANIE  spolu: </t>
  </si>
  <si>
    <t>764 - Konštrukcie klampiarske</t>
  </si>
  <si>
    <t>764</t>
  </si>
  <si>
    <t>764351201</t>
  </si>
  <si>
    <t>Klamp. PZ pl. žľaby pododkvap. štvorhran. rš 250 dl 5m-  2/K</t>
  </si>
  <si>
    <t>76435-1201</t>
  </si>
  <si>
    <t>45.22.13</t>
  </si>
  <si>
    <t>764359212</t>
  </si>
  <si>
    <t>Klamp. PZ pl. žľaby kotlík konický pre rúry o d-125  2/K</t>
  </si>
  <si>
    <t>76435-9212</t>
  </si>
  <si>
    <t>764451904</t>
  </si>
  <si>
    <t>Klamp. opr. PZ pl. rúry odpadové štvorhran. S150</t>
  </si>
  <si>
    <t>76445-1904</t>
  </si>
  <si>
    <t>764453924</t>
  </si>
  <si>
    <t>Klamp. opr. PZ pl. manžety ochranné S160</t>
  </si>
  <si>
    <t>76445-3924</t>
  </si>
  <si>
    <t>764453964</t>
  </si>
  <si>
    <t>Klamp. opr. PZ pl. kolien výtokových štvorhran. S150</t>
  </si>
  <si>
    <t>76445-3964</t>
  </si>
  <si>
    <t>764454201</t>
  </si>
  <si>
    <t>Klamp. PZ pl. rúry odpadové kruhové d-75 vr.kolien odskokov....</t>
  </si>
  <si>
    <t>76445-4201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</si>
  <si>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</si>
  <si>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</si>
  <si>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</si>
  <si>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</si>
  <si>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766 - Konštrukcie stolárske</t>
  </si>
  <si>
    <t>766</t>
  </si>
  <si>
    <t>76610002.1</t>
  </si>
  <si>
    <t>Konštr. stolár.-plastové okno s trojsklom vr.parapet.vnút.+von.</t>
  </si>
  <si>
    <t>45.42.13</t>
  </si>
  <si>
    <t>0,75*1,77 =   1,328</t>
  </si>
  <si>
    <t>766111.10</t>
  </si>
  <si>
    <t>Konštr. stolár.-sádrokartonová  priečka provizorna</t>
  </si>
  <si>
    <t>2,35*2,6 =   6,110</t>
  </si>
  <si>
    <t>766111.100</t>
  </si>
  <si>
    <t>Konštr. stolár.-sádrokartonová  priečka provizorna-dvere</t>
  </si>
  <si>
    <t>76611110</t>
  </si>
  <si>
    <t>Konštrukcie stolárske-Podhľad sádrokartonový</t>
  </si>
  <si>
    <t>76611110.4</t>
  </si>
  <si>
    <t>Konštrukcie stolárske-Akustická izol.stien EKOSEN ACOUSTIC hr.50mm</t>
  </si>
  <si>
    <t>ST1</t>
  </si>
  <si>
    <t>85,78 =   85,780</t>
  </si>
  <si>
    <t>Z</t>
  </si>
  <si>
    <t>15,0 =   15,000</t>
  </si>
  <si>
    <t>766111100</t>
  </si>
  <si>
    <t>Konštrukcie stolárske-Podhľad OWA COSMOS 68</t>
  </si>
  <si>
    <t>766111101</t>
  </si>
  <si>
    <t>Konštrukcie stolárske-Podhľad-do vlhkého prostredia</t>
  </si>
  <si>
    <t>766111102.1</t>
  </si>
  <si>
    <t>Konštrukcie stolárske-Vetracia mriežka plastová 400/200</t>
  </si>
  <si>
    <t>7661112112</t>
  </si>
  <si>
    <t>Montáž priečok CL 28 ALU  z dosiek laminovaných DTD s melemínovým povrchom</t>
  </si>
  <si>
    <t>76611-12112</t>
  </si>
  <si>
    <t>(3,0+1,6)*2,0 =   9,200</t>
  </si>
  <si>
    <t>61110</t>
  </si>
  <si>
    <t>Stolárske výrobky-deliace priečky CL 28 ALU DTD dosiek s melamínovým povrchom</t>
  </si>
  <si>
    <t>20.30.12</t>
  </si>
  <si>
    <t>766661512</t>
  </si>
  <si>
    <t>Montáž dvier kom. otv. z tvr. dreva s polodr. 1-kr. do 0,8m</t>
  </si>
  <si>
    <t>76666-1512</t>
  </si>
  <si>
    <t>611617171</t>
  </si>
  <si>
    <t>Dvere vnútorné plné 70x197</t>
  </si>
  <si>
    <t>20.30.11</t>
  </si>
  <si>
    <t>611617221</t>
  </si>
  <si>
    <t>Dvere vnútorné plné 80x197</t>
  </si>
  <si>
    <t>766661522</t>
  </si>
  <si>
    <t>Montáž dvier kom. otv. z tvr. dreva s polodr. 1-kr. nad 0,8m</t>
  </si>
  <si>
    <t>76666-1522</t>
  </si>
  <si>
    <t>611617261</t>
  </si>
  <si>
    <t>Dvere vnútorné plné 90x197</t>
  </si>
  <si>
    <t>611617261.1</t>
  </si>
  <si>
    <t>Dvere vnútorné plné100x210</t>
  </si>
  <si>
    <t>611652620.1</t>
  </si>
  <si>
    <t>Dvere protipožiarne 1krídlové100/197 EW 30 D3-C</t>
  </si>
  <si>
    <t>766661532</t>
  </si>
  <si>
    <t>Montáž dvier kom. otv. z tvr. dreva s polodr. 2-kr. do1,45m</t>
  </si>
  <si>
    <t>76666-1532</t>
  </si>
  <si>
    <t>611000007</t>
  </si>
  <si>
    <t>Kovanie-klučka-klučka,gula...</t>
  </si>
  <si>
    <t>611617321</t>
  </si>
  <si>
    <t>Dvere vnútorné plné 120x210</t>
  </si>
  <si>
    <t>766661913</t>
  </si>
  <si>
    <t>Osadenie vetracej mriežky</t>
  </si>
  <si>
    <t>76666-1913</t>
  </si>
  <si>
    <t>611000008</t>
  </si>
  <si>
    <t>Vetracia mriežka 30/15</t>
  </si>
  <si>
    <t>611000009</t>
  </si>
  <si>
    <t>Vetracia mriežka 40/20</t>
  </si>
  <si>
    <t>611000009.0</t>
  </si>
  <si>
    <t>Vetracia mriežka 30/20</t>
  </si>
  <si>
    <t>766812211</t>
  </si>
  <si>
    <t>Montáž kuchynských liniek drev. na stoj. dl. do 120cm</t>
  </si>
  <si>
    <t>76681-2211</t>
  </si>
  <si>
    <t>766812213</t>
  </si>
  <si>
    <t>Montáž kuchynských liniek drev. na stoj. dl. do 180cm</t>
  </si>
  <si>
    <t>76681-2213</t>
  </si>
  <si>
    <t>615812380.1</t>
  </si>
  <si>
    <t>Súbor kuchynský</t>
  </si>
  <si>
    <t>36.13.10</t>
  </si>
  <si>
    <t>1,2+1,8 =   3,000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</si>
  <si>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</si>
  <si>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</si>
  <si>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</si>
  <si>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</si>
  <si>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</si>
  <si>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767.151.0</t>
  </si>
  <si>
    <t>Zábradlie rovné -nerezové-popis viď výkres</t>
  </si>
  <si>
    <t>5/Z</t>
  </si>
  <si>
    <t>16,35 =   16,350</t>
  </si>
  <si>
    <t>6/Z</t>
  </si>
  <si>
    <t>1,6*2 =   3,200</t>
  </si>
  <si>
    <t>7/Z</t>
  </si>
  <si>
    <t>25,0 =   25,000</t>
  </si>
  <si>
    <t>767</t>
  </si>
  <si>
    <t>767.452.0</t>
  </si>
  <si>
    <t>Okno hliníkové zaasklenné dvojsklom vr.von.+vnút.parapetu</t>
  </si>
  <si>
    <t>1,0*1,0 =   1,000</t>
  </si>
  <si>
    <t>767.584.0</t>
  </si>
  <si>
    <t>Dvere hliníkové vchodové dvojkrídlové 1700/2100mm</t>
  </si>
  <si>
    <t>767.584.1</t>
  </si>
  <si>
    <t>Dvere hliníkové vnutorné dvojkrídlové 1700/2100mm</t>
  </si>
  <si>
    <t>767.584</t>
  </si>
  <si>
    <t>767.593.1</t>
  </si>
  <si>
    <t>Zasklenná stena hliníková interierová,popis viď výkres</t>
  </si>
  <si>
    <t>3,65*3,78 =   13,797</t>
  </si>
  <si>
    <t>767590120</t>
  </si>
  <si>
    <t>Montáž podlahových konštrukcií roštov skrutkovaním</t>
  </si>
  <si>
    <t>kg</t>
  </si>
  <si>
    <t>76759-0120</t>
  </si>
  <si>
    <t>45.42.12</t>
  </si>
  <si>
    <t>podlahové rošty</t>
  </si>
  <si>
    <t>15*27,0 =   405,000</t>
  </si>
  <si>
    <t>schod.stupnice</t>
  </si>
  <si>
    <t>0,8*0,25*3*27,0 =   16,200</t>
  </si>
  <si>
    <t>553468862.0</t>
  </si>
  <si>
    <t>Rošty podlah. lakov. lemované</t>
  </si>
  <si>
    <t>podl.rošty</t>
  </si>
  <si>
    <t>schod.stupne</t>
  </si>
  <si>
    <t>0,8*0,25*3 =   0,600</t>
  </si>
  <si>
    <t>767911130.0</t>
  </si>
  <si>
    <t>Montáž  pletiva, výšky do 2,0 m</t>
  </si>
  <si>
    <t>76791-1130.0</t>
  </si>
  <si>
    <t>45.34.10</t>
  </si>
  <si>
    <t>x</t>
  </si>
  <si>
    <t>8,5 =   8,500</t>
  </si>
  <si>
    <t>767912150</t>
  </si>
  <si>
    <t>Montáž napínacieho drôtu</t>
  </si>
  <si>
    <t>76791-2150</t>
  </si>
  <si>
    <t>767912160</t>
  </si>
  <si>
    <t>Priháčkovanie strojového pletiva k napínaciemu drôtu</t>
  </si>
  <si>
    <t>76791-2160</t>
  </si>
  <si>
    <t>767920120</t>
  </si>
  <si>
    <t>Montáž vrát a vrátok v oplotení na stĺipky murované do 4 m2</t>
  </si>
  <si>
    <t>76792-0120</t>
  </si>
  <si>
    <t>313275040</t>
  </si>
  <si>
    <t>Pletivo drôt. poplast. 4-hranné oko 50mm, priem. drôtu 2,2mm, výška 200cm</t>
  </si>
  <si>
    <t>28.73.13</t>
  </si>
  <si>
    <t>3132A0457</t>
  </si>
  <si>
    <t>Stĺpik FAPEX dĺž.2,10 m - PR100007</t>
  </si>
  <si>
    <t>28.75.27</t>
  </si>
  <si>
    <t xml:space="preserve">PR100007            </t>
  </si>
  <si>
    <t>3132A0931</t>
  </si>
  <si>
    <t>Platňa pre stĺpik pevná 135x145x5mm - 3 otvory</t>
  </si>
  <si>
    <t>3132A1402</t>
  </si>
  <si>
    <t>Drôt viazací PVC - pr.dr.(mm)/dĺž.dr.(m) - 1,5/50 - FT100202</t>
  </si>
  <si>
    <t>28.73.12</t>
  </si>
  <si>
    <t xml:space="preserve">FT100202            </t>
  </si>
  <si>
    <t>3132A1404</t>
  </si>
  <si>
    <t>Drôt napínací PVC - pr.dr.(mm)/dĺž.dr.(m) - 2,2/50 - FT100032</t>
  </si>
  <si>
    <t xml:space="preserve">FT100032            </t>
  </si>
  <si>
    <t>3132A1501</t>
  </si>
  <si>
    <t>Stĺpik ŠTANDARD, výš.2,00 m, priem.48 mm - PR350009</t>
  </si>
  <si>
    <t xml:space="preserve">PR350009            </t>
  </si>
  <si>
    <t>3132A1978</t>
  </si>
  <si>
    <t>Bránka ESPACE 1-krídl., AXIS D, šír.1,75 m, výš.2 m</t>
  </si>
  <si>
    <t>76799510.1</t>
  </si>
  <si>
    <t>Uchytenie QUENCH rúry  Z/2</t>
  </si>
  <si>
    <t>76799-510.1</t>
  </si>
  <si>
    <t>76799510.2</t>
  </si>
  <si>
    <t>Ochranné označenie QUENCH rúry popis viď výkres</t>
  </si>
  <si>
    <t>76799-510.2</t>
  </si>
  <si>
    <t>76799510.3</t>
  </si>
  <si>
    <t>QUENCH rúra-QR            popis viď výkres</t>
  </si>
  <si>
    <t>76799-510.3</t>
  </si>
  <si>
    <t>767995106</t>
  </si>
  <si>
    <t>Montáž atypických stavebných doplnk. konštrukcií do 250 kg</t>
  </si>
  <si>
    <t>76799-5106</t>
  </si>
  <si>
    <t>OK podVZT,OK pre Quench rúru,OK prístreška</t>
  </si>
  <si>
    <t>2119,88 =   2119,880</t>
  </si>
  <si>
    <t>553000020</t>
  </si>
  <si>
    <t>Oceľové konštrukcie - predbežná cena</t>
  </si>
  <si>
    <t>28.11.23</t>
  </si>
  <si>
    <t>767996801</t>
  </si>
  <si>
    <t>Demontáž ostatných doplnkov, do 50 kg</t>
  </si>
  <si>
    <t>76799-6801</t>
  </si>
  <si>
    <t>50*6 =   300,000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</si>
  <si>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</si>
  <si>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</si>
  <si>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</si>
  <si>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</si>
  <si>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776 - Podlahy povlakové</t>
  </si>
  <si>
    <t>775</t>
  </si>
  <si>
    <t>776491113.0</t>
  </si>
  <si>
    <t>Rohová lišta s AL kostrou ACROVYN SM-20 RL1</t>
  </si>
  <si>
    <t>77649-1113.0</t>
  </si>
  <si>
    <t>RL1</t>
  </si>
  <si>
    <t>1,5*9 =   13,500</t>
  </si>
  <si>
    <t>776491113.1</t>
  </si>
  <si>
    <t>Rohová lišta s AL kostrou ACROVYN SM-75</t>
  </si>
  <si>
    <t>77649-1113.1</t>
  </si>
  <si>
    <t>RL-3</t>
  </si>
  <si>
    <t>1,5*4 =   6,000</t>
  </si>
  <si>
    <t>776491113.2</t>
  </si>
  <si>
    <t>Rohová lišta s AL kostrou ACROVYN SM-20 RL2</t>
  </si>
  <si>
    <t>77649-1113.2</t>
  </si>
  <si>
    <t>RL 2</t>
  </si>
  <si>
    <t>776511820</t>
  </si>
  <si>
    <t>Odstránenie povlakových podláh lepených s podložkou</t>
  </si>
  <si>
    <t>77651-1820</t>
  </si>
  <si>
    <t>45.43.21</t>
  </si>
  <si>
    <t>8,74+20,48 =   29,220</t>
  </si>
  <si>
    <t>776521100</t>
  </si>
  <si>
    <t>Lepenie povlakových podláh plastových pásov</t>
  </si>
  <si>
    <t>77652-1100</t>
  </si>
  <si>
    <t>PVC Tarkett iQ OPTIMA</t>
  </si>
  <si>
    <t>49,2+59,16+18,68+24,58 =   151,620</t>
  </si>
  <si>
    <t>PVC Tarkett OPTIMA MULTISAFE R 10</t>
  </si>
  <si>
    <t>3,36+3,73+10,09 =   17,180</t>
  </si>
  <si>
    <t>284102451</t>
  </si>
  <si>
    <t>Podlahovina PVC Tarkett iQ Optima</t>
  </si>
  <si>
    <t>25.23.11</t>
  </si>
  <si>
    <t>284102452</t>
  </si>
  <si>
    <t>Podlahovina PVC Tarkett  Optima MULTISAFE</t>
  </si>
  <si>
    <t>17,18 =   17,180</t>
  </si>
  <si>
    <t>284102453</t>
  </si>
  <si>
    <t>Podlahovina PVC Tarkett  iQ TORO SC elektrostatiky vodivá</t>
  </si>
  <si>
    <t>67,33+10,8+28,22 =   106,350</t>
  </si>
  <si>
    <t>776521227</t>
  </si>
  <si>
    <t>Lepenie povlakových podlah z pásov plastových elektrostaticky vodivých</t>
  </si>
  <si>
    <t>77652-1227</t>
  </si>
  <si>
    <t>998776201</t>
  </si>
  <si>
    <t>Presun hmôt pre podlahy povlakové v objektoch výšky do 6 m</t>
  </si>
  <si>
    <t>99877-6201</t>
  </si>
  <si>
    <t>45.43.22</t>
  </si>
  <si>
    <t xml:space="preserve">776 - Podlahy povlakové  spolu: </t>
  </si>
  <si>
    <t>781 - Obklady z obkladačiek a dosiek</t>
  </si>
  <si>
    <t>771</t>
  </si>
  <si>
    <t>781446351</t>
  </si>
  <si>
    <t>Montáž obkladov stien vonk. z obkladačiek hutných, keram. do tmelu 250x 65 mm</t>
  </si>
  <si>
    <t>78144-6351</t>
  </si>
  <si>
    <t>597000011.5</t>
  </si>
  <si>
    <t>Obklad mrazuvzdorný</t>
  </si>
  <si>
    <t>597</t>
  </si>
  <si>
    <t>781447686</t>
  </si>
  <si>
    <t>Montáž obkladov stien z obkladačiek hutných, keram. do tmelu flex., v obmedz. priest. 250700mm</t>
  </si>
  <si>
    <t>78144-7686</t>
  </si>
  <si>
    <t>597000011.32</t>
  </si>
  <si>
    <t>Obklad 250*700</t>
  </si>
  <si>
    <t>998781201</t>
  </si>
  <si>
    <t>Presun hmôt pre obklady keramické v objektoch výšky do 6 m</t>
  </si>
  <si>
    <t>99878-1201</t>
  </si>
  <si>
    <t>45.43.12</t>
  </si>
  <si>
    <t xml:space="preserve">781 - Obklady z obkladačiek a dosiek  spolu: </t>
  </si>
  <si>
    <t>783 - Nátery</t>
  </si>
  <si>
    <t>783</t>
  </si>
  <si>
    <t>783271001</t>
  </si>
  <si>
    <t>Nátery kov. stav. dopln. konšt. polyuret. jednon.+2x email</t>
  </si>
  <si>
    <t>78327-1001</t>
  </si>
  <si>
    <t>45.44.21</t>
  </si>
  <si>
    <t>OK</t>
  </si>
  <si>
    <t>51,04 =   51,040</t>
  </si>
  <si>
    <t>783271007</t>
  </si>
  <si>
    <t>Nátery kov. stav. dopln. konšt. polyuret. základné</t>
  </si>
  <si>
    <t>78327-1007</t>
  </si>
  <si>
    <t xml:space="preserve">783 - Nátery  spolu: </t>
  </si>
  <si>
    <t>784 - Maľby</t>
  </si>
  <si>
    <t>784</t>
  </si>
  <si>
    <t>78498913</t>
  </si>
  <si>
    <t>Maľby-Mistrál 3x</t>
  </si>
  <si>
    <t>78498913.0</t>
  </si>
  <si>
    <t>Maľby-penetrácia Mistrál  primer</t>
  </si>
  <si>
    <t>78498913   .0</t>
  </si>
  <si>
    <t>78498917</t>
  </si>
  <si>
    <t>Maľby-Náter EKOTRAN pre zdravotníctvo</t>
  </si>
  <si>
    <t>78498917.0</t>
  </si>
  <si>
    <t>Maľby-Penetrácia EKOPEN</t>
  </si>
  <si>
    <t xml:space="preserve">784 - Maľby  spolu: </t>
  </si>
  <si>
    <t>786 - Čalunnícke úpravy</t>
  </si>
  <si>
    <t>786.611.0</t>
  </si>
  <si>
    <t>Mliečna fólia</t>
  </si>
  <si>
    <t>78662111</t>
  </si>
  <si>
    <t>Lamelové žaluzie AL</t>
  </si>
  <si>
    <t xml:space="preserve">786 - Čalunnícke úpravy  spolu: </t>
  </si>
  <si>
    <t>787 - Zasklievanie</t>
  </si>
  <si>
    <t>787</t>
  </si>
  <si>
    <t>787.1</t>
  </si>
  <si>
    <t>Prístrešok z lexanu (bez OK) popis viď výkres D+M</t>
  </si>
  <si>
    <t>998787201</t>
  </si>
  <si>
    <t>Presun hmôt pre zasklenie v objektoch výšky do 6 m</t>
  </si>
  <si>
    <t>99878-7201</t>
  </si>
  <si>
    <t>45.44.10</t>
  </si>
  <si>
    <t xml:space="preserve">787 - Zasklievanie  spolu: </t>
  </si>
  <si>
    <t xml:space="preserve">PRÁCE A DODÁVKY PSV  spolu: </t>
  </si>
  <si>
    <t>PRÁCE A DODÁVKY M</t>
  </si>
  <si>
    <t>999 - MCE ostatné</t>
  </si>
  <si>
    <t>921</t>
  </si>
  <si>
    <t>Elektroinštalácie</t>
  </si>
  <si>
    <t>M</t>
  </si>
  <si>
    <t>MK</t>
  </si>
  <si>
    <t>921.02</t>
  </si>
  <si>
    <t>Elektroinštalácia-slaboprúd</t>
  </si>
  <si>
    <t>924</t>
  </si>
  <si>
    <t>Vzduvćhotechnika</t>
  </si>
  <si>
    <t xml:space="preserve">999 - MCE ostatné  spolu: </t>
  </si>
  <si>
    <t xml:space="preserve">PRÁCE A DODÁVKY M  spolu: </t>
  </si>
  <si>
    <t>Za rozpočet celkom</t>
  </si>
  <si>
    <t>Spracoval: Gabriela Nagyová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</si>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</sst>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71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104" xfId="0" applyFont="1" applyBorder="1" applyAlignment="1" applyProtection="1">
      <alignment horizontal="left"/>
      <protection locked="0"/>
    </xf>
    <xf numFmtId="0" fontId="1" fillId="0" borderId="107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left"/>
      <protection locked="0"/>
    </xf>
    <xf numFmtId="0" fontId="1" fillId="0" borderId="106" xfId="0" applyFont="1" applyBorder="1" applyAlignment="1" applyProtection="1">
      <alignment horizontal="left" vertic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2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5" fontId="6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2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left" vertical="top" wrapText="1"/>
    </xf>
  </cellXfs>
  <cellStyles count="80">
    <cellStyle name="1 000 Sk" xfId="60"/>
    <cellStyle name="1 000,-  Sk" xfId="22"/>
    <cellStyle name="1 000,- Kč" xfId="47"/>
    <cellStyle name="1 000,- Sk" xfId="58"/>
    <cellStyle name="1000 Sk_fakturuj99" xfId="31"/>
    <cellStyle name="20 % – Zvýraznění1" xfId="53"/>
    <cellStyle name="20 % – Zvýraznění2" xfId="57"/>
    <cellStyle name="20 % – Zvýraznění3" xfId="29"/>
    <cellStyle name="20 % – Zvýraznění4" xfId="61"/>
    <cellStyle name="20 % – Zvýraznění5" xfId="62"/>
    <cellStyle name="20 % – Zvýraznění6" xfId="63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4"/>
    <cellStyle name="40 % – Zvýraznění3" xfId="65"/>
    <cellStyle name="40 % – Zvýraznění4" xfId="66"/>
    <cellStyle name="40 % – Zvýraznění5" xfId="36"/>
    <cellStyle name="40 % – Zvýraznění6" xfId="67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/>
    <cellStyle name="60 % – Zvýraznění2" xfId="69"/>
    <cellStyle name="60 % – Zvýraznění3" xfId="70"/>
    <cellStyle name="60 % – Zvýraznění4" xfId="71"/>
    <cellStyle name="60 % – Zvýraznění5" xfId="72"/>
    <cellStyle name="60 % – Zvýraznění6" xfId="73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/>
    <cellStyle name="Čiarka" xfId="3" builtinId="3" customBuiltin="1"/>
    <cellStyle name="Čiarka [0]" xfId="4" builtinId="6" customBuiltin="1"/>
    <cellStyle name="data" xfId="75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/>
    <cellStyle name="Neutrálna" xfId="35" builtinId="28" customBuiltin="1"/>
    <cellStyle name="Normálne" xfId="0" builtinId="0" customBuiltin="1"/>
    <cellStyle name="normálne_KLs" xfId="1"/>
    <cellStyle name="normálne_KLv" xfId="49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/>
    <cellStyle name="Text upozornění" xfId="78"/>
    <cellStyle name="Text upozornenia" xfId="15" builtinId="11" customBuiltin="1"/>
    <cellStyle name="TEXT1" xfId="79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>
          <a:extLst>
            <a:ext uri="smNativeData">
              <pm:smNativeData xmlns="" xmlns:pm="smNativeData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G14" sqref="G14"/>
    </sheetView>
  </sheetViews>
  <sheetFormatPr defaultRowHeight="12.75"/>
  <cols>
    <col min="1" max="1" width="6.7109375" style="108" customWidth="1"/>
    <col min="2" max="2" width="3.7109375" style="109" customWidth="1"/>
    <col min="3" max="3" width="13" style="110" customWidth="1"/>
    <col min="4" max="4" width="35.7109375" style="111" customWidth="1"/>
    <col min="5" max="5" width="10.7109375" style="112" customWidth="1"/>
    <col min="6" max="6" width="5.28515625" style="113" customWidth="1"/>
    <col min="7" max="7" width="8.7109375" style="114" customWidth="1"/>
    <col min="8" max="9" width="9.7109375" style="114" hidden="1" customWidth="1"/>
    <col min="10" max="10" width="9.7109375" style="114" customWidth="1"/>
    <col min="11" max="11" width="7.42578125" style="115" hidden="1" customWidth="1"/>
    <col min="12" max="12" width="8.28515625" style="115" hidden="1" customWidth="1"/>
    <col min="13" max="13" width="9.140625" style="112" hidden="1"/>
    <col min="14" max="14" width="7" style="112" hidden="1" customWidth="1"/>
    <col min="15" max="15" width="3.5703125" style="113" customWidth="1"/>
    <col min="16" max="16" width="12.7109375" style="113" hidden="1" customWidth="1"/>
    <col min="17" max="19" width="13.28515625" style="112" hidden="1" customWidth="1"/>
    <col min="20" max="20" width="10.5703125" style="116" hidden="1" customWidth="1"/>
    <col min="21" max="21" width="10.28515625" style="116" hidden="1" customWidth="1"/>
    <col min="22" max="22" width="5.7109375" style="116" hidden="1" customWidth="1"/>
    <col min="23" max="23" width="9.140625" style="117" hidden="1"/>
    <col min="24" max="25" width="5.7109375" style="113" hidden="1" customWidth="1"/>
    <col min="26" max="26" width="7.5703125" style="113" hidden="1" customWidth="1"/>
    <col min="27" max="27" width="24.85546875" style="113" hidden="1" customWidth="1"/>
    <col min="28" max="28" width="4.28515625" style="113" hidden="1" customWidth="1"/>
    <col min="29" max="29" width="8.28515625" style="113" hidden="1" customWidth="1"/>
    <col min="30" max="30" width="8.7109375" style="113" hidden="1" customWidth="1"/>
    <col min="31" max="34" width="9.140625" style="113" hidden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117</v>
      </c>
      <c r="B1" s="86"/>
      <c r="C1" s="86"/>
      <c r="D1" s="86"/>
      <c r="E1" s="90" t="s">
        <v>118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5</v>
      </c>
      <c r="AA1" s="169" t="s">
        <v>6</v>
      </c>
      <c r="AB1" s="83" t="s">
        <v>7</v>
      </c>
      <c r="AC1" s="83" t="s">
        <v>8</v>
      </c>
      <c r="AD1" s="83" t="s">
        <v>9</v>
      </c>
      <c r="AE1" s="138" t="s">
        <v>10</v>
      </c>
      <c r="AF1" s="139" t="s">
        <v>11</v>
      </c>
      <c r="AG1" s="86"/>
      <c r="AH1" s="86"/>
    </row>
    <row r="2" spans="1:37">
      <c r="A2" s="90" t="s">
        <v>119</v>
      </c>
      <c r="B2" s="86"/>
      <c r="C2" s="86"/>
      <c r="D2" s="86"/>
      <c r="E2" s="90" t="s">
        <v>120</v>
      </c>
      <c r="F2" s="86"/>
      <c r="G2" s="87"/>
      <c r="H2" s="118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12</v>
      </c>
      <c r="AA2" s="84" t="s">
        <v>13</v>
      </c>
      <c r="AB2" s="84" t="s">
        <v>14</v>
      </c>
      <c r="AC2" s="84"/>
      <c r="AD2" s="85"/>
      <c r="AE2" s="138">
        <v>1</v>
      </c>
      <c r="AF2" s="140">
        <v>123.5</v>
      </c>
      <c r="AG2" s="86"/>
      <c r="AH2" s="86"/>
    </row>
    <row r="3" spans="1:37">
      <c r="A3" s="90" t="s">
        <v>15</v>
      </c>
      <c r="B3" s="86"/>
      <c r="C3" s="86"/>
      <c r="D3" s="86"/>
      <c r="E3" s="90" t="s">
        <v>121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16</v>
      </c>
      <c r="AA3" s="84" t="s">
        <v>17</v>
      </c>
      <c r="AB3" s="84" t="s">
        <v>14</v>
      </c>
      <c r="AC3" s="84" t="s">
        <v>18</v>
      </c>
      <c r="AD3" s="85" t="s">
        <v>19</v>
      </c>
      <c r="AE3" s="138">
        <v>2</v>
      </c>
      <c r="AF3" s="141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20</v>
      </c>
      <c r="AA4" s="84" t="s">
        <v>21</v>
      </c>
      <c r="AB4" s="84" t="s">
        <v>14</v>
      </c>
      <c r="AC4" s="84"/>
      <c r="AD4" s="85"/>
      <c r="AE4" s="138">
        <v>3</v>
      </c>
      <c r="AF4" s="142">
        <v>123.45699999999999</v>
      </c>
      <c r="AG4" s="86"/>
      <c r="AH4" s="86"/>
    </row>
    <row r="5" spans="1:37">
      <c r="A5" s="90" t="s">
        <v>122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22</v>
      </c>
      <c r="AA5" s="84" t="s">
        <v>17</v>
      </c>
      <c r="AB5" s="84" t="s">
        <v>14</v>
      </c>
      <c r="AC5" s="84" t="s">
        <v>18</v>
      </c>
      <c r="AD5" s="85" t="s">
        <v>19</v>
      </c>
      <c r="AE5" s="138">
        <v>4</v>
      </c>
      <c r="AF5" s="143">
        <v>123.4567</v>
      </c>
      <c r="AG5" s="86"/>
      <c r="AH5" s="86"/>
    </row>
    <row r="6" spans="1:37">
      <c r="A6" s="90" t="s">
        <v>123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38" t="s">
        <v>23</v>
      </c>
      <c r="AF6" s="141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124</v>
      </c>
      <c r="B8" s="119"/>
      <c r="C8" s="120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22" t="s">
        <v>34</v>
      </c>
      <c r="L9" s="123"/>
      <c r="M9" s="124" t="s">
        <v>35</v>
      </c>
      <c r="N9" s="123"/>
      <c r="O9" s="92" t="s">
        <v>4</v>
      </c>
      <c r="P9" s="125" t="s">
        <v>36</v>
      </c>
      <c r="Q9" s="128" t="s">
        <v>28</v>
      </c>
      <c r="R9" s="128" t="s">
        <v>28</v>
      </c>
      <c r="S9" s="125" t="s">
        <v>28</v>
      </c>
      <c r="T9" s="129" t="s">
        <v>37</v>
      </c>
      <c r="U9" s="130" t="s">
        <v>38</v>
      </c>
      <c r="V9" s="131" t="s">
        <v>39</v>
      </c>
      <c r="W9" s="92" t="s">
        <v>40</v>
      </c>
      <c r="X9" s="92" t="s">
        <v>41</v>
      </c>
      <c r="Y9" s="92" t="s">
        <v>42</v>
      </c>
      <c r="Z9" s="144" t="s">
        <v>43</v>
      </c>
      <c r="AA9" s="144" t="s">
        <v>44</v>
      </c>
      <c r="AB9" s="92" t="s">
        <v>39</v>
      </c>
      <c r="AC9" s="92" t="s">
        <v>45</v>
      </c>
      <c r="AD9" s="92" t="s">
        <v>46</v>
      </c>
      <c r="AE9" s="145" t="s">
        <v>47</v>
      </c>
      <c r="AF9" s="145" t="s">
        <v>48</v>
      </c>
      <c r="AG9" s="145" t="s">
        <v>28</v>
      </c>
      <c r="AH9" s="145" t="s">
        <v>49</v>
      </c>
      <c r="AJ9" s="86" t="s">
        <v>144</v>
      </c>
      <c r="AK9" s="86" t="s">
        <v>146</v>
      </c>
    </row>
    <row r="10" spans="1:37">
      <c r="A10" s="94" t="s">
        <v>50</v>
      </c>
      <c r="B10" s="94" t="s">
        <v>51</v>
      </c>
      <c r="C10" s="121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26" t="s">
        <v>30</v>
      </c>
      <c r="N10" s="94" t="s">
        <v>33</v>
      </c>
      <c r="O10" s="94" t="s">
        <v>58</v>
      </c>
      <c r="P10" s="127"/>
      <c r="Q10" s="132" t="s">
        <v>59</v>
      </c>
      <c r="R10" s="132" t="s">
        <v>60</v>
      </c>
      <c r="S10" s="127" t="s">
        <v>61</v>
      </c>
      <c r="T10" s="133" t="s">
        <v>62</v>
      </c>
      <c r="U10" s="134" t="s">
        <v>63</v>
      </c>
      <c r="V10" s="135" t="s">
        <v>64</v>
      </c>
      <c r="W10" s="136"/>
      <c r="X10" s="137"/>
      <c r="Y10" s="137"/>
      <c r="Z10" s="146" t="s">
        <v>65</v>
      </c>
      <c r="AA10" s="146" t="s">
        <v>50</v>
      </c>
      <c r="AB10" s="94" t="s">
        <v>66</v>
      </c>
      <c r="AC10" s="137"/>
      <c r="AD10" s="137"/>
      <c r="AE10" s="147"/>
      <c r="AF10" s="147"/>
      <c r="AG10" s="147"/>
      <c r="AH10" s="147"/>
      <c r="AJ10" s="86" t="s">
        <v>145</v>
      </c>
      <c r="AK10" s="86" t="s">
        <v>147</v>
      </c>
    </row>
    <row r="12" spans="1:37">
      <c r="B12" s="157" t="s">
        <v>148</v>
      </c>
    </row>
    <row r="13" spans="1:37">
      <c r="B13" s="110" t="s">
        <v>149</v>
      </c>
    </row>
    <row r="14" spans="1:37" ht="25.5">
      <c r="A14" s="108">
        <v>1</v>
      </c>
      <c r="B14" s="109" t="s">
        <v>150</v>
      </c>
      <c r="C14" s="110" t="s">
        <v>151</v>
      </c>
      <c r="D14" s="111" t="s">
        <v>152</v>
      </c>
      <c r="E14" s="112">
        <v>0.63</v>
      </c>
      <c r="F14" s="113" t="s">
        <v>153</v>
      </c>
      <c r="H14" s="114">
        <f>ROUND(E14*G14,2)</f>
        <v>0</v>
      </c>
      <c r="J14" s="114">
        <f>ROUND(E14*G14,2)</f>
        <v>0</v>
      </c>
      <c r="L14" s="115">
        <f>E14*K14</f>
        <v>0</v>
      </c>
      <c r="M14" s="112">
        <v>0.23</v>
      </c>
      <c r="N14" s="112">
        <f>E14*M14</f>
        <v>0.1449</v>
      </c>
      <c r="O14" s="113">
        <v>20</v>
      </c>
      <c r="P14" s="113" t="s">
        <v>154</v>
      </c>
      <c r="V14" s="116" t="s">
        <v>108</v>
      </c>
      <c r="W14" s="117">
        <v>0.224</v>
      </c>
      <c r="X14" s="110" t="s">
        <v>155</v>
      </c>
      <c r="Y14" s="110" t="s">
        <v>151</v>
      </c>
      <c r="Z14" s="113" t="s">
        <v>156</v>
      </c>
      <c r="AB14" s="113">
        <v>1</v>
      </c>
      <c r="AC14" s="113" t="s">
        <v>157</v>
      </c>
      <c r="AJ14" s="86" t="s">
        <v>158</v>
      </c>
      <c r="AK14" s="86" t="s">
        <v>159</v>
      </c>
    </row>
    <row r="15" spans="1:37">
      <c r="D15" s="158" t="s">
        <v>160</v>
      </c>
      <c r="E15" s="159"/>
      <c r="F15" s="160"/>
      <c r="G15" s="161"/>
      <c r="H15" s="161"/>
      <c r="I15" s="161"/>
      <c r="J15" s="161"/>
      <c r="K15" s="162"/>
      <c r="L15" s="162"/>
      <c r="M15" s="159"/>
      <c r="N15" s="159"/>
      <c r="O15" s="160"/>
      <c r="P15" s="160"/>
      <c r="Q15" s="159"/>
      <c r="R15" s="159"/>
      <c r="S15" s="159"/>
      <c r="T15" s="163"/>
      <c r="U15" s="163"/>
      <c r="V15" s="163" t="s">
        <v>0</v>
      </c>
      <c r="W15" s="164"/>
      <c r="X15" s="160"/>
    </row>
    <row r="16" spans="1:37">
      <c r="D16" s="158" t="s">
        <v>161</v>
      </c>
      <c r="E16" s="159"/>
      <c r="F16" s="160"/>
      <c r="G16" s="161"/>
      <c r="H16" s="161"/>
      <c r="I16" s="161"/>
      <c r="J16" s="161"/>
      <c r="K16" s="162"/>
      <c r="L16" s="162"/>
      <c r="M16" s="159"/>
      <c r="N16" s="159"/>
      <c r="O16" s="160"/>
      <c r="P16" s="160"/>
      <c r="Q16" s="159"/>
      <c r="R16" s="159"/>
      <c r="S16" s="159"/>
      <c r="T16" s="163"/>
      <c r="U16" s="163"/>
      <c r="V16" s="163" t="s">
        <v>0</v>
      </c>
      <c r="W16" s="164"/>
      <c r="X16" s="160"/>
    </row>
    <row r="17" spans="1:37" ht="25.5">
      <c r="A17" s="108">
        <v>2</v>
      </c>
      <c r="B17" s="109" t="s">
        <v>150</v>
      </c>
      <c r="C17" s="110" t="s">
        <v>162</v>
      </c>
      <c r="D17" s="111" t="s">
        <v>163</v>
      </c>
      <c r="E17" s="112">
        <v>18.288</v>
      </c>
      <c r="F17" s="113" t="s">
        <v>153</v>
      </c>
      <c r="H17" s="114">
        <f>ROUND(E17*G17,2)</f>
        <v>0</v>
      </c>
      <c r="J17" s="114">
        <f>ROUND(E17*G17,2)</f>
        <v>0</v>
      </c>
      <c r="L17" s="115">
        <f>E17*K17</f>
        <v>0</v>
      </c>
      <c r="M17" s="112">
        <v>0.5</v>
      </c>
      <c r="N17" s="112">
        <f>E17*M17</f>
        <v>9.1440000000000001</v>
      </c>
      <c r="O17" s="113">
        <v>20</v>
      </c>
      <c r="P17" s="113" t="s">
        <v>154</v>
      </c>
      <c r="V17" s="116" t="s">
        <v>108</v>
      </c>
      <c r="W17" s="117">
        <v>37.801000000000002</v>
      </c>
      <c r="X17" s="110" t="s">
        <v>164</v>
      </c>
      <c r="Y17" s="110" t="s">
        <v>162</v>
      </c>
      <c r="Z17" s="113" t="s">
        <v>156</v>
      </c>
      <c r="AB17" s="113">
        <v>1</v>
      </c>
      <c r="AC17" s="113" t="s">
        <v>157</v>
      </c>
      <c r="AJ17" s="86" t="s">
        <v>158</v>
      </c>
      <c r="AK17" s="86" t="s">
        <v>159</v>
      </c>
    </row>
    <row r="18" spans="1:37">
      <c r="D18" s="158" t="s">
        <v>165</v>
      </c>
      <c r="E18" s="159"/>
      <c r="F18" s="160"/>
      <c r="G18" s="161"/>
      <c r="H18" s="161"/>
      <c r="I18" s="161"/>
      <c r="J18" s="161"/>
      <c r="K18" s="162"/>
      <c r="L18" s="162"/>
      <c r="M18" s="159"/>
      <c r="N18" s="159"/>
      <c r="O18" s="160"/>
      <c r="P18" s="160"/>
      <c r="Q18" s="159"/>
      <c r="R18" s="159"/>
      <c r="S18" s="159"/>
      <c r="T18" s="163"/>
      <c r="U18" s="163"/>
      <c r="V18" s="163" t="s">
        <v>0</v>
      </c>
      <c r="W18" s="164"/>
      <c r="X18" s="160"/>
    </row>
    <row r="19" spans="1:37">
      <c r="D19" s="158" t="s">
        <v>166</v>
      </c>
      <c r="E19" s="159"/>
      <c r="F19" s="160"/>
      <c r="G19" s="161"/>
      <c r="H19" s="161"/>
      <c r="I19" s="161"/>
      <c r="J19" s="161"/>
      <c r="K19" s="162"/>
      <c r="L19" s="162"/>
      <c r="M19" s="159"/>
      <c r="N19" s="159"/>
      <c r="O19" s="160"/>
      <c r="P19" s="160"/>
      <c r="Q19" s="159"/>
      <c r="R19" s="159"/>
      <c r="S19" s="159"/>
      <c r="T19" s="163"/>
      <c r="U19" s="163"/>
      <c r="V19" s="163" t="s">
        <v>0</v>
      </c>
      <c r="W19" s="164"/>
      <c r="X19" s="160"/>
    </row>
    <row r="20" spans="1:37" ht="25.5">
      <c r="A20" s="108">
        <v>3</v>
      </c>
      <c r="B20" s="109" t="s">
        <v>150</v>
      </c>
      <c r="C20" s="110" t="s">
        <v>167</v>
      </c>
      <c r="D20" s="111" t="s">
        <v>168</v>
      </c>
      <c r="E20" s="112">
        <v>18.288</v>
      </c>
      <c r="F20" s="113" t="s">
        <v>153</v>
      </c>
      <c r="H20" s="114">
        <f>ROUND(E20*G20,2)</f>
        <v>0</v>
      </c>
      <c r="J20" s="114">
        <f>ROUND(E20*G20,2)</f>
        <v>0</v>
      </c>
      <c r="L20" s="115">
        <f>E20*K20</f>
        <v>0</v>
      </c>
      <c r="M20" s="112">
        <v>0.18099999999999999</v>
      </c>
      <c r="N20" s="112">
        <f>E20*M20</f>
        <v>3.3101279999999997</v>
      </c>
      <c r="O20" s="113">
        <v>20</v>
      </c>
      <c r="P20" s="113" t="s">
        <v>154</v>
      </c>
      <c r="V20" s="116" t="s">
        <v>108</v>
      </c>
      <c r="W20" s="117">
        <v>6.8579999999999997</v>
      </c>
      <c r="X20" s="110" t="s">
        <v>169</v>
      </c>
      <c r="Y20" s="110" t="s">
        <v>167</v>
      </c>
      <c r="Z20" s="113" t="s">
        <v>156</v>
      </c>
      <c r="AB20" s="113">
        <v>1</v>
      </c>
      <c r="AC20" s="113" t="s">
        <v>157</v>
      </c>
      <c r="AJ20" s="86" t="s">
        <v>158</v>
      </c>
      <c r="AK20" s="86" t="s">
        <v>159</v>
      </c>
    </row>
    <row r="21" spans="1:37">
      <c r="A21" s="108">
        <v>4</v>
      </c>
      <c r="B21" s="109" t="s">
        <v>170</v>
      </c>
      <c r="C21" s="110" t="s">
        <v>171</v>
      </c>
      <c r="D21" s="111" t="s">
        <v>172</v>
      </c>
      <c r="E21" s="112">
        <v>53.679000000000002</v>
      </c>
      <c r="F21" s="113" t="s">
        <v>173</v>
      </c>
      <c r="H21" s="114">
        <f>ROUND(E21*G21,2)</f>
        <v>0</v>
      </c>
      <c r="J21" s="114">
        <f>ROUND(E21*G21,2)</f>
        <v>0</v>
      </c>
      <c r="L21" s="115">
        <f>E21*K21</f>
        <v>0</v>
      </c>
      <c r="N21" s="112">
        <f>E21*M21</f>
        <v>0</v>
      </c>
      <c r="O21" s="113">
        <v>20</v>
      </c>
      <c r="P21" s="113" t="s">
        <v>154</v>
      </c>
      <c r="V21" s="116" t="s">
        <v>108</v>
      </c>
      <c r="W21" s="117">
        <v>53.25</v>
      </c>
      <c r="X21" s="110" t="s">
        <v>174</v>
      </c>
      <c r="Y21" s="110" t="s">
        <v>171</v>
      </c>
      <c r="Z21" s="113" t="s">
        <v>175</v>
      </c>
      <c r="AB21" s="113">
        <v>1</v>
      </c>
      <c r="AC21" s="113" t="s">
        <v>157</v>
      </c>
      <c r="AJ21" s="86" t="s">
        <v>158</v>
      </c>
      <c r="AK21" s="86" t="s">
        <v>159</v>
      </c>
    </row>
    <row r="22" spans="1:37">
      <c r="D22" s="158" t="s">
        <v>176</v>
      </c>
      <c r="E22" s="159"/>
      <c r="F22" s="160"/>
      <c r="G22" s="161"/>
      <c r="H22" s="161"/>
      <c r="I22" s="161"/>
      <c r="J22" s="161"/>
      <c r="K22" s="162"/>
      <c r="L22" s="162"/>
      <c r="M22" s="159"/>
      <c r="N22" s="159"/>
      <c r="O22" s="160"/>
      <c r="P22" s="160"/>
      <c r="Q22" s="159"/>
      <c r="R22" s="159"/>
      <c r="S22" s="159"/>
      <c r="T22" s="163"/>
      <c r="U22" s="163"/>
      <c r="V22" s="163" t="s">
        <v>0</v>
      </c>
      <c r="W22" s="164"/>
      <c r="X22" s="160"/>
    </row>
    <row r="23" spans="1:37">
      <c r="D23" s="158" t="s">
        <v>177</v>
      </c>
      <c r="E23" s="159"/>
      <c r="F23" s="160"/>
      <c r="G23" s="161"/>
      <c r="H23" s="161"/>
      <c r="I23" s="161"/>
      <c r="J23" s="161"/>
      <c r="K23" s="162"/>
      <c r="L23" s="162"/>
      <c r="M23" s="159"/>
      <c r="N23" s="159"/>
      <c r="O23" s="160"/>
      <c r="P23" s="160"/>
      <c r="Q23" s="159"/>
      <c r="R23" s="159"/>
      <c r="S23" s="159"/>
      <c r="T23" s="163"/>
      <c r="U23" s="163"/>
      <c r="V23" s="163" t="s">
        <v>0</v>
      </c>
      <c r="W23" s="164"/>
      <c r="X23" s="160"/>
    </row>
    <row r="24" spans="1:37">
      <c r="D24" s="158" t="s">
        <v>178</v>
      </c>
      <c r="E24" s="159"/>
      <c r="F24" s="160"/>
      <c r="G24" s="161"/>
      <c r="H24" s="161"/>
      <c r="I24" s="161"/>
      <c r="J24" s="161"/>
      <c r="K24" s="162"/>
      <c r="L24" s="162"/>
      <c r="M24" s="159"/>
      <c r="N24" s="159"/>
      <c r="O24" s="160"/>
      <c r="P24" s="160"/>
      <c r="Q24" s="159"/>
      <c r="R24" s="159"/>
      <c r="S24" s="159"/>
      <c r="T24" s="163"/>
      <c r="U24" s="163"/>
      <c r="V24" s="163" t="s">
        <v>0</v>
      </c>
      <c r="W24" s="164"/>
      <c r="X24" s="160"/>
    </row>
    <row r="25" spans="1:37">
      <c r="D25" s="158" t="s">
        <v>179</v>
      </c>
      <c r="E25" s="159"/>
      <c r="F25" s="160"/>
      <c r="G25" s="161"/>
      <c r="H25" s="161"/>
      <c r="I25" s="161"/>
      <c r="J25" s="161"/>
      <c r="K25" s="162"/>
      <c r="L25" s="162"/>
      <c r="M25" s="159"/>
      <c r="N25" s="159"/>
      <c r="O25" s="160"/>
      <c r="P25" s="160"/>
      <c r="Q25" s="159"/>
      <c r="R25" s="159"/>
      <c r="S25" s="159"/>
      <c r="T25" s="163"/>
      <c r="U25" s="163"/>
      <c r="V25" s="163" t="s">
        <v>0</v>
      </c>
      <c r="W25" s="164"/>
      <c r="X25" s="160"/>
    </row>
    <row r="26" spans="1:37">
      <c r="D26" s="158" t="s">
        <v>180</v>
      </c>
      <c r="E26" s="159"/>
      <c r="F26" s="160"/>
      <c r="G26" s="161"/>
      <c r="H26" s="161"/>
      <c r="I26" s="161"/>
      <c r="J26" s="161"/>
      <c r="K26" s="162"/>
      <c r="L26" s="162"/>
      <c r="M26" s="159"/>
      <c r="N26" s="159"/>
      <c r="O26" s="160"/>
      <c r="P26" s="160"/>
      <c r="Q26" s="159"/>
      <c r="R26" s="159"/>
      <c r="S26" s="159"/>
      <c r="T26" s="163"/>
      <c r="U26" s="163"/>
      <c r="V26" s="163" t="s">
        <v>0</v>
      </c>
      <c r="W26" s="164"/>
      <c r="X26" s="160"/>
    </row>
    <row r="27" spans="1:37">
      <c r="D27" s="158" t="s">
        <v>181</v>
      </c>
      <c r="E27" s="159"/>
      <c r="F27" s="160"/>
      <c r="G27" s="161"/>
      <c r="H27" s="161"/>
      <c r="I27" s="161"/>
      <c r="J27" s="161"/>
      <c r="K27" s="162"/>
      <c r="L27" s="162"/>
      <c r="M27" s="159"/>
      <c r="N27" s="159"/>
      <c r="O27" s="160"/>
      <c r="P27" s="160"/>
      <c r="Q27" s="159"/>
      <c r="R27" s="159"/>
      <c r="S27" s="159"/>
      <c r="T27" s="163"/>
      <c r="U27" s="163"/>
      <c r="V27" s="163" t="s">
        <v>0</v>
      </c>
      <c r="W27" s="164"/>
      <c r="X27" s="160"/>
    </row>
    <row r="28" spans="1:37">
      <c r="D28" s="158" t="s">
        <v>182</v>
      </c>
      <c r="E28" s="159"/>
      <c r="F28" s="160"/>
      <c r="G28" s="161"/>
      <c r="H28" s="161"/>
      <c r="I28" s="161"/>
      <c r="J28" s="161"/>
      <c r="K28" s="162"/>
      <c r="L28" s="162"/>
      <c r="M28" s="159"/>
      <c r="N28" s="159"/>
      <c r="O28" s="160"/>
      <c r="P28" s="160"/>
      <c r="Q28" s="159"/>
      <c r="R28" s="159"/>
      <c r="S28" s="159"/>
      <c r="T28" s="163"/>
      <c r="U28" s="163"/>
      <c r="V28" s="163" t="s">
        <v>0</v>
      </c>
      <c r="W28" s="164"/>
      <c r="X28" s="160"/>
    </row>
    <row r="29" spans="1:37">
      <c r="D29" s="158" t="s">
        <v>183</v>
      </c>
      <c r="E29" s="159"/>
      <c r="F29" s="160"/>
      <c r="G29" s="161"/>
      <c r="H29" s="161"/>
      <c r="I29" s="161"/>
      <c r="J29" s="161"/>
      <c r="K29" s="162"/>
      <c r="L29" s="162"/>
      <c r="M29" s="159"/>
      <c r="N29" s="159"/>
      <c r="O29" s="160"/>
      <c r="P29" s="160"/>
      <c r="Q29" s="159"/>
      <c r="R29" s="159"/>
      <c r="S29" s="159"/>
      <c r="T29" s="163"/>
      <c r="U29" s="163"/>
      <c r="V29" s="163" t="s">
        <v>0</v>
      </c>
      <c r="W29" s="164"/>
      <c r="X29" s="160"/>
    </row>
    <row r="30" spans="1:37">
      <c r="D30" s="158" t="s">
        <v>184</v>
      </c>
      <c r="E30" s="159"/>
      <c r="F30" s="160"/>
      <c r="G30" s="161"/>
      <c r="H30" s="161"/>
      <c r="I30" s="161"/>
      <c r="J30" s="161"/>
      <c r="K30" s="162"/>
      <c r="L30" s="162"/>
      <c r="M30" s="159"/>
      <c r="N30" s="159"/>
      <c r="O30" s="160"/>
      <c r="P30" s="160"/>
      <c r="Q30" s="159"/>
      <c r="R30" s="159"/>
      <c r="S30" s="159"/>
      <c r="T30" s="163"/>
      <c r="U30" s="163"/>
      <c r="V30" s="163" t="s">
        <v>0</v>
      </c>
      <c r="W30" s="164"/>
      <c r="X30" s="160"/>
    </row>
    <row r="31" spans="1:37">
      <c r="D31" s="158" t="s">
        <v>185</v>
      </c>
      <c r="E31" s="159"/>
      <c r="F31" s="160"/>
      <c r="G31" s="161"/>
      <c r="H31" s="161"/>
      <c r="I31" s="161"/>
      <c r="J31" s="161"/>
      <c r="K31" s="162"/>
      <c r="L31" s="162"/>
      <c r="M31" s="159"/>
      <c r="N31" s="159"/>
      <c r="O31" s="160"/>
      <c r="P31" s="160"/>
      <c r="Q31" s="159"/>
      <c r="R31" s="159"/>
      <c r="S31" s="159"/>
      <c r="T31" s="163"/>
      <c r="U31" s="163"/>
      <c r="V31" s="163" t="s">
        <v>0</v>
      </c>
      <c r="W31" s="164"/>
      <c r="X31" s="160"/>
    </row>
    <row r="32" spans="1:37">
      <c r="A32" s="108">
        <v>5</v>
      </c>
      <c r="B32" s="109" t="s">
        <v>170</v>
      </c>
      <c r="C32" s="110" t="s">
        <v>186</v>
      </c>
      <c r="D32" s="111" t="s">
        <v>187</v>
      </c>
      <c r="E32" s="112">
        <v>53.679000000000002</v>
      </c>
      <c r="F32" s="113" t="s">
        <v>173</v>
      </c>
      <c r="H32" s="114">
        <f>ROUND(E32*G32,2)</f>
        <v>0</v>
      </c>
      <c r="J32" s="114">
        <f>ROUND(E32*G32,2)</f>
        <v>0</v>
      </c>
      <c r="L32" s="115">
        <f>E32*K32</f>
        <v>0</v>
      </c>
      <c r="N32" s="112">
        <f>E32*M32</f>
        <v>0</v>
      </c>
      <c r="O32" s="113">
        <v>20</v>
      </c>
      <c r="P32" s="113" t="s">
        <v>154</v>
      </c>
      <c r="V32" s="116" t="s">
        <v>108</v>
      </c>
      <c r="W32" s="117">
        <v>4.9379999999999997</v>
      </c>
      <c r="X32" s="110" t="s">
        <v>188</v>
      </c>
      <c r="Y32" s="110" t="s">
        <v>186</v>
      </c>
      <c r="Z32" s="113" t="s">
        <v>175</v>
      </c>
      <c r="AB32" s="113">
        <v>1</v>
      </c>
      <c r="AC32" s="113" t="s">
        <v>157</v>
      </c>
      <c r="AJ32" s="86" t="s">
        <v>158</v>
      </c>
      <c r="AK32" s="86" t="s">
        <v>159</v>
      </c>
    </row>
    <row r="33" spans="1:37">
      <c r="A33" s="108">
        <v>6</v>
      </c>
      <c r="B33" s="109" t="s">
        <v>170</v>
      </c>
      <c r="C33" s="110" t="s">
        <v>189</v>
      </c>
      <c r="D33" s="111" t="s">
        <v>190</v>
      </c>
      <c r="E33" s="112">
        <v>17.486999999999998</v>
      </c>
      <c r="F33" s="113" t="s">
        <v>173</v>
      </c>
      <c r="H33" s="114">
        <f>ROUND(E33*G33,2)</f>
        <v>0</v>
      </c>
      <c r="J33" s="114">
        <f>ROUND(E33*G33,2)</f>
        <v>0</v>
      </c>
      <c r="L33" s="115">
        <f>E33*K33</f>
        <v>0</v>
      </c>
      <c r="N33" s="112">
        <f>E33*M33</f>
        <v>0</v>
      </c>
      <c r="O33" s="113">
        <v>20</v>
      </c>
      <c r="P33" s="113" t="s">
        <v>154</v>
      </c>
      <c r="V33" s="116" t="s">
        <v>108</v>
      </c>
      <c r="W33" s="117">
        <v>79.426000000000002</v>
      </c>
      <c r="X33" s="110" t="s">
        <v>191</v>
      </c>
      <c r="Y33" s="110" t="s">
        <v>189</v>
      </c>
      <c r="Z33" s="113" t="s">
        <v>175</v>
      </c>
      <c r="AB33" s="113">
        <v>1</v>
      </c>
      <c r="AC33" s="113" t="s">
        <v>157</v>
      </c>
      <c r="AJ33" s="86" t="s">
        <v>158</v>
      </c>
      <c r="AK33" s="86" t="s">
        <v>159</v>
      </c>
    </row>
    <row r="34" spans="1:37">
      <c r="D34" s="158" t="s">
        <v>192</v>
      </c>
      <c r="E34" s="159"/>
      <c r="F34" s="160"/>
      <c r="G34" s="161"/>
      <c r="H34" s="161"/>
      <c r="I34" s="161"/>
      <c r="J34" s="161"/>
      <c r="K34" s="162"/>
      <c r="L34" s="162"/>
      <c r="M34" s="159"/>
      <c r="N34" s="159"/>
      <c r="O34" s="160"/>
      <c r="P34" s="160"/>
      <c r="Q34" s="159"/>
      <c r="R34" s="159"/>
      <c r="S34" s="159"/>
      <c r="T34" s="163"/>
      <c r="U34" s="163"/>
      <c r="V34" s="163" t="s">
        <v>0</v>
      </c>
      <c r="W34" s="164"/>
      <c r="X34" s="160"/>
    </row>
    <row r="35" spans="1:37">
      <c r="D35" s="158" t="s">
        <v>193</v>
      </c>
      <c r="E35" s="159"/>
      <c r="F35" s="160"/>
      <c r="G35" s="161"/>
      <c r="H35" s="161"/>
      <c r="I35" s="161"/>
      <c r="J35" s="161"/>
      <c r="K35" s="162"/>
      <c r="L35" s="162"/>
      <c r="M35" s="159"/>
      <c r="N35" s="159"/>
      <c r="O35" s="160"/>
      <c r="P35" s="160"/>
      <c r="Q35" s="159"/>
      <c r="R35" s="159"/>
      <c r="S35" s="159"/>
      <c r="T35" s="163"/>
      <c r="U35" s="163"/>
      <c r="V35" s="163" t="s">
        <v>0</v>
      </c>
      <c r="W35" s="164"/>
      <c r="X35" s="160"/>
    </row>
    <row r="36" spans="1:37">
      <c r="D36" s="158" t="s">
        <v>194</v>
      </c>
      <c r="E36" s="159"/>
      <c r="F36" s="160"/>
      <c r="G36" s="161"/>
      <c r="H36" s="161"/>
      <c r="I36" s="161"/>
      <c r="J36" s="161"/>
      <c r="K36" s="162"/>
      <c r="L36" s="162"/>
      <c r="M36" s="159"/>
      <c r="N36" s="159"/>
      <c r="O36" s="160"/>
      <c r="P36" s="160"/>
      <c r="Q36" s="159"/>
      <c r="R36" s="159"/>
      <c r="S36" s="159"/>
      <c r="T36" s="163"/>
      <c r="U36" s="163"/>
      <c r="V36" s="163" t="s">
        <v>0</v>
      </c>
      <c r="W36" s="164"/>
      <c r="X36" s="160"/>
    </row>
    <row r="37" spans="1:37">
      <c r="D37" s="158" t="s">
        <v>195</v>
      </c>
      <c r="E37" s="159"/>
      <c r="F37" s="160"/>
      <c r="G37" s="161"/>
      <c r="H37" s="161"/>
      <c r="I37" s="161"/>
      <c r="J37" s="161"/>
      <c r="K37" s="162"/>
      <c r="L37" s="162"/>
      <c r="M37" s="159"/>
      <c r="N37" s="159"/>
      <c r="O37" s="160"/>
      <c r="P37" s="160"/>
      <c r="Q37" s="159"/>
      <c r="R37" s="159"/>
      <c r="S37" s="159"/>
      <c r="T37" s="163"/>
      <c r="U37" s="163"/>
      <c r="V37" s="163" t="s">
        <v>0</v>
      </c>
      <c r="W37" s="164"/>
      <c r="X37" s="160"/>
    </row>
    <row r="38" spans="1:37">
      <c r="D38" s="158" t="s">
        <v>196</v>
      </c>
      <c r="E38" s="159"/>
      <c r="F38" s="160"/>
      <c r="G38" s="161"/>
      <c r="H38" s="161"/>
      <c r="I38" s="161"/>
      <c r="J38" s="161"/>
      <c r="K38" s="162"/>
      <c r="L38" s="162"/>
      <c r="M38" s="159"/>
      <c r="N38" s="159"/>
      <c r="O38" s="160"/>
      <c r="P38" s="160"/>
      <c r="Q38" s="159"/>
      <c r="R38" s="159"/>
      <c r="S38" s="159"/>
      <c r="T38" s="163"/>
      <c r="U38" s="163"/>
      <c r="V38" s="163" t="s">
        <v>0</v>
      </c>
      <c r="W38" s="164"/>
      <c r="X38" s="160"/>
    </row>
    <row r="39" spans="1:37">
      <c r="D39" s="158" t="s">
        <v>197</v>
      </c>
      <c r="E39" s="159"/>
      <c r="F39" s="160"/>
      <c r="G39" s="161"/>
      <c r="H39" s="161"/>
      <c r="I39" s="161"/>
      <c r="J39" s="161"/>
      <c r="K39" s="162"/>
      <c r="L39" s="162"/>
      <c r="M39" s="159"/>
      <c r="N39" s="159"/>
      <c r="O39" s="160"/>
      <c r="P39" s="160"/>
      <c r="Q39" s="159"/>
      <c r="R39" s="159"/>
      <c r="S39" s="159"/>
      <c r="T39" s="163"/>
      <c r="U39" s="163"/>
      <c r="V39" s="163" t="s">
        <v>0</v>
      </c>
      <c r="W39" s="164"/>
      <c r="X39" s="160"/>
    </row>
    <row r="40" spans="1:37">
      <c r="D40" s="158" t="s">
        <v>198</v>
      </c>
      <c r="E40" s="159"/>
      <c r="F40" s="160"/>
      <c r="G40" s="161"/>
      <c r="H40" s="161"/>
      <c r="I40" s="161"/>
      <c r="J40" s="161"/>
      <c r="K40" s="162"/>
      <c r="L40" s="162"/>
      <c r="M40" s="159"/>
      <c r="N40" s="159"/>
      <c r="O40" s="160"/>
      <c r="P40" s="160"/>
      <c r="Q40" s="159"/>
      <c r="R40" s="159"/>
      <c r="S40" s="159"/>
      <c r="T40" s="163"/>
      <c r="U40" s="163"/>
      <c r="V40" s="163" t="s">
        <v>0</v>
      </c>
      <c r="W40" s="164"/>
      <c r="X40" s="160"/>
    </row>
    <row r="41" spans="1:37">
      <c r="D41" s="158" t="s">
        <v>199</v>
      </c>
      <c r="E41" s="159"/>
      <c r="F41" s="160"/>
      <c r="G41" s="161"/>
      <c r="H41" s="161"/>
      <c r="I41" s="161"/>
      <c r="J41" s="161"/>
      <c r="K41" s="162"/>
      <c r="L41" s="162"/>
      <c r="M41" s="159"/>
      <c r="N41" s="159"/>
      <c r="O41" s="160"/>
      <c r="P41" s="160"/>
      <c r="Q41" s="159"/>
      <c r="R41" s="159"/>
      <c r="S41" s="159"/>
      <c r="T41" s="163"/>
      <c r="U41" s="163"/>
      <c r="V41" s="163" t="s">
        <v>0</v>
      </c>
      <c r="W41" s="164"/>
      <c r="X41" s="160"/>
    </row>
    <row r="42" spans="1:37">
      <c r="D42" s="158" t="s">
        <v>200</v>
      </c>
      <c r="E42" s="159"/>
      <c r="F42" s="160"/>
      <c r="G42" s="161"/>
      <c r="H42" s="161"/>
      <c r="I42" s="161"/>
      <c r="J42" s="161"/>
      <c r="K42" s="162"/>
      <c r="L42" s="162"/>
      <c r="M42" s="159"/>
      <c r="N42" s="159"/>
      <c r="O42" s="160"/>
      <c r="P42" s="160"/>
      <c r="Q42" s="159"/>
      <c r="R42" s="159"/>
      <c r="S42" s="159"/>
      <c r="T42" s="163"/>
      <c r="U42" s="163"/>
      <c r="V42" s="163" t="s">
        <v>0</v>
      </c>
      <c r="W42" s="164"/>
      <c r="X42" s="160"/>
    </row>
    <row r="43" spans="1:37">
      <c r="D43" s="158" t="s">
        <v>201</v>
      </c>
      <c r="E43" s="159"/>
      <c r="F43" s="160"/>
      <c r="G43" s="161"/>
      <c r="H43" s="161"/>
      <c r="I43" s="161"/>
      <c r="J43" s="161"/>
      <c r="K43" s="162"/>
      <c r="L43" s="162"/>
      <c r="M43" s="159"/>
      <c r="N43" s="159"/>
      <c r="O43" s="160"/>
      <c r="P43" s="160"/>
      <c r="Q43" s="159"/>
      <c r="R43" s="159"/>
      <c r="S43" s="159"/>
      <c r="T43" s="163"/>
      <c r="U43" s="163"/>
      <c r="V43" s="163" t="s">
        <v>0</v>
      </c>
      <c r="W43" s="164"/>
      <c r="X43" s="160"/>
    </row>
    <row r="44" spans="1:37">
      <c r="D44" s="158" t="s">
        <v>202</v>
      </c>
      <c r="E44" s="159"/>
      <c r="F44" s="160"/>
      <c r="G44" s="161"/>
      <c r="H44" s="161"/>
      <c r="I44" s="161"/>
      <c r="J44" s="161"/>
      <c r="K44" s="162"/>
      <c r="L44" s="162"/>
      <c r="M44" s="159"/>
      <c r="N44" s="159"/>
      <c r="O44" s="160"/>
      <c r="P44" s="160"/>
      <c r="Q44" s="159"/>
      <c r="R44" s="159"/>
      <c r="S44" s="159"/>
      <c r="T44" s="163"/>
      <c r="U44" s="163"/>
      <c r="V44" s="163" t="s">
        <v>0</v>
      </c>
      <c r="W44" s="164"/>
      <c r="X44" s="160"/>
    </row>
    <row r="45" spans="1:37">
      <c r="D45" s="158" t="s">
        <v>203</v>
      </c>
      <c r="E45" s="159"/>
      <c r="F45" s="160"/>
      <c r="G45" s="161"/>
      <c r="H45" s="161"/>
      <c r="I45" s="161"/>
      <c r="J45" s="161"/>
      <c r="K45" s="162"/>
      <c r="L45" s="162"/>
      <c r="M45" s="159"/>
      <c r="N45" s="159"/>
      <c r="O45" s="160"/>
      <c r="P45" s="160"/>
      <c r="Q45" s="159"/>
      <c r="R45" s="159"/>
      <c r="S45" s="159"/>
      <c r="T45" s="163"/>
      <c r="U45" s="163"/>
      <c r="V45" s="163" t="s">
        <v>0</v>
      </c>
      <c r="W45" s="164"/>
      <c r="X45" s="160"/>
    </row>
    <row r="46" spans="1:37">
      <c r="D46" s="158" t="s">
        <v>204</v>
      </c>
      <c r="E46" s="159"/>
      <c r="F46" s="160"/>
      <c r="G46" s="161"/>
      <c r="H46" s="161"/>
      <c r="I46" s="161"/>
      <c r="J46" s="161"/>
      <c r="K46" s="162"/>
      <c r="L46" s="162"/>
      <c r="M46" s="159"/>
      <c r="N46" s="159"/>
      <c r="O46" s="160"/>
      <c r="P46" s="160"/>
      <c r="Q46" s="159"/>
      <c r="R46" s="159"/>
      <c r="S46" s="159"/>
      <c r="T46" s="163"/>
      <c r="U46" s="163"/>
      <c r="V46" s="163" t="s">
        <v>0</v>
      </c>
      <c r="W46" s="164"/>
      <c r="X46" s="160"/>
    </row>
    <row r="47" spans="1:37">
      <c r="D47" s="158" t="s">
        <v>205</v>
      </c>
      <c r="E47" s="159"/>
      <c r="F47" s="160"/>
      <c r="G47" s="161"/>
      <c r="H47" s="161"/>
      <c r="I47" s="161"/>
      <c r="J47" s="161"/>
      <c r="K47" s="162"/>
      <c r="L47" s="162"/>
      <c r="M47" s="159"/>
      <c r="N47" s="159"/>
      <c r="O47" s="160"/>
      <c r="P47" s="160"/>
      <c r="Q47" s="159"/>
      <c r="R47" s="159"/>
      <c r="S47" s="159"/>
      <c r="T47" s="163"/>
      <c r="U47" s="163"/>
      <c r="V47" s="163" t="s">
        <v>0</v>
      </c>
      <c r="W47" s="164"/>
      <c r="X47" s="160"/>
    </row>
    <row r="48" spans="1:37">
      <c r="D48" s="158" t="s">
        <v>206</v>
      </c>
      <c r="E48" s="159"/>
      <c r="F48" s="160"/>
      <c r="G48" s="161"/>
      <c r="H48" s="161"/>
      <c r="I48" s="161"/>
      <c r="J48" s="161"/>
      <c r="K48" s="162"/>
      <c r="L48" s="162"/>
      <c r="M48" s="159"/>
      <c r="N48" s="159"/>
      <c r="O48" s="160"/>
      <c r="P48" s="160"/>
      <c r="Q48" s="159"/>
      <c r="R48" s="159"/>
      <c r="S48" s="159"/>
      <c r="T48" s="163"/>
      <c r="U48" s="163"/>
      <c r="V48" s="163" t="s">
        <v>0</v>
      </c>
      <c r="W48" s="164"/>
      <c r="X48" s="160"/>
    </row>
    <row r="49" spans="1:37">
      <c r="D49" s="158" t="s">
        <v>207</v>
      </c>
      <c r="E49" s="159"/>
      <c r="F49" s="160"/>
      <c r="G49" s="161"/>
      <c r="H49" s="161"/>
      <c r="I49" s="161"/>
      <c r="J49" s="161"/>
      <c r="K49" s="162"/>
      <c r="L49" s="162"/>
      <c r="M49" s="159"/>
      <c r="N49" s="159"/>
      <c r="O49" s="160"/>
      <c r="P49" s="160"/>
      <c r="Q49" s="159"/>
      <c r="R49" s="159"/>
      <c r="S49" s="159"/>
      <c r="T49" s="163"/>
      <c r="U49" s="163"/>
      <c r="V49" s="163" t="s">
        <v>0</v>
      </c>
      <c r="W49" s="164"/>
      <c r="X49" s="160"/>
    </row>
    <row r="50" spans="1:37">
      <c r="D50" s="158" t="s">
        <v>208</v>
      </c>
      <c r="E50" s="159"/>
      <c r="F50" s="160"/>
      <c r="G50" s="161"/>
      <c r="H50" s="161"/>
      <c r="I50" s="161"/>
      <c r="J50" s="161"/>
      <c r="K50" s="162"/>
      <c r="L50" s="162"/>
      <c r="M50" s="159"/>
      <c r="N50" s="159"/>
      <c r="O50" s="160"/>
      <c r="P50" s="160"/>
      <c r="Q50" s="159"/>
      <c r="R50" s="159"/>
      <c r="S50" s="159"/>
      <c r="T50" s="163"/>
      <c r="U50" s="163"/>
      <c r="V50" s="163" t="s">
        <v>0</v>
      </c>
      <c r="W50" s="164"/>
      <c r="X50" s="160"/>
    </row>
    <row r="51" spans="1:37" ht="25.5">
      <c r="A51" s="108">
        <v>7</v>
      </c>
      <c r="B51" s="109" t="s">
        <v>170</v>
      </c>
      <c r="C51" s="110" t="s">
        <v>209</v>
      </c>
      <c r="D51" s="111" t="s">
        <v>210</v>
      </c>
      <c r="E51" s="112">
        <v>71.165999999999997</v>
      </c>
      <c r="F51" s="113" t="s">
        <v>173</v>
      </c>
      <c r="H51" s="114">
        <f>ROUND(E51*G51,2)</f>
        <v>0</v>
      </c>
      <c r="J51" s="114">
        <f>ROUND(E51*G51,2)</f>
        <v>0</v>
      </c>
      <c r="L51" s="115">
        <f>E51*K51</f>
        <v>0</v>
      </c>
      <c r="N51" s="112">
        <f>E51*M51</f>
        <v>0</v>
      </c>
      <c r="O51" s="113">
        <v>20</v>
      </c>
      <c r="P51" s="113" t="s">
        <v>154</v>
      </c>
      <c r="V51" s="116" t="s">
        <v>108</v>
      </c>
      <c r="W51" s="117">
        <v>0.78300000000000003</v>
      </c>
      <c r="X51" s="110" t="s">
        <v>211</v>
      </c>
      <c r="Y51" s="110" t="s">
        <v>209</v>
      </c>
      <c r="Z51" s="113" t="s">
        <v>212</v>
      </c>
      <c r="AB51" s="113">
        <v>1</v>
      </c>
      <c r="AC51" s="113" t="s">
        <v>157</v>
      </c>
      <c r="AJ51" s="86" t="s">
        <v>158</v>
      </c>
      <c r="AK51" s="86" t="s">
        <v>159</v>
      </c>
    </row>
    <row r="52" spans="1:37">
      <c r="D52" s="158" t="s">
        <v>213</v>
      </c>
      <c r="E52" s="159"/>
      <c r="F52" s="160"/>
      <c r="G52" s="161"/>
      <c r="H52" s="161"/>
      <c r="I52" s="161"/>
      <c r="J52" s="161"/>
      <c r="K52" s="162"/>
      <c r="L52" s="162"/>
      <c r="M52" s="159"/>
      <c r="N52" s="159"/>
      <c r="O52" s="160"/>
      <c r="P52" s="160"/>
      <c r="Q52" s="159"/>
      <c r="R52" s="159"/>
      <c r="S52" s="159"/>
      <c r="T52" s="163"/>
      <c r="U52" s="163"/>
      <c r="V52" s="163" t="s">
        <v>0</v>
      </c>
      <c r="W52" s="164"/>
      <c r="X52" s="160"/>
    </row>
    <row r="53" spans="1:37" ht="25.5">
      <c r="A53" s="108">
        <v>8</v>
      </c>
      <c r="B53" s="109" t="s">
        <v>170</v>
      </c>
      <c r="C53" s="110" t="s">
        <v>214</v>
      </c>
      <c r="D53" s="111" t="s">
        <v>215</v>
      </c>
      <c r="E53" s="112">
        <v>711.66</v>
      </c>
      <c r="F53" s="113" t="s">
        <v>173</v>
      </c>
      <c r="H53" s="114">
        <f>ROUND(E53*G53,2)</f>
        <v>0</v>
      </c>
      <c r="J53" s="114">
        <f>ROUND(E53*G53,2)</f>
        <v>0</v>
      </c>
      <c r="L53" s="115">
        <f>E53*K53</f>
        <v>0</v>
      </c>
      <c r="N53" s="112">
        <f>E53*M53</f>
        <v>0</v>
      </c>
      <c r="O53" s="113">
        <v>20</v>
      </c>
      <c r="P53" s="113" t="s">
        <v>154</v>
      </c>
      <c r="V53" s="116" t="s">
        <v>108</v>
      </c>
      <c r="X53" s="110" t="s">
        <v>216</v>
      </c>
      <c r="Y53" s="110" t="s">
        <v>214</v>
      </c>
      <c r="Z53" s="113" t="s">
        <v>212</v>
      </c>
      <c r="AB53" s="113">
        <v>1</v>
      </c>
      <c r="AC53" s="113" t="s">
        <v>157</v>
      </c>
      <c r="AJ53" s="86" t="s">
        <v>158</v>
      </c>
      <c r="AK53" s="86" t="s">
        <v>159</v>
      </c>
    </row>
    <row r="54" spans="1:37">
      <c r="D54" s="165" t="s">
        <v>217</v>
      </c>
      <c r="E54" s="166">
        <f>J54</f>
        <v>0</v>
      </c>
      <c r="H54" s="166">
        <f>SUM(H12:H53)</f>
        <v>0</v>
      </c>
      <c r="I54" s="166">
        <f>SUM(I12:I53)</f>
        <v>0</v>
      </c>
      <c r="J54" s="166">
        <f>SUM(J12:J53)</f>
        <v>0</v>
      </c>
      <c r="L54" s="167">
        <f>SUM(L12:L53)</f>
        <v>0</v>
      </c>
      <c r="N54" s="168">
        <f>SUM(N12:N53)</f>
        <v>12.599028000000001</v>
      </c>
      <c r="W54" s="117">
        <f>SUM(W12:W53)</f>
        <v>183.28</v>
      </c>
    </row>
    <row r="56" spans="1:37">
      <c r="B56" s="110" t="s">
        <v>218</v>
      </c>
    </row>
    <row r="57" spans="1:37">
      <c r="A57" s="108">
        <v>9</v>
      </c>
      <c r="B57" s="109" t="s">
        <v>219</v>
      </c>
      <c r="C57" s="110" t="s">
        <v>220</v>
      </c>
      <c r="D57" s="111" t="s">
        <v>221</v>
      </c>
      <c r="E57" s="112">
        <v>25.658000000000001</v>
      </c>
      <c r="F57" s="113" t="s">
        <v>173</v>
      </c>
      <c r="H57" s="114">
        <f>ROUND(E57*G57,2)</f>
        <v>0</v>
      </c>
      <c r="J57" s="114">
        <f>ROUND(E57*G57,2)</f>
        <v>0</v>
      </c>
      <c r="K57" s="115">
        <v>2.4193099999999998</v>
      </c>
      <c r="L57" s="115">
        <f>E57*K57</f>
        <v>62.074655979999996</v>
      </c>
      <c r="N57" s="112">
        <f>E57*M57</f>
        <v>0</v>
      </c>
      <c r="O57" s="113">
        <v>20</v>
      </c>
      <c r="P57" s="113" t="s">
        <v>154</v>
      </c>
      <c r="V57" s="116" t="s">
        <v>108</v>
      </c>
      <c r="W57" s="117">
        <v>11.7</v>
      </c>
      <c r="X57" s="110" t="s">
        <v>222</v>
      </c>
      <c r="Y57" s="110" t="s">
        <v>220</v>
      </c>
      <c r="Z57" s="113" t="s">
        <v>223</v>
      </c>
      <c r="AB57" s="113">
        <v>1</v>
      </c>
      <c r="AC57" s="113" t="s">
        <v>157</v>
      </c>
      <c r="AJ57" s="86" t="s">
        <v>158</v>
      </c>
      <c r="AK57" s="86" t="s">
        <v>159</v>
      </c>
    </row>
    <row r="58" spans="1:37">
      <c r="D58" s="158" t="s">
        <v>224</v>
      </c>
      <c r="E58" s="159"/>
      <c r="F58" s="160"/>
      <c r="G58" s="161"/>
      <c r="H58" s="161"/>
      <c r="I58" s="161"/>
      <c r="J58" s="161"/>
      <c r="K58" s="162"/>
      <c r="L58" s="162"/>
      <c r="M58" s="159"/>
      <c r="N58" s="159"/>
      <c r="O58" s="160"/>
      <c r="P58" s="160"/>
      <c r="Q58" s="159"/>
      <c r="R58" s="159"/>
      <c r="S58" s="159"/>
      <c r="T58" s="163"/>
      <c r="U58" s="163"/>
      <c r="V58" s="163" t="s">
        <v>0</v>
      </c>
      <c r="W58" s="164"/>
      <c r="X58" s="160"/>
    </row>
    <row r="59" spans="1:37">
      <c r="D59" s="158" t="s">
        <v>225</v>
      </c>
      <c r="E59" s="159"/>
      <c r="F59" s="160"/>
      <c r="G59" s="161"/>
      <c r="H59" s="161"/>
      <c r="I59" s="161"/>
      <c r="J59" s="161"/>
      <c r="K59" s="162"/>
      <c r="L59" s="162"/>
      <c r="M59" s="159"/>
      <c r="N59" s="159"/>
      <c r="O59" s="160"/>
      <c r="P59" s="160"/>
      <c r="Q59" s="159"/>
      <c r="R59" s="159"/>
      <c r="S59" s="159"/>
      <c r="T59" s="163"/>
      <c r="U59" s="163"/>
      <c r="V59" s="163" t="s">
        <v>0</v>
      </c>
      <c r="W59" s="164"/>
      <c r="X59" s="160"/>
    </row>
    <row r="60" spans="1:37">
      <c r="D60" s="158" t="s">
        <v>226</v>
      </c>
      <c r="E60" s="159"/>
      <c r="F60" s="160"/>
      <c r="G60" s="161"/>
      <c r="H60" s="161"/>
      <c r="I60" s="161"/>
      <c r="J60" s="161"/>
      <c r="K60" s="162"/>
      <c r="L60" s="162"/>
      <c r="M60" s="159"/>
      <c r="N60" s="159"/>
      <c r="O60" s="160"/>
      <c r="P60" s="160"/>
      <c r="Q60" s="159"/>
      <c r="R60" s="159"/>
      <c r="S60" s="159"/>
      <c r="T60" s="163"/>
      <c r="U60" s="163"/>
      <c r="V60" s="163" t="s">
        <v>0</v>
      </c>
      <c r="W60" s="164"/>
      <c r="X60" s="160"/>
    </row>
    <row r="61" spans="1:37">
      <c r="D61" s="158" t="s">
        <v>227</v>
      </c>
      <c r="E61" s="159"/>
      <c r="F61" s="160"/>
      <c r="G61" s="161"/>
      <c r="H61" s="161"/>
      <c r="I61" s="161"/>
      <c r="J61" s="161"/>
      <c r="K61" s="162"/>
      <c r="L61" s="162"/>
      <c r="M61" s="159"/>
      <c r="N61" s="159"/>
      <c r="O61" s="160"/>
      <c r="P61" s="160"/>
      <c r="Q61" s="159"/>
      <c r="R61" s="159"/>
      <c r="S61" s="159"/>
      <c r="T61" s="163"/>
      <c r="U61" s="163"/>
      <c r="V61" s="163" t="s">
        <v>0</v>
      </c>
      <c r="W61" s="164"/>
      <c r="X61" s="160"/>
    </row>
    <row r="62" spans="1:37">
      <c r="D62" s="158" t="s">
        <v>228</v>
      </c>
      <c r="E62" s="159"/>
      <c r="F62" s="160"/>
      <c r="G62" s="161"/>
      <c r="H62" s="161"/>
      <c r="I62" s="161"/>
      <c r="J62" s="161"/>
      <c r="K62" s="162"/>
      <c r="L62" s="162"/>
      <c r="M62" s="159"/>
      <c r="N62" s="159"/>
      <c r="O62" s="160"/>
      <c r="P62" s="160"/>
      <c r="Q62" s="159"/>
      <c r="R62" s="159"/>
      <c r="S62" s="159"/>
      <c r="T62" s="163"/>
      <c r="U62" s="163"/>
      <c r="V62" s="163" t="s">
        <v>0</v>
      </c>
      <c r="W62" s="164"/>
      <c r="X62" s="160"/>
    </row>
    <row r="63" spans="1:37">
      <c r="D63" s="158" t="s">
        <v>229</v>
      </c>
      <c r="E63" s="159"/>
      <c r="F63" s="160"/>
      <c r="G63" s="161"/>
      <c r="H63" s="161"/>
      <c r="I63" s="161"/>
      <c r="J63" s="161"/>
      <c r="K63" s="162"/>
      <c r="L63" s="162"/>
      <c r="M63" s="159"/>
      <c r="N63" s="159"/>
      <c r="O63" s="160"/>
      <c r="P63" s="160"/>
      <c r="Q63" s="159"/>
      <c r="R63" s="159"/>
      <c r="S63" s="159"/>
      <c r="T63" s="163"/>
      <c r="U63" s="163"/>
      <c r="V63" s="163" t="s">
        <v>0</v>
      </c>
      <c r="W63" s="164"/>
      <c r="X63" s="160"/>
    </row>
    <row r="64" spans="1:37">
      <c r="D64" s="158" t="s">
        <v>230</v>
      </c>
      <c r="E64" s="159"/>
      <c r="F64" s="160"/>
      <c r="G64" s="161"/>
      <c r="H64" s="161"/>
      <c r="I64" s="161"/>
      <c r="J64" s="161"/>
      <c r="K64" s="162"/>
      <c r="L64" s="162"/>
      <c r="M64" s="159"/>
      <c r="N64" s="159"/>
      <c r="O64" s="160"/>
      <c r="P64" s="160"/>
      <c r="Q64" s="159"/>
      <c r="R64" s="159"/>
      <c r="S64" s="159"/>
      <c r="T64" s="163"/>
      <c r="U64" s="163"/>
      <c r="V64" s="163" t="s">
        <v>0</v>
      </c>
      <c r="W64" s="164"/>
      <c r="X64" s="160"/>
    </row>
    <row r="65" spans="1:37">
      <c r="D65" s="158" t="s">
        <v>231</v>
      </c>
      <c r="E65" s="159"/>
      <c r="F65" s="160"/>
      <c r="G65" s="161"/>
      <c r="H65" s="161"/>
      <c r="I65" s="161"/>
      <c r="J65" s="161"/>
      <c r="K65" s="162"/>
      <c r="L65" s="162"/>
      <c r="M65" s="159"/>
      <c r="N65" s="159"/>
      <c r="O65" s="160"/>
      <c r="P65" s="160"/>
      <c r="Q65" s="159"/>
      <c r="R65" s="159"/>
      <c r="S65" s="159"/>
      <c r="T65" s="163"/>
      <c r="U65" s="163"/>
      <c r="V65" s="163" t="s">
        <v>0</v>
      </c>
      <c r="W65" s="164"/>
      <c r="X65" s="160"/>
    </row>
    <row r="66" spans="1:37">
      <c r="D66" s="158" t="s">
        <v>232</v>
      </c>
      <c r="E66" s="159"/>
      <c r="F66" s="160"/>
      <c r="G66" s="161"/>
      <c r="H66" s="161"/>
      <c r="I66" s="161"/>
      <c r="J66" s="161"/>
      <c r="K66" s="162"/>
      <c r="L66" s="162"/>
      <c r="M66" s="159"/>
      <c r="N66" s="159"/>
      <c r="O66" s="160"/>
      <c r="P66" s="160"/>
      <c r="Q66" s="159"/>
      <c r="R66" s="159"/>
      <c r="S66" s="159"/>
      <c r="T66" s="163"/>
      <c r="U66" s="163"/>
      <c r="V66" s="163" t="s">
        <v>0</v>
      </c>
      <c r="W66" s="164"/>
      <c r="X66" s="160"/>
    </row>
    <row r="67" spans="1:37">
      <c r="D67" s="158" t="s">
        <v>233</v>
      </c>
      <c r="E67" s="159"/>
      <c r="F67" s="160"/>
      <c r="G67" s="161"/>
      <c r="H67" s="161"/>
      <c r="I67" s="161"/>
      <c r="J67" s="161"/>
      <c r="K67" s="162"/>
      <c r="L67" s="162"/>
      <c r="M67" s="159"/>
      <c r="N67" s="159"/>
      <c r="O67" s="160"/>
      <c r="P67" s="160"/>
      <c r="Q67" s="159"/>
      <c r="R67" s="159"/>
      <c r="S67" s="159"/>
      <c r="T67" s="163"/>
      <c r="U67" s="163"/>
      <c r="V67" s="163" t="s">
        <v>0</v>
      </c>
      <c r="W67" s="164"/>
      <c r="X67" s="160"/>
    </row>
    <row r="68" spans="1:37">
      <c r="D68" s="158" t="s">
        <v>234</v>
      </c>
      <c r="E68" s="159"/>
      <c r="F68" s="160"/>
      <c r="G68" s="161"/>
      <c r="H68" s="161"/>
      <c r="I68" s="161"/>
      <c r="J68" s="161"/>
      <c r="K68" s="162"/>
      <c r="L68" s="162"/>
      <c r="M68" s="159"/>
      <c r="N68" s="159"/>
      <c r="O68" s="160"/>
      <c r="P68" s="160"/>
      <c r="Q68" s="159"/>
      <c r="R68" s="159"/>
      <c r="S68" s="159"/>
      <c r="T68" s="163"/>
      <c r="U68" s="163"/>
      <c r="V68" s="163" t="s">
        <v>0</v>
      </c>
      <c r="W68" s="164"/>
      <c r="X68" s="160"/>
    </row>
    <row r="69" spans="1:37">
      <c r="D69" s="158" t="s">
        <v>235</v>
      </c>
      <c r="E69" s="159"/>
      <c r="F69" s="160"/>
      <c r="G69" s="161"/>
      <c r="H69" s="161"/>
      <c r="I69" s="161"/>
      <c r="J69" s="161"/>
      <c r="K69" s="162"/>
      <c r="L69" s="162"/>
      <c r="M69" s="159"/>
      <c r="N69" s="159"/>
      <c r="O69" s="160"/>
      <c r="P69" s="160"/>
      <c r="Q69" s="159"/>
      <c r="R69" s="159"/>
      <c r="S69" s="159"/>
      <c r="T69" s="163"/>
      <c r="U69" s="163"/>
      <c r="V69" s="163" t="s">
        <v>0</v>
      </c>
      <c r="W69" s="164"/>
      <c r="X69" s="160"/>
    </row>
    <row r="70" spans="1:37">
      <c r="D70" s="158" t="s">
        <v>236</v>
      </c>
      <c r="E70" s="159"/>
      <c r="F70" s="160"/>
      <c r="G70" s="161"/>
      <c r="H70" s="161"/>
      <c r="I70" s="161"/>
      <c r="J70" s="161"/>
      <c r="K70" s="162"/>
      <c r="L70" s="162"/>
      <c r="M70" s="159"/>
      <c r="N70" s="159"/>
      <c r="O70" s="160"/>
      <c r="P70" s="160"/>
      <c r="Q70" s="159"/>
      <c r="R70" s="159"/>
      <c r="S70" s="159"/>
      <c r="T70" s="163"/>
      <c r="U70" s="163"/>
      <c r="V70" s="163" t="s">
        <v>0</v>
      </c>
      <c r="W70" s="164"/>
      <c r="X70" s="160"/>
    </row>
    <row r="71" spans="1:37">
      <c r="D71" s="158" t="s">
        <v>237</v>
      </c>
      <c r="E71" s="159"/>
      <c r="F71" s="160"/>
      <c r="G71" s="161"/>
      <c r="H71" s="161"/>
      <c r="I71" s="161"/>
      <c r="J71" s="161"/>
      <c r="K71" s="162"/>
      <c r="L71" s="162"/>
      <c r="M71" s="159"/>
      <c r="N71" s="159"/>
      <c r="O71" s="160"/>
      <c r="P71" s="160"/>
      <c r="Q71" s="159"/>
      <c r="R71" s="159"/>
      <c r="S71" s="159"/>
      <c r="T71" s="163"/>
      <c r="U71" s="163"/>
      <c r="V71" s="163" t="s">
        <v>0</v>
      </c>
      <c r="W71" s="164"/>
      <c r="X71" s="160"/>
    </row>
    <row r="72" spans="1:37">
      <c r="D72" s="158" t="s">
        <v>238</v>
      </c>
      <c r="E72" s="159"/>
      <c r="F72" s="160"/>
      <c r="G72" s="161"/>
      <c r="H72" s="161"/>
      <c r="I72" s="161"/>
      <c r="J72" s="161"/>
      <c r="K72" s="162"/>
      <c r="L72" s="162"/>
      <c r="M72" s="159"/>
      <c r="N72" s="159"/>
      <c r="O72" s="160"/>
      <c r="P72" s="160"/>
      <c r="Q72" s="159"/>
      <c r="R72" s="159"/>
      <c r="S72" s="159"/>
      <c r="T72" s="163"/>
      <c r="U72" s="163"/>
      <c r="V72" s="163" t="s">
        <v>0</v>
      </c>
      <c r="W72" s="164"/>
      <c r="X72" s="160"/>
    </row>
    <row r="73" spans="1:37">
      <c r="D73" s="158" t="s">
        <v>239</v>
      </c>
      <c r="E73" s="159"/>
      <c r="F73" s="160"/>
      <c r="G73" s="161"/>
      <c r="H73" s="161"/>
      <c r="I73" s="161"/>
      <c r="J73" s="161"/>
      <c r="K73" s="162"/>
      <c r="L73" s="162"/>
      <c r="M73" s="159"/>
      <c r="N73" s="159"/>
      <c r="O73" s="160"/>
      <c r="P73" s="160"/>
      <c r="Q73" s="159"/>
      <c r="R73" s="159"/>
      <c r="S73" s="159"/>
      <c r="T73" s="163"/>
      <c r="U73" s="163"/>
      <c r="V73" s="163" t="s">
        <v>0</v>
      </c>
      <c r="W73" s="164"/>
      <c r="X73" s="160"/>
    </row>
    <row r="74" spans="1:37">
      <c r="D74" s="158" t="s">
        <v>240</v>
      </c>
      <c r="E74" s="159"/>
      <c r="F74" s="160"/>
      <c r="G74" s="161"/>
      <c r="H74" s="161"/>
      <c r="I74" s="161"/>
      <c r="J74" s="161"/>
      <c r="K74" s="162"/>
      <c r="L74" s="162"/>
      <c r="M74" s="159"/>
      <c r="N74" s="159"/>
      <c r="O74" s="160"/>
      <c r="P74" s="160"/>
      <c r="Q74" s="159"/>
      <c r="R74" s="159"/>
      <c r="S74" s="159"/>
      <c r="T74" s="163"/>
      <c r="U74" s="163"/>
      <c r="V74" s="163" t="s">
        <v>0</v>
      </c>
      <c r="W74" s="164"/>
      <c r="X74" s="160"/>
    </row>
    <row r="75" spans="1:37">
      <c r="D75" s="158" t="s">
        <v>241</v>
      </c>
      <c r="E75" s="159"/>
      <c r="F75" s="160"/>
      <c r="G75" s="161"/>
      <c r="H75" s="161"/>
      <c r="I75" s="161"/>
      <c r="J75" s="161"/>
      <c r="K75" s="162"/>
      <c r="L75" s="162"/>
      <c r="M75" s="159"/>
      <c r="N75" s="159"/>
      <c r="O75" s="160"/>
      <c r="P75" s="160"/>
      <c r="Q75" s="159"/>
      <c r="R75" s="159"/>
      <c r="S75" s="159"/>
      <c r="T75" s="163"/>
      <c r="U75" s="163"/>
      <c r="V75" s="163" t="s">
        <v>0</v>
      </c>
      <c r="W75" s="164"/>
      <c r="X75" s="160"/>
    </row>
    <row r="76" spans="1:37">
      <c r="A76" s="108">
        <v>10</v>
      </c>
      <c r="B76" s="109" t="s">
        <v>219</v>
      </c>
      <c r="C76" s="110" t="s">
        <v>242</v>
      </c>
      <c r="D76" s="111" t="s">
        <v>243</v>
      </c>
      <c r="E76" s="112">
        <v>101.496</v>
      </c>
      <c r="F76" s="113" t="s">
        <v>153</v>
      </c>
      <c r="H76" s="114">
        <f>ROUND(E76*G76,2)</f>
        <v>0</v>
      </c>
      <c r="J76" s="114">
        <f>ROUND(E76*G76,2)</f>
        <v>0</v>
      </c>
      <c r="K76" s="115">
        <v>2.2300000000000002E-3</v>
      </c>
      <c r="L76" s="115">
        <f>E76*K76</f>
        <v>0.22633608000000002</v>
      </c>
      <c r="N76" s="112">
        <f>E76*M76</f>
        <v>0</v>
      </c>
      <c r="O76" s="113">
        <v>20</v>
      </c>
      <c r="P76" s="113" t="s">
        <v>154</v>
      </c>
      <c r="V76" s="116" t="s">
        <v>108</v>
      </c>
      <c r="W76" s="117">
        <v>37.045999999999999</v>
      </c>
      <c r="X76" s="110" t="s">
        <v>244</v>
      </c>
      <c r="Y76" s="110" t="s">
        <v>242</v>
      </c>
      <c r="Z76" s="113" t="s">
        <v>223</v>
      </c>
      <c r="AB76" s="113">
        <v>1</v>
      </c>
      <c r="AC76" s="113" t="s">
        <v>157</v>
      </c>
      <c r="AJ76" s="86" t="s">
        <v>158</v>
      </c>
      <c r="AK76" s="86" t="s">
        <v>159</v>
      </c>
    </row>
    <row r="77" spans="1:37">
      <c r="D77" s="158" t="s">
        <v>245</v>
      </c>
      <c r="E77" s="159"/>
      <c r="F77" s="160"/>
      <c r="G77" s="161"/>
      <c r="H77" s="161"/>
      <c r="I77" s="161"/>
      <c r="J77" s="161"/>
      <c r="K77" s="162"/>
      <c r="L77" s="162"/>
      <c r="M77" s="159"/>
      <c r="N77" s="159"/>
      <c r="O77" s="160"/>
      <c r="P77" s="160"/>
      <c r="Q77" s="159"/>
      <c r="R77" s="159"/>
      <c r="S77" s="159"/>
      <c r="T77" s="163"/>
      <c r="U77" s="163"/>
      <c r="V77" s="163" t="s">
        <v>0</v>
      </c>
      <c r="W77" s="164"/>
      <c r="X77" s="160"/>
    </row>
    <row r="78" spans="1:37">
      <c r="D78" s="158" t="s">
        <v>246</v>
      </c>
      <c r="E78" s="159"/>
      <c r="F78" s="160"/>
      <c r="G78" s="161"/>
      <c r="H78" s="161"/>
      <c r="I78" s="161"/>
      <c r="J78" s="161"/>
      <c r="K78" s="162"/>
      <c r="L78" s="162"/>
      <c r="M78" s="159"/>
      <c r="N78" s="159"/>
      <c r="O78" s="160"/>
      <c r="P78" s="160"/>
      <c r="Q78" s="159"/>
      <c r="R78" s="159"/>
      <c r="S78" s="159"/>
      <c r="T78" s="163"/>
      <c r="U78" s="163"/>
      <c r="V78" s="163" t="s">
        <v>0</v>
      </c>
      <c r="W78" s="164"/>
      <c r="X78" s="160"/>
    </row>
    <row r="79" spans="1:37">
      <c r="D79" s="158" t="s">
        <v>247</v>
      </c>
      <c r="E79" s="159"/>
      <c r="F79" s="160"/>
      <c r="G79" s="161"/>
      <c r="H79" s="161"/>
      <c r="I79" s="161"/>
      <c r="J79" s="161"/>
      <c r="K79" s="162"/>
      <c r="L79" s="162"/>
      <c r="M79" s="159"/>
      <c r="N79" s="159"/>
      <c r="O79" s="160"/>
      <c r="P79" s="160"/>
      <c r="Q79" s="159"/>
      <c r="R79" s="159"/>
      <c r="S79" s="159"/>
      <c r="T79" s="163"/>
      <c r="U79" s="163"/>
      <c r="V79" s="163" t="s">
        <v>0</v>
      </c>
      <c r="W79" s="164"/>
      <c r="X79" s="160"/>
    </row>
    <row r="80" spans="1:37">
      <c r="D80" s="158" t="s">
        <v>248</v>
      </c>
      <c r="E80" s="159"/>
      <c r="F80" s="160"/>
      <c r="G80" s="161"/>
      <c r="H80" s="161"/>
      <c r="I80" s="161"/>
      <c r="J80" s="161"/>
      <c r="K80" s="162"/>
      <c r="L80" s="162"/>
      <c r="M80" s="159"/>
      <c r="N80" s="159"/>
      <c r="O80" s="160"/>
      <c r="P80" s="160"/>
      <c r="Q80" s="159"/>
      <c r="R80" s="159"/>
      <c r="S80" s="159"/>
      <c r="T80" s="163"/>
      <c r="U80" s="163"/>
      <c r="V80" s="163" t="s">
        <v>0</v>
      </c>
      <c r="W80" s="164"/>
      <c r="X80" s="160"/>
    </row>
    <row r="81" spans="1:37">
      <c r="D81" s="158" t="s">
        <v>249</v>
      </c>
      <c r="E81" s="159"/>
      <c r="F81" s="160"/>
      <c r="G81" s="161"/>
      <c r="H81" s="161"/>
      <c r="I81" s="161"/>
      <c r="J81" s="161"/>
      <c r="K81" s="162"/>
      <c r="L81" s="162"/>
      <c r="M81" s="159"/>
      <c r="N81" s="159"/>
      <c r="O81" s="160"/>
      <c r="P81" s="160"/>
      <c r="Q81" s="159"/>
      <c r="R81" s="159"/>
      <c r="S81" s="159"/>
      <c r="T81" s="163"/>
      <c r="U81" s="163"/>
      <c r="V81" s="163" t="s">
        <v>0</v>
      </c>
      <c r="W81" s="164"/>
      <c r="X81" s="160"/>
    </row>
    <row r="82" spans="1:37">
      <c r="D82" s="158" t="s">
        <v>250</v>
      </c>
      <c r="E82" s="159"/>
      <c r="F82" s="160"/>
      <c r="G82" s="161"/>
      <c r="H82" s="161"/>
      <c r="I82" s="161"/>
      <c r="J82" s="161"/>
      <c r="K82" s="162"/>
      <c r="L82" s="162"/>
      <c r="M82" s="159"/>
      <c r="N82" s="159"/>
      <c r="O82" s="160"/>
      <c r="P82" s="160"/>
      <c r="Q82" s="159"/>
      <c r="R82" s="159"/>
      <c r="S82" s="159"/>
      <c r="T82" s="163"/>
      <c r="U82" s="163"/>
      <c r="V82" s="163" t="s">
        <v>0</v>
      </c>
      <c r="W82" s="164"/>
      <c r="X82" s="160"/>
    </row>
    <row r="83" spans="1:37">
      <c r="D83" s="158" t="s">
        <v>251</v>
      </c>
      <c r="E83" s="159"/>
      <c r="F83" s="160"/>
      <c r="G83" s="161"/>
      <c r="H83" s="161"/>
      <c r="I83" s="161"/>
      <c r="J83" s="161"/>
      <c r="K83" s="162"/>
      <c r="L83" s="162"/>
      <c r="M83" s="159"/>
      <c r="N83" s="159"/>
      <c r="O83" s="160"/>
      <c r="P83" s="160"/>
      <c r="Q83" s="159"/>
      <c r="R83" s="159"/>
      <c r="S83" s="159"/>
      <c r="T83" s="163"/>
      <c r="U83" s="163"/>
      <c r="V83" s="163" t="s">
        <v>0</v>
      </c>
      <c r="W83" s="164"/>
      <c r="X83" s="160"/>
    </row>
    <row r="84" spans="1:37">
      <c r="D84" s="158" t="s">
        <v>252</v>
      </c>
      <c r="E84" s="159"/>
      <c r="F84" s="160"/>
      <c r="G84" s="161"/>
      <c r="H84" s="161"/>
      <c r="I84" s="161"/>
      <c r="J84" s="161"/>
      <c r="K84" s="162"/>
      <c r="L84" s="162"/>
      <c r="M84" s="159"/>
      <c r="N84" s="159"/>
      <c r="O84" s="160"/>
      <c r="P84" s="160"/>
      <c r="Q84" s="159"/>
      <c r="R84" s="159"/>
      <c r="S84" s="159"/>
      <c r="T84" s="163"/>
      <c r="U84" s="163"/>
      <c r="V84" s="163" t="s">
        <v>0</v>
      </c>
      <c r="W84" s="164"/>
      <c r="X84" s="160"/>
    </row>
    <row r="85" spans="1:37">
      <c r="D85" s="158" t="s">
        <v>253</v>
      </c>
      <c r="E85" s="159"/>
      <c r="F85" s="160"/>
      <c r="G85" s="161"/>
      <c r="H85" s="161"/>
      <c r="I85" s="161"/>
      <c r="J85" s="161"/>
      <c r="K85" s="162"/>
      <c r="L85" s="162"/>
      <c r="M85" s="159"/>
      <c r="N85" s="159"/>
      <c r="O85" s="160"/>
      <c r="P85" s="160"/>
      <c r="Q85" s="159"/>
      <c r="R85" s="159"/>
      <c r="S85" s="159"/>
      <c r="T85" s="163"/>
      <c r="U85" s="163"/>
      <c r="V85" s="163" t="s">
        <v>0</v>
      </c>
      <c r="W85" s="164"/>
      <c r="X85" s="160"/>
    </row>
    <row r="86" spans="1:37">
      <c r="D86" s="158" t="s">
        <v>254</v>
      </c>
      <c r="E86" s="159"/>
      <c r="F86" s="160"/>
      <c r="G86" s="161"/>
      <c r="H86" s="161"/>
      <c r="I86" s="161"/>
      <c r="J86" s="161"/>
      <c r="K86" s="162"/>
      <c r="L86" s="162"/>
      <c r="M86" s="159"/>
      <c r="N86" s="159"/>
      <c r="O86" s="160"/>
      <c r="P86" s="160"/>
      <c r="Q86" s="159"/>
      <c r="R86" s="159"/>
      <c r="S86" s="159"/>
      <c r="T86" s="163"/>
      <c r="U86" s="163"/>
      <c r="V86" s="163" t="s">
        <v>0</v>
      </c>
      <c r="W86" s="164"/>
      <c r="X86" s="160"/>
    </row>
    <row r="87" spans="1:37">
      <c r="D87" s="158" t="s">
        <v>255</v>
      </c>
      <c r="E87" s="159"/>
      <c r="F87" s="160"/>
      <c r="G87" s="161"/>
      <c r="H87" s="161"/>
      <c r="I87" s="161"/>
      <c r="J87" s="161"/>
      <c r="K87" s="162"/>
      <c r="L87" s="162"/>
      <c r="M87" s="159"/>
      <c r="N87" s="159"/>
      <c r="O87" s="160"/>
      <c r="P87" s="160"/>
      <c r="Q87" s="159"/>
      <c r="R87" s="159"/>
      <c r="S87" s="159"/>
      <c r="T87" s="163"/>
      <c r="U87" s="163"/>
      <c r="V87" s="163" t="s">
        <v>0</v>
      </c>
      <c r="W87" s="164"/>
      <c r="X87" s="160"/>
    </row>
    <row r="88" spans="1:37">
      <c r="D88" s="158" t="s">
        <v>256</v>
      </c>
      <c r="E88" s="159"/>
      <c r="F88" s="160"/>
      <c r="G88" s="161"/>
      <c r="H88" s="161"/>
      <c r="I88" s="161"/>
      <c r="J88" s="161"/>
      <c r="K88" s="162"/>
      <c r="L88" s="162"/>
      <c r="M88" s="159"/>
      <c r="N88" s="159"/>
      <c r="O88" s="160"/>
      <c r="P88" s="160"/>
      <c r="Q88" s="159"/>
      <c r="R88" s="159"/>
      <c r="S88" s="159"/>
      <c r="T88" s="163"/>
      <c r="U88" s="163"/>
      <c r="V88" s="163" t="s">
        <v>0</v>
      </c>
      <c r="W88" s="164"/>
      <c r="X88" s="160"/>
    </row>
    <row r="89" spans="1:37">
      <c r="D89" s="158" t="s">
        <v>257</v>
      </c>
      <c r="E89" s="159"/>
      <c r="F89" s="160"/>
      <c r="G89" s="161"/>
      <c r="H89" s="161"/>
      <c r="I89" s="161"/>
      <c r="J89" s="161"/>
      <c r="K89" s="162"/>
      <c r="L89" s="162"/>
      <c r="M89" s="159"/>
      <c r="N89" s="159"/>
      <c r="O89" s="160"/>
      <c r="P89" s="160"/>
      <c r="Q89" s="159"/>
      <c r="R89" s="159"/>
      <c r="S89" s="159"/>
      <c r="T89" s="163"/>
      <c r="U89" s="163"/>
      <c r="V89" s="163" t="s">
        <v>0</v>
      </c>
      <c r="W89" s="164"/>
      <c r="X89" s="160"/>
    </row>
    <row r="90" spans="1:37">
      <c r="D90" s="158" t="s">
        <v>258</v>
      </c>
      <c r="E90" s="159"/>
      <c r="F90" s="160"/>
      <c r="G90" s="161"/>
      <c r="H90" s="161"/>
      <c r="I90" s="161"/>
      <c r="J90" s="161"/>
      <c r="K90" s="162"/>
      <c r="L90" s="162"/>
      <c r="M90" s="159"/>
      <c r="N90" s="159"/>
      <c r="O90" s="160"/>
      <c r="P90" s="160"/>
      <c r="Q90" s="159"/>
      <c r="R90" s="159"/>
      <c r="S90" s="159"/>
      <c r="T90" s="163"/>
      <c r="U90" s="163"/>
      <c r="V90" s="163" t="s">
        <v>0</v>
      </c>
      <c r="W90" s="164"/>
      <c r="X90" s="160"/>
    </row>
    <row r="91" spans="1:37">
      <c r="D91" s="158" t="s">
        <v>259</v>
      </c>
      <c r="E91" s="159"/>
      <c r="F91" s="160"/>
      <c r="G91" s="161"/>
      <c r="H91" s="161"/>
      <c r="I91" s="161"/>
      <c r="J91" s="161"/>
      <c r="K91" s="162"/>
      <c r="L91" s="162"/>
      <c r="M91" s="159"/>
      <c r="N91" s="159"/>
      <c r="O91" s="160"/>
      <c r="P91" s="160"/>
      <c r="Q91" s="159"/>
      <c r="R91" s="159"/>
      <c r="S91" s="159"/>
      <c r="T91" s="163"/>
      <c r="U91" s="163"/>
      <c r="V91" s="163" t="s">
        <v>0</v>
      </c>
      <c r="W91" s="164"/>
      <c r="X91" s="160"/>
    </row>
    <row r="92" spans="1:37">
      <c r="D92" s="158" t="s">
        <v>260</v>
      </c>
      <c r="E92" s="159"/>
      <c r="F92" s="160"/>
      <c r="G92" s="161"/>
      <c r="H92" s="161"/>
      <c r="I92" s="161"/>
      <c r="J92" s="161"/>
      <c r="K92" s="162"/>
      <c r="L92" s="162"/>
      <c r="M92" s="159"/>
      <c r="N92" s="159"/>
      <c r="O92" s="160"/>
      <c r="P92" s="160"/>
      <c r="Q92" s="159"/>
      <c r="R92" s="159"/>
      <c r="S92" s="159"/>
      <c r="T92" s="163"/>
      <c r="U92" s="163"/>
      <c r="V92" s="163" t="s">
        <v>0</v>
      </c>
      <c r="W92" s="164"/>
      <c r="X92" s="160"/>
    </row>
    <row r="93" spans="1:37">
      <c r="D93" s="158" t="s">
        <v>261</v>
      </c>
      <c r="E93" s="159"/>
      <c r="F93" s="160"/>
      <c r="G93" s="161"/>
      <c r="H93" s="161"/>
      <c r="I93" s="161"/>
      <c r="J93" s="161"/>
      <c r="K93" s="162"/>
      <c r="L93" s="162"/>
      <c r="M93" s="159"/>
      <c r="N93" s="159"/>
      <c r="O93" s="160"/>
      <c r="P93" s="160"/>
      <c r="Q93" s="159"/>
      <c r="R93" s="159"/>
      <c r="S93" s="159"/>
      <c r="T93" s="163"/>
      <c r="U93" s="163"/>
      <c r="V93" s="163" t="s">
        <v>0</v>
      </c>
      <c r="W93" s="164"/>
      <c r="X93" s="160"/>
    </row>
    <row r="94" spans="1:37">
      <c r="D94" s="158" t="s">
        <v>262</v>
      </c>
      <c r="E94" s="159"/>
      <c r="F94" s="160"/>
      <c r="G94" s="161"/>
      <c r="H94" s="161"/>
      <c r="I94" s="161"/>
      <c r="J94" s="161"/>
      <c r="K94" s="162"/>
      <c r="L94" s="162"/>
      <c r="M94" s="159"/>
      <c r="N94" s="159"/>
      <c r="O94" s="160"/>
      <c r="P94" s="160"/>
      <c r="Q94" s="159"/>
      <c r="R94" s="159"/>
      <c r="S94" s="159"/>
      <c r="T94" s="163"/>
      <c r="U94" s="163"/>
      <c r="V94" s="163" t="s">
        <v>0</v>
      </c>
      <c r="W94" s="164"/>
      <c r="X94" s="160"/>
    </row>
    <row r="95" spans="1:37">
      <c r="D95" s="158" t="s">
        <v>263</v>
      </c>
      <c r="E95" s="159"/>
      <c r="F95" s="160"/>
      <c r="G95" s="161"/>
      <c r="H95" s="161"/>
      <c r="I95" s="161"/>
      <c r="J95" s="161"/>
      <c r="K95" s="162"/>
      <c r="L95" s="162"/>
      <c r="M95" s="159"/>
      <c r="N95" s="159"/>
      <c r="O95" s="160"/>
      <c r="P95" s="160"/>
      <c r="Q95" s="159"/>
      <c r="R95" s="159"/>
      <c r="S95" s="159"/>
      <c r="T95" s="163"/>
      <c r="U95" s="163"/>
      <c r="V95" s="163" t="s">
        <v>0</v>
      </c>
      <c r="W95" s="164"/>
      <c r="X95" s="160"/>
    </row>
    <row r="96" spans="1:37">
      <c r="A96" s="108">
        <v>11</v>
      </c>
      <c r="B96" s="109" t="s">
        <v>219</v>
      </c>
      <c r="C96" s="110" t="s">
        <v>264</v>
      </c>
      <c r="D96" s="111" t="s">
        <v>265</v>
      </c>
      <c r="E96" s="112">
        <v>101.496</v>
      </c>
      <c r="F96" s="113" t="s">
        <v>153</v>
      </c>
      <c r="H96" s="114">
        <f>ROUND(E96*G96,2)</f>
        <v>0</v>
      </c>
      <c r="J96" s="114">
        <f>ROUND(E96*G96,2)</f>
        <v>0</v>
      </c>
      <c r="L96" s="115">
        <f>E96*K96</f>
        <v>0</v>
      </c>
      <c r="N96" s="112">
        <f>E96*M96</f>
        <v>0</v>
      </c>
      <c r="O96" s="113">
        <v>20</v>
      </c>
      <c r="P96" s="113" t="s">
        <v>154</v>
      </c>
      <c r="V96" s="116" t="s">
        <v>108</v>
      </c>
      <c r="W96" s="117">
        <v>19.893000000000001</v>
      </c>
      <c r="X96" s="110" t="s">
        <v>266</v>
      </c>
      <c r="Y96" s="110" t="s">
        <v>264</v>
      </c>
      <c r="Z96" s="113" t="s">
        <v>223</v>
      </c>
      <c r="AB96" s="113">
        <v>1</v>
      </c>
      <c r="AC96" s="113" t="s">
        <v>157</v>
      </c>
      <c r="AJ96" s="86" t="s">
        <v>158</v>
      </c>
      <c r="AK96" s="86" t="s">
        <v>159</v>
      </c>
    </row>
    <row r="97" spans="1:37">
      <c r="A97" s="108">
        <v>12</v>
      </c>
      <c r="B97" s="109" t="s">
        <v>219</v>
      </c>
      <c r="C97" s="110" t="s">
        <v>267</v>
      </c>
      <c r="D97" s="111" t="s">
        <v>268</v>
      </c>
      <c r="E97" s="112">
        <v>3.956</v>
      </c>
      <c r="F97" s="113" t="s">
        <v>173</v>
      </c>
      <c r="H97" s="114">
        <f>ROUND(E97*G97,2)</f>
        <v>0</v>
      </c>
      <c r="J97" s="114">
        <f>ROUND(E97*G97,2)</f>
        <v>0</v>
      </c>
      <c r="K97" s="115">
        <v>2.4193099999999998</v>
      </c>
      <c r="L97" s="115">
        <f>E97*K97</f>
        <v>9.5707903600000002</v>
      </c>
      <c r="N97" s="112">
        <f>E97*M97</f>
        <v>0</v>
      </c>
      <c r="O97" s="113">
        <v>20</v>
      </c>
      <c r="P97" s="113" t="s">
        <v>154</v>
      </c>
      <c r="V97" s="116" t="s">
        <v>108</v>
      </c>
      <c r="W97" s="117">
        <v>1.804</v>
      </c>
      <c r="X97" s="110" t="s">
        <v>269</v>
      </c>
      <c r="Y97" s="110" t="s">
        <v>267</v>
      </c>
      <c r="Z97" s="113" t="s">
        <v>223</v>
      </c>
      <c r="AB97" s="113">
        <v>1</v>
      </c>
      <c r="AC97" s="113" t="s">
        <v>157</v>
      </c>
      <c r="AJ97" s="86" t="s">
        <v>158</v>
      </c>
      <c r="AK97" s="86" t="s">
        <v>159</v>
      </c>
    </row>
    <row r="98" spans="1:37">
      <c r="D98" s="158" t="s">
        <v>270</v>
      </c>
      <c r="E98" s="159"/>
      <c r="F98" s="160"/>
      <c r="G98" s="161"/>
      <c r="H98" s="161"/>
      <c r="I98" s="161"/>
      <c r="J98" s="161"/>
      <c r="K98" s="162"/>
      <c r="L98" s="162"/>
      <c r="M98" s="159"/>
      <c r="N98" s="159"/>
      <c r="O98" s="160"/>
      <c r="P98" s="160"/>
      <c r="Q98" s="159"/>
      <c r="R98" s="159"/>
      <c r="S98" s="159"/>
      <c r="T98" s="163"/>
      <c r="U98" s="163"/>
      <c r="V98" s="163" t="s">
        <v>0</v>
      </c>
      <c r="W98" s="164"/>
      <c r="X98" s="160"/>
    </row>
    <row r="99" spans="1:37">
      <c r="D99" s="158" t="s">
        <v>184</v>
      </c>
      <c r="E99" s="159"/>
      <c r="F99" s="160"/>
      <c r="G99" s="161"/>
      <c r="H99" s="161"/>
      <c r="I99" s="161"/>
      <c r="J99" s="161"/>
      <c r="K99" s="162"/>
      <c r="L99" s="162"/>
      <c r="M99" s="159"/>
      <c r="N99" s="159"/>
      <c r="O99" s="160"/>
      <c r="P99" s="160"/>
      <c r="Q99" s="159"/>
      <c r="R99" s="159"/>
      <c r="S99" s="159"/>
      <c r="T99" s="163"/>
      <c r="U99" s="163"/>
      <c r="V99" s="163" t="s">
        <v>0</v>
      </c>
      <c r="W99" s="164"/>
      <c r="X99" s="160"/>
    </row>
    <row r="100" spans="1:37">
      <c r="D100" s="158" t="s">
        <v>271</v>
      </c>
      <c r="E100" s="159"/>
      <c r="F100" s="160"/>
      <c r="G100" s="161"/>
      <c r="H100" s="161"/>
      <c r="I100" s="161"/>
      <c r="J100" s="161"/>
      <c r="K100" s="162"/>
      <c r="L100" s="162"/>
      <c r="M100" s="159"/>
      <c r="N100" s="159"/>
      <c r="O100" s="160"/>
      <c r="P100" s="160"/>
      <c r="Q100" s="159"/>
      <c r="R100" s="159"/>
      <c r="S100" s="159"/>
      <c r="T100" s="163"/>
      <c r="U100" s="163"/>
      <c r="V100" s="163" t="s">
        <v>0</v>
      </c>
      <c r="W100" s="164"/>
      <c r="X100" s="160"/>
    </row>
    <row r="101" spans="1:37">
      <c r="A101" s="108">
        <v>13</v>
      </c>
      <c r="B101" s="109" t="s">
        <v>219</v>
      </c>
      <c r="C101" s="110" t="s">
        <v>272</v>
      </c>
      <c r="D101" s="111" t="s">
        <v>273</v>
      </c>
      <c r="E101" s="112">
        <v>10.98</v>
      </c>
      <c r="F101" s="113" t="s">
        <v>173</v>
      </c>
      <c r="H101" s="114">
        <f>ROUND(E101*G101,2)</f>
        <v>0</v>
      </c>
      <c r="J101" s="114">
        <f>ROUND(E101*G101,2)</f>
        <v>0</v>
      </c>
      <c r="K101" s="115">
        <v>2.2075499999999999</v>
      </c>
      <c r="L101" s="115">
        <f>E101*K101</f>
        <v>24.238899</v>
      </c>
      <c r="N101" s="112">
        <f>E101*M101</f>
        <v>0</v>
      </c>
      <c r="O101" s="113">
        <v>20</v>
      </c>
      <c r="P101" s="113" t="s">
        <v>154</v>
      </c>
      <c r="V101" s="116" t="s">
        <v>108</v>
      </c>
      <c r="W101" s="117">
        <v>5.6989999999999998</v>
      </c>
      <c r="X101" s="110" t="s">
        <v>274</v>
      </c>
      <c r="Y101" s="110" t="s">
        <v>272</v>
      </c>
      <c r="Z101" s="113" t="s">
        <v>223</v>
      </c>
      <c r="AB101" s="113">
        <v>1</v>
      </c>
      <c r="AC101" s="113" t="s">
        <v>157</v>
      </c>
      <c r="AJ101" s="86" t="s">
        <v>158</v>
      </c>
      <c r="AK101" s="86" t="s">
        <v>159</v>
      </c>
    </row>
    <row r="102" spans="1:37">
      <c r="D102" s="158" t="s">
        <v>275</v>
      </c>
      <c r="E102" s="159"/>
      <c r="F102" s="160"/>
      <c r="G102" s="161"/>
      <c r="H102" s="161"/>
      <c r="I102" s="161"/>
      <c r="J102" s="161"/>
      <c r="K102" s="162"/>
      <c r="L102" s="162"/>
      <c r="M102" s="159"/>
      <c r="N102" s="159"/>
      <c r="O102" s="160"/>
      <c r="P102" s="160"/>
      <c r="Q102" s="159"/>
      <c r="R102" s="159"/>
      <c r="S102" s="159"/>
      <c r="T102" s="163"/>
      <c r="U102" s="163"/>
      <c r="V102" s="163" t="s">
        <v>0</v>
      </c>
      <c r="W102" s="164"/>
      <c r="X102" s="160"/>
    </row>
    <row r="103" spans="1:37">
      <c r="D103" s="158" t="s">
        <v>276</v>
      </c>
      <c r="E103" s="159"/>
      <c r="F103" s="160"/>
      <c r="G103" s="161"/>
      <c r="H103" s="161"/>
      <c r="I103" s="161"/>
      <c r="J103" s="161"/>
      <c r="K103" s="162"/>
      <c r="L103" s="162"/>
      <c r="M103" s="159"/>
      <c r="N103" s="159"/>
      <c r="O103" s="160"/>
      <c r="P103" s="160"/>
      <c r="Q103" s="159"/>
      <c r="R103" s="159"/>
      <c r="S103" s="159"/>
      <c r="T103" s="163"/>
      <c r="U103" s="163"/>
      <c r="V103" s="163" t="s">
        <v>0</v>
      </c>
      <c r="W103" s="164"/>
      <c r="X103" s="160"/>
    </row>
    <row r="104" spans="1:37">
      <c r="D104" s="165" t="s">
        <v>277</v>
      </c>
      <c r="E104" s="166">
        <f>J104</f>
        <v>0</v>
      </c>
      <c r="H104" s="166">
        <f>SUM(H56:H103)</f>
        <v>0</v>
      </c>
      <c r="I104" s="166">
        <f>SUM(I56:I103)</f>
        <v>0</v>
      </c>
      <c r="J104" s="166">
        <f>SUM(J56:J103)</f>
        <v>0</v>
      </c>
      <c r="L104" s="167">
        <f>SUM(L56:L103)</f>
        <v>96.110681420000006</v>
      </c>
      <c r="N104" s="168">
        <f>SUM(N56:N103)</f>
        <v>0</v>
      </c>
      <c r="W104" s="117">
        <f>SUM(W56:W103)</f>
        <v>76.141999999999996</v>
      </c>
    </row>
    <row r="106" spans="1:37">
      <c r="B106" s="110" t="s">
        <v>278</v>
      </c>
    </row>
    <row r="107" spans="1:37" ht="25.5">
      <c r="A107" s="108">
        <v>14</v>
      </c>
      <c r="B107" s="109" t="s">
        <v>219</v>
      </c>
      <c r="C107" s="110" t="s">
        <v>279</v>
      </c>
      <c r="D107" s="111" t="s">
        <v>280</v>
      </c>
      <c r="E107" s="112">
        <v>2.0289999999999999</v>
      </c>
      <c r="F107" s="113" t="s">
        <v>173</v>
      </c>
      <c r="H107" s="114">
        <f>ROUND(E107*G107,2)</f>
        <v>0</v>
      </c>
      <c r="J107" s="114">
        <f>ROUND(E107*G107,2)</f>
        <v>0</v>
      </c>
      <c r="L107" s="115">
        <f>E107*K107</f>
        <v>0</v>
      </c>
      <c r="N107" s="112">
        <f>E107*M107</f>
        <v>0</v>
      </c>
      <c r="O107" s="113">
        <v>20</v>
      </c>
      <c r="P107" s="113" t="s">
        <v>154</v>
      </c>
      <c r="V107" s="116" t="s">
        <v>108</v>
      </c>
      <c r="X107" s="110" t="s">
        <v>281</v>
      </c>
      <c r="Y107" s="110" t="s">
        <v>279</v>
      </c>
      <c r="Z107" s="113" t="s">
        <v>282</v>
      </c>
      <c r="AB107" s="113">
        <v>1</v>
      </c>
      <c r="AC107" s="113" t="s">
        <v>157</v>
      </c>
      <c r="AJ107" s="86" t="s">
        <v>158</v>
      </c>
      <c r="AK107" s="86" t="s">
        <v>159</v>
      </c>
    </row>
    <row r="108" spans="1:37">
      <c r="D108" s="158" t="s">
        <v>283</v>
      </c>
      <c r="E108" s="159"/>
      <c r="F108" s="160"/>
      <c r="G108" s="161"/>
      <c r="H108" s="161"/>
      <c r="I108" s="161"/>
      <c r="J108" s="161"/>
      <c r="K108" s="162"/>
      <c r="L108" s="162"/>
      <c r="M108" s="159"/>
      <c r="N108" s="159"/>
      <c r="O108" s="160"/>
      <c r="P108" s="160"/>
      <c r="Q108" s="159"/>
      <c r="R108" s="159"/>
      <c r="S108" s="159"/>
      <c r="T108" s="163"/>
      <c r="U108" s="163"/>
      <c r="V108" s="163" t="s">
        <v>0</v>
      </c>
      <c r="W108" s="164"/>
      <c r="X108" s="160"/>
    </row>
    <row r="109" spans="1:37">
      <c r="D109" s="158" t="s">
        <v>284</v>
      </c>
      <c r="E109" s="159"/>
      <c r="F109" s="160"/>
      <c r="G109" s="161"/>
      <c r="H109" s="161"/>
      <c r="I109" s="161"/>
      <c r="J109" s="161"/>
      <c r="K109" s="162"/>
      <c r="L109" s="162"/>
      <c r="M109" s="159"/>
      <c r="N109" s="159"/>
      <c r="O109" s="160"/>
      <c r="P109" s="160"/>
      <c r="Q109" s="159"/>
      <c r="R109" s="159"/>
      <c r="S109" s="159"/>
      <c r="T109" s="163"/>
      <c r="U109" s="163"/>
      <c r="V109" s="163" t="s">
        <v>0</v>
      </c>
      <c r="W109" s="164"/>
      <c r="X109" s="160"/>
    </row>
    <row r="110" spans="1:37" ht="25.5">
      <c r="A110" s="108">
        <v>15</v>
      </c>
      <c r="B110" s="109" t="s">
        <v>219</v>
      </c>
      <c r="C110" s="110" t="s">
        <v>285</v>
      </c>
      <c r="D110" s="111" t="s">
        <v>286</v>
      </c>
      <c r="E110" s="112">
        <v>11.683</v>
      </c>
      <c r="F110" s="113" t="s">
        <v>173</v>
      </c>
      <c r="H110" s="114">
        <f>ROUND(E110*G110,2)</f>
        <v>0</v>
      </c>
      <c r="J110" s="114">
        <f>ROUND(E110*G110,2)</f>
        <v>0</v>
      </c>
      <c r="L110" s="115">
        <f>E110*K110</f>
        <v>0</v>
      </c>
      <c r="N110" s="112">
        <f>E110*M110</f>
        <v>0</v>
      </c>
      <c r="O110" s="113">
        <v>20</v>
      </c>
      <c r="P110" s="113" t="s">
        <v>154</v>
      </c>
      <c r="V110" s="116" t="s">
        <v>108</v>
      </c>
      <c r="X110" s="110" t="s">
        <v>287</v>
      </c>
      <c r="Y110" s="110" t="s">
        <v>285</v>
      </c>
      <c r="Z110" s="113" t="s">
        <v>282</v>
      </c>
      <c r="AB110" s="113">
        <v>1</v>
      </c>
      <c r="AC110" s="113" t="s">
        <v>157</v>
      </c>
      <c r="AJ110" s="86" t="s">
        <v>158</v>
      </c>
      <c r="AK110" s="86" t="s">
        <v>159</v>
      </c>
    </row>
    <row r="111" spans="1:37">
      <c r="D111" s="158" t="s">
        <v>288</v>
      </c>
      <c r="E111" s="159"/>
      <c r="F111" s="160"/>
      <c r="G111" s="161"/>
      <c r="H111" s="161"/>
      <c r="I111" s="161"/>
      <c r="J111" s="161"/>
      <c r="K111" s="162"/>
      <c r="L111" s="162"/>
      <c r="M111" s="159"/>
      <c r="N111" s="159"/>
      <c r="O111" s="160"/>
      <c r="P111" s="160"/>
      <c r="Q111" s="159"/>
      <c r="R111" s="159"/>
      <c r="S111" s="159"/>
      <c r="T111" s="163"/>
      <c r="U111" s="163"/>
      <c r="V111" s="163" t="s">
        <v>0</v>
      </c>
      <c r="W111" s="164"/>
      <c r="X111" s="160"/>
    </row>
    <row r="112" spans="1:37">
      <c r="D112" s="158" t="s">
        <v>289</v>
      </c>
      <c r="E112" s="159"/>
      <c r="F112" s="160"/>
      <c r="G112" s="161"/>
      <c r="H112" s="161"/>
      <c r="I112" s="161"/>
      <c r="J112" s="161"/>
      <c r="K112" s="162"/>
      <c r="L112" s="162"/>
      <c r="M112" s="159"/>
      <c r="N112" s="159"/>
      <c r="O112" s="160"/>
      <c r="P112" s="160"/>
      <c r="Q112" s="159"/>
      <c r="R112" s="159"/>
      <c r="S112" s="159"/>
      <c r="T112" s="163"/>
      <c r="U112" s="163"/>
      <c r="V112" s="163" t="s">
        <v>0</v>
      </c>
      <c r="W112" s="164"/>
      <c r="X112" s="160"/>
    </row>
    <row r="113" spans="1:37">
      <c r="D113" s="158" t="s">
        <v>290</v>
      </c>
      <c r="E113" s="159"/>
      <c r="F113" s="160"/>
      <c r="G113" s="161"/>
      <c r="H113" s="161"/>
      <c r="I113" s="161"/>
      <c r="J113" s="161"/>
      <c r="K113" s="162"/>
      <c r="L113" s="162"/>
      <c r="M113" s="159"/>
      <c r="N113" s="159"/>
      <c r="O113" s="160"/>
      <c r="P113" s="160"/>
      <c r="Q113" s="159"/>
      <c r="R113" s="159"/>
      <c r="S113" s="159"/>
      <c r="T113" s="163"/>
      <c r="U113" s="163"/>
      <c r="V113" s="163" t="s">
        <v>0</v>
      </c>
      <c r="W113" s="164"/>
      <c r="X113" s="160"/>
    </row>
    <row r="114" spans="1:37">
      <c r="D114" s="158" t="s">
        <v>291</v>
      </c>
      <c r="E114" s="159"/>
      <c r="F114" s="160"/>
      <c r="G114" s="161"/>
      <c r="H114" s="161"/>
      <c r="I114" s="161"/>
      <c r="J114" s="161"/>
      <c r="K114" s="162"/>
      <c r="L114" s="162"/>
      <c r="M114" s="159"/>
      <c r="N114" s="159"/>
      <c r="O114" s="160"/>
      <c r="P114" s="160"/>
      <c r="Q114" s="159"/>
      <c r="R114" s="159"/>
      <c r="S114" s="159"/>
      <c r="T114" s="163"/>
      <c r="U114" s="163"/>
      <c r="V114" s="163" t="s">
        <v>0</v>
      </c>
      <c r="W114" s="164"/>
      <c r="X114" s="160"/>
    </row>
    <row r="115" spans="1:37">
      <c r="D115" s="158" t="s">
        <v>292</v>
      </c>
      <c r="E115" s="159"/>
      <c r="F115" s="160"/>
      <c r="G115" s="161"/>
      <c r="H115" s="161"/>
      <c r="I115" s="161"/>
      <c r="J115" s="161"/>
      <c r="K115" s="162"/>
      <c r="L115" s="162"/>
      <c r="M115" s="159"/>
      <c r="N115" s="159"/>
      <c r="O115" s="160"/>
      <c r="P115" s="160"/>
      <c r="Q115" s="159"/>
      <c r="R115" s="159"/>
      <c r="S115" s="159"/>
      <c r="T115" s="163"/>
      <c r="U115" s="163"/>
      <c r="V115" s="163" t="s">
        <v>0</v>
      </c>
      <c r="W115" s="164"/>
      <c r="X115" s="160"/>
    </row>
    <row r="116" spans="1:37" ht="25.5">
      <c r="A116" s="108">
        <v>16</v>
      </c>
      <c r="B116" s="109" t="s">
        <v>219</v>
      </c>
      <c r="C116" s="110" t="s">
        <v>293</v>
      </c>
      <c r="D116" s="111" t="s">
        <v>294</v>
      </c>
      <c r="E116" s="112">
        <v>9.952</v>
      </c>
      <c r="F116" s="113" t="s">
        <v>173</v>
      </c>
      <c r="H116" s="114">
        <f>ROUND(E116*G116,2)</f>
        <v>0</v>
      </c>
      <c r="J116" s="114">
        <f>ROUND(E116*G116,2)</f>
        <v>0</v>
      </c>
      <c r="L116" s="115">
        <f>E116*K116</f>
        <v>0</v>
      </c>
      <c r="N116" s="112">
        <f>E116*M116</f>
        <v>0</v>
      </c>
      <c r="O116" s="113">
        <v>20</v>
      </c>
      <c r="P116" s="113" t="s">
        <v>154</v>
      </c>
      <c r="V116" s="116" t="s">
        <v>108</v>
      </c>
      <c r="X116" s="110" t="s">
        <v>295</v>
      </c>
      <c r="Y116" s="110" t="s">
        <v>293</v>
      </c>
      <c r="Z116" s="113" t="s">
        <v>282</v>
      </c>
      <c r="AB116" s="113">
        <v>1</v>
      </c>
      <c r="AC116" s="113" t="s">
        <v>157</v>
      </c>
      <c r="AJ116" s="86" t="s">
        <v>158</v>
      </c>
      <c r="AK116" s="86" t="s">
        <v>159</v>
      </c>
    </row>
    <row r="117" spans="1:37">
      <c r="D117" s="158" t="s">
        <v>296</v>
      </c>
      <c r="E117" s="159"/>
      <c r="F117" s="160"/>
      <c r="G117" s="161"/>
      <c r="H117" s="161"/>
      <c r="I117" s="161"/>
      <c r="J117" s="161"/>
      <c r="K117" s="162"/>
      <c r="L117" s="162"/>
      <c r="M117" s="159"/>
      <c r="N117" s="159"/>
      <c r="O117" s="160"/>
      <c r="P117" s="160"/>
      <c r="Q117" s="159"/>
      <c r="R117" s="159"/>
      <c r="S117" s="159"/>
      <c r="T117" s="163"/>
      <c r="U117" s="163"/>
      <c r="V117" s="163" t="s">
        <v>0</v>
      </c>
      <c r="W117" s="164"/>
      <c r="X117" s="160"/>
    </row>
    <row r="118" spans="1:37">
      <c r="D118" s="158" t="s">
        <v>297</v>
      </c>
      <c r="E118" s="159"/>
      <c r="F118" s="160"/>
      <c r="G118" s="161"/>
      <c r="H118" s="161"/>
      <c r="I118" s="161"/>
      <c r="J118" s="161"/>
      <c r="K118" s="162"/>
      <c r="L118" s="162"/>
      <c r="M118" s="159"/>
      <c r="N118" s="159"/>
      <c r="O118" s="160"/>
      <c r="P118" s="160"/>
      <c r="Q118" s="159"/>
      <c r="R118" s="159"/>
      <c r="S118" s="159"/>
      <c r="T118" s="163"/>
      <c r="U118" s="163"/>
      <c r="V118" s="163" t="s">
        <v>0</v>
      </c>
      <c r="W118" s="164"/>
      <c r="X118" s="160"/>
    </row>
    <row r="119" spans="1:37">
      <c r="D119" s="158" t="s">
        <v>298</v>
      </c>
      <c r="E119" s="159"/>
      <c r="F119" s="160"/>
      <c r="G119" s="161"/>
      <c r="H119" s="161"/>
      <c r="I119" s="161"/>
      <c r="J119" s="161"/>
      <c r="K119" s="162"/>
      <c r="L119" s="162"/>
      <c r="M119" s="159"/>
      <c r="N119" s="159"/>
      <c r="O119" s="160"/>
      <c r="P119" s="160"/>
      <c r="Q119" s="159"/>
      <c r="R119" s="159"/>
      <c r="S119" s="159"/>
      <c r="T119" s="163"/>
      <c r="U119" s="163"/>
      <c r="V119" s="163" t="s">
        <v>0</v>
      </c>
      <c r="W119" s="164"/>
      <c r="X119" s="160"/>
    </row>
    <row r="120" spans="1:37">
      <c r="D120" s="158" t="s">
        <v>299</v>
      </c>
      <c r="E120" s="159"/>
      <c r="F120" s="160"/>
      <c r="G120" s="161"/>
      <c r="H120" s="161"/>
      <c r="I120" s="161"/>
      <c r="J120" s="161"/>
      <c r="K120" s="162"/>
      <c r="L120" s="162"/>
      <c r="M120" s="159"/>
      <c r="N120" s="159"/>
      <c r="O120" s="160"/>
      <c r="P120" s="160"/>
      <c r="Q120" s="159"/>
      <c r="R120" s="159"/>
      <c r="S120" s="159"/>
      <c r="T120" s="163"/>
      <c r="U120" s="163"/>
      <c r="V120" s="163" t="s">
        <v>0</v>
      </c>
      <c r="W120" s="164"/>
      <c r="X120" s="160"/>
    </row>
    <row r="121" spans="1:37">
      <c r="D121" s="158" t="s">
        <v>300</v>
      </c>
      <c r="E121" s="159"/>
      <c r="F121" s="160"/>
      <c r="G121" s="161"/>
      <c r="H121" s="161"/>
      <c r="I121" s="161"/>
      <c r="J121" s="161"/>
      <c r="K121" s="162"/>
      <c r="L121" s="162"/>
      <c r="M121" s="159"/>
      <c r="N121" s="159"/>
      <c r="O121" s="160"/>
      <c r="P121" s="160"/>
      <c r="Q121" s="159"/>
      <c r="R121" s="159"/>
      <c r="S121" s="159"/>
      <c r="T121" s="163"/>
      <c r="U121" s="163"/>
      <c r="V121" s="163" t="s">
        <v>0</v>
      </c>
      <c r="W121" s="164"/>
      <c r="X121" s="160"/>
    </row>
    <row r="122" spans="1:37">
      <c r="D122" s="158" t="s">
        <v>301</v>
      </c>
      <c r="E122" s="159"/>
      <c r="F122" s="160"/>
      <c r="G122" s="161"/>
      <c r="H122" s="161"/>
      <c r="I122" s="161"/>
      <c r="J122" s="161"/>
      <c r="K122" s="162"/>
      <c r="L122" s="162"/>
      <c r="M122" s="159"/>
      <c r="N122" s="159"/>
      <c r="O122" s="160"/>
      <c r="P122" s="160"/>
      <c r="Q122" s="159"/>
      <c r="R122" s="159"/>
      <c r="S122" s="159"/>
      <c r="T122" s="163"/>
      <c r="U122" s="163"/>
      <c r="V122" s="163" t="s">
        <v>0</v>
      </c>
      <c r="W122" s="164"/>
      <c r="X122" s="160"/>
    </row>
    <row r="123" spans="1:37">
      <c r="D123" s="158" t="s">
        <v>302</v>
      </c>
      <c r="E123" s="159"/>
      <c r="F123" s="160"/>
      <c r="G123" s="161"/>
      <c r="H123" s="161"/>
      <c r="I123" s="161"/>
      <c r="J123" s="161"/>
      <c r="K123" s="162"/>
      <c r="L123" s="162"/>
      <c r="M123" s="159"/>
      <c r="N123" s="159"/>
      <c r="O123" s="160"/>
      <c r="P123" s="160"/>
      <c r="Q123" s="159"/>
      <c r="R123" s="159"/>
      <c r="S123" s="159"/>
      <c r="T123" s="163"/>
      <c r="U123" s="163"/>
      <c r="V123" s="163" t="s">
        <v>0</v>
      </c>
      <c r="W123" s="164"/>
      <c r="X123" s="160"/>
    </row>
    <row r="124" spans="1:37">
      <c r="D124" s="158" t="s">
        <v>303</v>
      </c>
      <c r="E124" s="159"/>
      <c r="F124" s="160"/>
      <c r="G124" s="161"/>
      <c r="H124" s="161"/>
      <c r="I124" s="161"/>
      <c r="J124" s="161"/>
      <c r="K124" s="162"/>
      <c r="L124" s="162"/>
      <c r="M124" s="159"/>
      <c r="N124" s="159"/>
      <c r="O124" s="160"/>
      <c r="P124" s="160"/>
      <c r="Q124" s="159"/>
      <c r="R124" s="159"/>
      <c r="S124" s="159"/>
      <c r="T124" s="163"/>
      <c r="U124" s="163"/>
      <c r="V124" s="163" t="s">
        <v>0</v>
      </c>
      <c r="W124" s="164"/>
      <c r="X124" s="160"/>
    </row>
    <row r="125" spans="1:37">
      <c r="D125" s="158" t="s">
        <v>304</v>
      </c>
      <c r="E125" s="159"/>
      <c r="F125" s="160"/>
      <c r="G125" s="161"/>
      <c r="H125" s="161"/>
      <c r="I125" s="161"/>
      <c r="J125" s="161"/>
      <c r="K125" s="162"/>
      <c r="L125" s="162"/>
      <c r="M125" s="159"/>
      <c r="N125" s="159"/>
      <c r="O125" s="160"/>
      <c r="P125" s="160"/>
      <c r="Q125" s="159"/>
      <c r="R125" s="159"/>
      <c r="S125" s="159"/>
      <c r="T125" s="163"/>
      <c r="U125" s="163"/>
      <c r="V125" s="163" t="s">
        <v>0</v>
      </c>
      <c r="W125" s="164"/>
      <c r="X125" s="160"/>
    </row>
    <row r="126" spans="1:37" ht="25.5">
      <c r="A126" s="108">
        <v>17</v>
      </c>
      <c r="B126" s="109" t="s">
        <v>219</v>
      </c>
      <c r="C126" s="110" t="s">
        <v>305</v>
      </c>
      <c r="D126" s="111" t="s">
        <v>306</v>
      </c>
      <c r="E126" s="112">
        <v>1.2050000000000001</v>
      </c>
      <c r="F126" s="113" t="s">
        <v>173</v>
      </c>
      <c r="H126" s="114">
        <f>ROUND(E126*G126,2)</f>
        <v>0</v>
      </c>
      <c r="J126" s="114">
        <f>ROUND(E126*G126,2)</f>
        <v>0</v>
      </c>
      <c r="L126" s="115">
        <f>E126*K126</f>
        <v>0</v>
      </c>
      <c r="N126" s="112">
        <f>E126*M126</f>
        <v>0</v>
      </c>
      <c r="O126" s="113">
        <v>20</v>
      </c>
      <c r="P126" s="113" t="s">
        <v>154</v>
      </c>
      <c r="V126" s="116" t="s">
        <v>108</v>
      </c>
      <c r="X126" s="110" t="s">
        <v>307</v>
      </c>
      <c r="Y126" s="110" t="s">
        <v>305</v>
      </c>
      <c r="Z126" s="113" t="s">
        <v>282</v>
      </c>
      <c r="AB126" s="113">
        <v>1</v>
      </c>
      <c r="AC126" s="113" t="s">
        <v>157</v>
      </c>
      <c r="AJ126" s="86" t="s">
        <v>158</v>
      </c>
      <c r="AK126" s="86" t="s">
        <v>159</v>
      </c>
    </row>
    <row r="127" spans="1:37">
      <c r="D127" s="158" t="s">
        <v>308</v>
      </c>
      <c r="E127" s="159"/>
      <c r="F127" s="160"/>
      <c r="G127" s="161"/>
      <c r="H127" s="161"/>
      <c r="I127" s="161"/>
      <c r="J127" s="161"/>
      <c r="K127" s="162"/>
      <c r="L127" s="162"/>
      <c r="M127" s="159"/>
      <c r="N127" s="159"/>
      <c r="O127" s="160"/>
      <c r="P127" s="160"/>
      <c r="Q127" s="159"/>
      <c r="R127" s="159"/>
      <c r="S127" s="159"/>
      <c r="T127" s="163"/>
      <c r="U127" s="163"/>
      <c r="V127" s="163" t="s">
        <v>0</v>
      </c>
      <c r="W127" s="164"/>
      <c r="X127" s="160"/>
    </row>
    <row r="128" spans="1:37">
      <c r="D128" s="158" t="s">
        <v>309</v>
      </c>
      <c r="E128" s="159"/>
      <c r="F128" s="160"/>
      <c r="G128" s="161"/>
      <c r="H128" s="161"/>
      <c r="I128" s="161"/>
      <c r="J128" s="161"/>
      <c r="K128" s="162"/>
      <c r="L128" s="162"/>
      <c r="M128" s="159"/>
      <c r="N128" s="159"/>
      <c r="O128" s="160"/>
      <c r="P128" s="160"/>
      <c r="Q128" s="159"/>
      <c r="R128" s="159"/>
      <c r="S128" s="159"/>
      <c r="T128" s="163"/>
      <c r="U128" s="163"/>
      <c r="V128" s="163" t="s">
        <v>0</v>
      </c>
      <c r="W128" s="164"/>
      <c r="X128" s="160"/>
    </row>
    <row r="129" spans="1:37">
      <c r="A129" s="108">
        <v>18</v>
      </c>
      <c r="B129" s="109" t="s">
        <v>219</v>
      </c>
      <c r="C129" s="110" t="s">
        <v>310</v>
      </c>
      <c r="D129" s="111" t="s">
        <v>311</v>
      </c>
      <c r="E129" s="112">
        <v>41</v>
      </c>
      <c r="F129" s="113" t="s">
        <v>312</v>
      </c>
      <c r="H129" s="114">
        <f>ROUND(E129*G129,2)</f>
        <v>0</v>
      </c>
      <c r="J129" s="114">
        <f>ROUND(E129*G129,2)</f>
        <v>0</v>
      </c>
      <c r="K129" s="115">
        <v>1.7260000000000001E-2</v>
      </c>
      <c r="L129" s="115">
        <f>E129*K129</f>
        <v>0.70766000000000007</v>
      </c>
      <c r="N129" s="112">
        <f>E129*M129</f>
        <v>0</v>
      </c>
      <c r="O129" s="113">
        <v>20</v>
      </c>
      <c r="P129" s="113" t="s">
        <v>154</v>
      </c>
      <c r="V129" s="116" t="s">
        <v>108</v>
      </c>
      <c r="W129" s="117">
        <v>22.55</v>
      </c>
      <c r="X129" s="110" t="s">
        <v>313</v>
      </c>
      <c r="Y129" s="110" t="s">
        <v>310</v>
      </c>
      <c r="Z129" s="113" t="s">
        <v>282</v>
      </c>
      <c r="AB129" s="113">
        <v>1</v>
      </c>
      <c r="AC129" s="113" t="s">
        <v>157</v>
      </c>
      <c r="AJ129" s="86" t="s">
        <v>158</v>
      </c>
      <c r="AK129" s="86" t="s">
        <v>159</v>
      </c>
    </row>
    <row r="130" spans="1:37">
      <c r="D130" s="158" t="s">
        <v>314</v>
      </c>
      <c r="E130" s="159"/>
      <c r="F130" s="160"/>
      <c r="G130" s="161"/>
      <c r="H130" s="161"/>
      <c r="I130" s="161"/>
      <c r="J130" s="161"/>
      <c r="K130" s="162"/>
      <c r="L130" s="162"/>
      <c r="M130" s="159"/>
      <c r="N130" s="159"/>
      <c r="O130" s="160"/>
      <c r="P130" s="160"/>
      <c r="Q130" s="159"/>
      <c r="R130" s="159"/>
      <c r="S130" s="159"/>
      <c r="T130" s="163"/>
      <c r="U130" s="163"/>
      <c r="V130" s="163" t="s">
        <v>0</v>
      </c>
      <c r="W130" s="164"/>
      <c r="X130" s="160"/>
    </row>
    <row r="131" spans="1:37">
      <c r="A131" s="108">
        <v>19</v>
      </c>
      <c r="B131" s="109" t="s">
        <v>219</v>
      </c>
      <c r="C131" s="110" t="s">
        <v>315</v>
      </c>
      <c r="D131" s="111" t="s">
        <v>316</v>
      </c>
      <c r="E131" s="112">
        <v>10</v>
      </c>
      <c r="F131" s="113" t="s">
        <v>312</v>
      </c>
      <c r="H131" s="114">
        <f t="shared" ref="H131:H137" si="0">ROUND(E131*G131,2)</f>
        <v>0</v>
      </c>
      <c r="J131" s="114">
        <f t="shared" ref="J131:J137" si="1">ROUND(E131*G131,2)</f>
        <v>0</v>
      </c>
      <c r="K131" s="115">
        <v>2.0789999999999999E-2</v>
      </c>
      <c r="L131" s="115">
        <f t="shared" ref="L131:L137" si="2">E131*K131</f>
        <v>0.2079</v>
      </c>
      <c r="N131" s="112">
        <f t="shared" ref="N131:N137" si="3">E131*M131</f>
        <v>0</v>
      </c>
      <c r="O131" s="113">
        <v>20</v>
      </c>
      <c r="P131" s="113" t="s">
        <v>154</v>
      </c>
      <c r="V131" s="116" t="s">
        <v>108</v>
      </c>
      <c r="W131" s="117">
        <v>5.6</v>
      </c>
      <c r="X131" s="110" t="s">
        <v>317</v>
      </c>
      <c r="Y131" s="110" t="s">
        <v>315</v>
      </c>
      <c r="Z131" s="113" t="s">
        <v>282</v>
      </c>
      <c r="AB131" s="113">
        <v>1</v>
      </c>
      <c r="AC131" s="113" t="s">
        <v>157</v>
      </c>
      <c r="AJ131" s="86" t="s">
        <v>158</v>
      </c>
      <c r="AK131" s="86" t="s">
        <v>159</v>
      </c>
    </row>
    <row r="132" spans="1:37">
      <c r="A132" s="108">
        <v>20</v>
      </c>
      <c r="B132" s="109" t="s">
        <v>219</v>
      </c>
      <c r="C132" s="110" t="s">
        <v>318</v>
      </c>
      <c r="D132" s="111" t="s">
        <v>319</v>
      </c>
      <c r="E132" s="112">
        <v>6</v>
      </c>
      <c r="F132" s="113" t="s">
        <v>312</v>
      </c>
      <c r="H132" s="114">
        <f t="shared" si="0"/>
        <v>0</v>
      </c>
      <c r="J132" s="114">
        <f t="shared" si="1"/>
        <v>0</v>
      </c>
      <c r="K132" s="115">
        <v>2.4330000000000001E-2</v>
      </c>
      <c r="L132" s="115">
        <f t="shared" si="2"/>
        <v>0.14598</v>
      </c>
      <c r="N132" s="112">
        <f t="shared" si="3"/>
        <v>0</v>
      </c>
      <c r="O132" s="113">
        <v>20</v>
      </c>
      <c r="P132" s="113" t="s">
        <v>154</v>
      </c>
      <c r="V132" s="116" t="s">
        <v>108</v>
      </c>
      <c r="W132" s="117">
        <v>3.42</v>
      </c>
      <c r="X132" s="110" t="s">
        <v>320</v>
      </c>
      <c r="Y132" s="110" t="s">
        <v>318</v>
      </c>
      <c r="Z132" s="113" t="s">
        <v>282</v>
      </c>
      <c r="AB132" s="113">
        <v>1</v>
      </c>
      <c r="AC132" s="113" t="s">
        <v>157</v>
      </c>
      <c r="AJ132" s="86" t="s">
        <v>158</v>
      </c>
      <c r="AK132" s="86" t="s">
        <v>159</v>
      </c>
    </row>
    <row r="133" spans="1:37">
      <c r="A133" s="108">
        <v>21</v>
      </c>
      <c r="B133" s="109" t="s">
        <v>219</v>
      </c>
      <c r="C133" s="110" t="s">
        <v>321</v>
      </c>
      <c r="D133" s="111" t="s">
        <v>322</v>
      </c>
      <c r="E133" s="112">
        <v>1</v>
      </c>
      <c r="F133" s="113" t="s">
        <v>312</v>
      </c>
      <c r="H133" s="114">
        <f t="shared" si="0"/>
        <v>0</v>
      </c>
      <c r="J133" s="114">
        <f t="shared" si="1"/>
        <v>0</v>
      </c>
      <c r="K133" s="115">
        <v>2.8330000000000001E-2</v>
      </c>
      <c r="L133" s="115">
        <f t="shared" si="2"/>
        <v>2.8330000000000001E-2</v>
      </c>
      <c r="N133" s="112">
        <f t="shared" si="3"/>
        <v>0</v>
      </c>
      <c r="O133" s="113">
        <v>20</v>
      </c>
      <c r="P133" s="113" t="s">
        <v>154</v>
      </c>
      <c r="V133" s="116" t="s">
        <v>108</v>
      </c>
      <c r="W133" s="117">
        <v>0.59</v>
      </c>
      <c r="X133" s="110" t="s">
        <v>323</v>
      </c>
      <c r="Y133" s="110" t="s">
        <v>321</v>
      </c>
      <c r="Z133" s="113" t="s">
        <v>282</v>
      </c>
      <c r="AB133" s="113">
        <v>1</v>
      </c>
      <c r="AC133" s="113" t="s">
        <v>157</v>
      </c>
      <c r="AJ133" s="86" t="s">
        <v>158</v>
      </c>
      <c r="AK133" s="86" t="s">
        <v>159</v>
      </c>
    </row>
    <row r="134" spans="1:37">
      <c r="A134" s="108">
        <v>22</v>
      </c>
      <c r="B134" s="109" t="s">
        <v>219</v>
      </c>
      <c r="C134" s="110" t="s">
        <v>324</v>
      </c>
      <c r="D134" s="111" t="s">
        <v>325</v>
      </c>
      <c r="E134" s="112">
        <v>2</v>
      </c>
      <c r="F134" s="113" t="s">
        <v>312</v>
      </c>
      <c r="H134" s="114">
        <f t="shared" si="0"/>
        <v>0</v>
      </c>
      <c r="J134" s="114">
        <f t="shared" si="1"/>
        <v>0</v>
      </c>
      <c r="K134" s="115">
        <v>3.7310000000000003E-2</v>
      </c>
      <c r="L134" s="115">
        <f t="shared" si="2"/>
        <v>7.4620000000000006E-2</v>
      </c>
      <c r="N134" s="112">
        <f t="shared" si="3"/>
        <v>0</v>
      </c>
      <c r="O134" s="113">
        <v>20</v>
      </c>
      <c r="P134" s="113" t="s">
        <v>154</v>
      </c>
      <c r="V134" s="116" t="s">
        <v>108</v>
      </c>
      <c r="W134" s="117">
        <v>1.22</v>
      </c>
      <c r="X134" s="110" t="s">
        <v>326</v>
      </c>
      <c r="Y134" s="110" t="s">
        <v>324</v>
      </c>
      <c r="Z134" s="113" t="s">
        <v>282</v>
      </c>
      <c r="AB134" s="113">
        <v>1</v>
      </c>
      <c r="AC134" s="113" t="s">
        <v>157</v>
      </c>
      <c r="AJ134" s="86" t="s">
        <v>158</v>
      </c>
      <c r="AK134" s="86" t="s">
        <v>159</v>
      </c>
    </row>
    <row r="135" spans="1:37">
      <c r="A135" s="108">
        <v>23</v>
      </c>
      <c r="B135" s="109" t="s">
        <v>219</v>
      </c>
      <c r="C135" s="110" t="s">
        <v>327</v>
      </c>
      <c r="D135" s="111" t="s">
        <v>328</v>
      </c>
      <c r="E135" s="112">
        <v>1</v>
      </c>
      <c r="F135" s="113" t="s">
        <v>312</v>
      </c>
      <c r="H135" s="114">
        <f t="shared" si="0"/>
        <v>0</v>
      </c>
      <c r="J135" s="114">
        <f t="shared" si="1"/>
        <v>0</v>
      </c>
      <c r="K135" s="115">
        <v>4.4380000000000003E-2</v>
      </c>
      <c r="L135" s="115">
        <f t="shared" si="2"/>
        <v>4.4380000000000003E-2</v>
      </c>
      <c r="N135" s="112">
        <f t="shared" si="3"/>
        <v>0</v>
      </c>
      <c r="O135" s="113">
        <v>20</v>
      </c>
      <c r="P135" s="113" t="s">
        <v>154</v>
      </c>
      <c r="V135" s="116" t="s">
        <v>108</v>
      </c>
      <c r="W135" s="117">
        <v>0.66</v>
      </c>
      <c r="X135" s="110" t="s">
        <v>329</v>
      </c>
      <c r="Y135" s="110" t="s">
        <v>327</v>
      </c>
      <c r="Z135" s="113" t="s">
        <v>282</v>
      </c>
      <c r="AB135" s="113">
        <v>1</v>
      </c>
      <c r="AC135" s="113" t="s">
        <v>157</v>
      </c>
      <c r="AJ135" s="86" t="s">
        <v>158</v>
      </c>
      <c r="AK135" s="86" t="s">
        <v>159</v>
      </c>
    </row>
    <row r="136" spans="1:37">
      <c r="A136" s="108">
        <v>24</v>
      </c>
      <c r="B136" s="109" t="s">
        <v>219</v>
      </c>
      <c r="C136" s="110" t="s">
        <v>330</v>
      </c>
      <c r="D136" s="111" t="s">
        <v>331</v>
      </c>
      <c r="E136" s="112">
        <v>5</v>
      </c>
      <c r="F136" s="113" t="s">
        <v>312</v>
      </c>
      <c r="H136" s="114">
        <f t="shared" si="0"/>
        <v>0</v>
      </c>
      <c r="J136" s="114">
        <f t="shared" si="1"/>
        <v>0</v>
      </c>
      <c r="K136" s="115">
        <v>4.7910000000000001E-2</v>
      </c>
      <c r="L136" s="115">
        <f t="shared" si="2"/>
        <v>0.23955000000000001</v>
      </c>
      <c r="N136" s="112">
        <f t="shared" si="3"/>
        <v>0</v>
      </c>
      <c r="O136" s="113">
        <v>20</v>
      </c>
      <c r="P136" s="113" t="s">
        <v>154</v>
      </c>
      <c r="V136" s="116" t="s">
        <v>108</v>
      </c>
      <c r="W136" s="117">
        <v>3.45</v>
      </c>
      <c r="X136" s="110" t="s">
        <v>332</v>
      </c>
      <c r="Y136" s="110" t="s">
        <v>330</v>
      </c>
      <c r="Z136" s="113" t="s">
        <v>282</v>
      </c>
      <c r="AB136" s="113">
        <v>1</v>
      </c>
      <c r="AC136" s="113" t="s">
        <v>157</v>
      </c>
      <c r="AJ136" s="86" t="s">
        <v>158</v>
      </c>
      <c r="AK136" s="86" t="s">
        <v>159</v>
      </c>
    </row>
    <row r="137" spans="1:37">
      <c r="A137" s="108">
        <v>25</v>
      </c>
      <c r="B137" s="109" t="s">
        <v>219</v>
      </c>
      <c r="C137" s="110" t="s">
        <v>333</v>
      </c>
      <c r="D137" s="111" t="s">
        <v>334</v>
      </c>
      <c r="E137" s="112">
        <v>7.8440000000000003</v>
      </c>
      <c r="F137" s="113" t="s">
        <v>153</v>
      </c>
      <c r="H137" s="114">
        <f t="shared" si="0"/>
        <v>0</v>
      </c>
      <c r="J137" s="114">
        <f t="shared" si="1"/>
        <v>0</v>
      </c>
      <c r="K137" s="115">
        <v>6.6229999999999997E-2</v>
      </c>
      <c r="L137" s="115">
        <f t="shared" si="2"/>
        <v>0.51950812000000002</v>
      </c>
      <c r="N137" s="112">
        <f t="shared" si="3"/>
        <v>0</v>
      </c>
      <c r="O137" s="113">
        <v>20</v>
      </c>
      <c r="P137" s="113" t="s">
        <v>154</v>
      </c>
      <c r="V137" s="116" t="s">
        <v>108</v>
      </c>
      <c r="W137" s="117">
        <v>3.6789999999999998</v>
      </c>
      <c r="X137" s="110" t="s">
        <v>335</v>
      </c>
      <c r="Y137" s="110" t="s">
        <v>333</v>
      </c>
      <c r="Z137" s="113" t="s">
        <v>282</v>
      </c>
      <c r="AB137" s="113">
        <v>1</v>
      </c>
      <c r="AC137" s="113" t="s">
        <v>157</v>
      </c>
      <c r="AJ137" s="86" t="s">
        <v>158</v>
      </c>
      <c r="AK137" s="86" t="s">
        <v>159</v>
      </c>
    </row>
    <row r="138" spans="1:37">
      <c r="D138" s="158" t="s">
        <v>336</v>
      </c>
      <c r="E138" s="159"/>
      <c r="F138" s="160"/>
      <c r="G138" s="161"/>
      <c r="H138" s="161"/>
      <c r="I138" s="161"/>
      <c r="J138" s="161"/>
      <c r="K138" s="162"/>
      <c r="L138" s="162"/>
      <c r="M138" s="159"/>
      <c r="N138" s="159"/>
      <c r="O138" s="160"/>
      <c r="P138" s="160"/>
      <c r="Q138" s="159"/>
      <c r="R138" s="159"/>
      <c r="S138" s="159"/>
      <c r="T138" s="163"/>
      <c r="U138" s="163"/>
      <c r="V138" s="163" t="s">
        <v>0</v>
      </c>
      <c r="W138" s="164"/>
      <c r="X138" s="160"/>
    </row>
    <row r="139" spans="1:37">
      <c r="D139" s="158" t="s">
        <v>337</v>
      </c>
      <c r="E139" s="159"/>
      <c r="F139" s="160"/>
      <c r="G139" s="161"/>
      <c r="H139" s="161"/>
      <c r="I139" s="161"/>
      <c r="J139" s="161"/>
      <c r="K139" s="162"/>
      <c r="L139" s="162"/>
      <c r="M139" s="159"/>
      <c r="N139" s="159"/>
      <c r="O139" s="160"/>
      <c r="P139" s="160"/>
      <c r="Q139" s="159"/>
      <c r="R139" s="159"/>
      <c r="S139" s="159"/>
      <c r="T139" s="163"/>
      <c r="U139" s="163"/>
      <c r="V139" s="163" t="s">
        <v>0</v>
      </c>
      <c r="W139" s="164"/>
      <c r="X139" s="160"/>
    </row>
    <row r="140" spans="1:37">
      <c r="D140" s="158" t="s">
        <v>338</v>
      </c>
      <c r="E140" s="159"/>
      <c r="F140" s="160"/>
      <c r="G140" s="161"/>
      <c r="H140" s="161"/>
      <c r="I140" s="161"/>
      <c r="J140" s="161"/>
      <c r="K140" s="162"/>
      <c r="L140" s="162"/>
      <c r="M140" s="159"/>
      <c r="N140" s="159"/>
      <c r="O140" s="160"/>
      <c r="P140" s="160"/>
      <c r="Q140" s="159"/>
      <c r="R140" s="159"/>
      <c r="S140" s="159"/>
      <c r="T140" s="163"/>
      <c r="U140" s="163"/>
      <c r="V140" s="163" t="s">
        <v>0</v>
      </c>
      <c r="W140" s="164"/>
      <c r="X140" s="160"/>
    </row>
    <row r="141" spans="1:37">
      <c r="A141" s="108">
        <v>26</v>
      </c>
      <c r="B141" s="109" t="s">
        <v>219</v>
      </c>
      <c r="C141" s="110" t="s">
        <v>339</v>
      </c>
      <c r="D141" s="111" t="s">
        <v>340</v>
      </c>
      <c r="E141" s="112">
        <v>89.793999999999997</v>
      </c>
      <c r="F141" s="113" t="s">
        <v>153</v>
      </c>
      <c r="H141" s="114">
        <f>ROUND(E141*G141,2)</f>
        <v>0</v>
      </c>
      <c r="J141" s="114">
        <f>ROUND(E141*G141,2)</f>
        <v>0</v>
      </c>
      <c r="K141" s="115">
        <v>0.11772000000000001</v>
      </c>
      <c r="L141" s="115">
        <f>E141*K141</f>
        <v>10.570549680000001</v>
      </c>
      <c r="N141" s="112">
        <f>E141*M141</f>
        <v>0</v>
      </c>
      <c r="O141" s="113">
        <v>20</v>
      </c>
      <c r="P141" s="113" t="s">
        <v>154</v>
      </c>
      <c r="V141" s="116" t="s">
        <v>108</v>
      </c>
      <c r="W141" s="117">
        <v>46.603000000000002</v>
      </c>
      <c r="X141" s="110" t="s">
        <v>341</v>
      </c>
      <c r="Y141" s="110" t="s">
        <v>339</v>
      </c>
      <c r="Z141" s="113" t="s">
        <v>282</v>
      </c>
      <c r="AB141" s="113">
        <v>1</v>
      </c>
      <c r="AC141" s="113" t="s">
        <v>157</v>
      </c>
      <c r="AJ141" s="86" t="s">
        <v>158</v>
      </c>
      <c r="AK141" s="86" t="s">
        <v>159</v>
      </c>
    </row>
    <row r="142" spans="1:37">
      <c r="D142" s="158" t="s">
        <v>342</v>
      </c>
      <c r="E142" s="159"/>
      <c r="F142" s="160"/>
      <c r="G142" s="161"/>
      <c r="H142" s="161"/>
      <c r="I142" s="161"/>
      <c r="J142" s="161"/>
      <c r="K142" s="162"/>
      <c r="L142" s="162"/>
      <c r="M142" s="159"/>
      <c r="N142" s="159"/>
      <c r="O142" s="160"/>
      <c r="P142" s="160"/>
      <c r="Q142" s="159"/>
      <c r="R142" s="159"/>
      <c r="S142" s="159"/>
      <c r="T142" s="163"/>
      <c r="U142" s="163"/>
      <c r="V142" s="163" t="s">
        <v>0</v>
      </c>
      <c r="W142" s="164"/>
      <c r="X142" s="160"/>
    </row>
    <row r="143" spans="1:37">
      <c r="D143" s="158" t="s">
        <v>343</v>
      </c>
      <c r="E143" s="159"/>
      <c r="F143" s="160"/>
      <c r="G143" s="161"/>
      <c r="H143" s="161"/>
      <c r="I143" s="161"/>
      <c r="J143" s="161"/>
      <c r="K143" s="162"/>
      <c r="L143" s="162"/>
      <c r="M143" s="159"/>
      <c r="N143" s="159"/>
      <c r="O143" s="160"/>
      <c r="P143" s="160"/>
      <c r="Q143" s="159"/>
      <c r="R143" s="159"/>
      <c r="S143" s="159"/>
      <c r="T143" s="163"/>
      <c r="U143" s="163"/>
      <c r="V143" s="163" t="s">
        <v>0</v>
      </c>
      <c r="W143" s="164"/>
      <c r="X143" s="160"/>
    </row>
    <row r="144" spans="1:37">
      <c r="D144" s="158" t="s">
        <v>344</v>
      </c>
      <c r="E144" s="159"/>
      <c r="F144" s="160"/>
      <c r="G144" s="161"/>
      <c r="H144" s="161"/>
      <c r="I144" s="161"/>
      <c r="J144" s="161"/>
      <c r="K144" s="162"/>
      <c r="L144" s="162"/>
      <c r="M144" s="159"/>
      <c r="N144" s="159"/>
      <c r="O144" s="160"/>
      <c r="P144" s="160"/>
      <c r="Q144" s="159"/>
      <c r="R144" s="159"/>
      <c r="S144" s="159"/>
      <c r="T144" s="163"/>
      <c r="U144" s="163"/>
      <c r="V144" s="163" t="s">
        <v>0</v>
      </c>
      <c r="W144" s="164"/>
      <c r="X144" s="160"/>
    </row>
    <row r="145" spans="2:24">
      <c r="D145" s="158" t="s">
        <v>345</v>
      </c>
      <c r="E145" s="159"/>
      <c r="F145" s="160"/>
      <c r="G145" s="161"/>
      <c r="H145" s="161"/>
      <c r="I145" s="161"/>
      <c r="J145" s="161"/>
      <c r="K145" s="162"/>
      <c r="L145" s="162"/>
      <c r="M145" s="159"/>
      <c r="N145" s="159"/>
      <c r="O145" s="160"/>
      <c r="P145" s="160"/>
      <c r="Q145" s="159"/>
      <c r="R145" s="159"/>
      <c r="S145" s="159"/>
      <c r="T145" s="163"/>
      <c r="U145" s="163"/>
      <c r="V145" s="163" t="s">
        <v>0</v>
      </c>
      <c r="W145" s="164"/>
      <c r="X145" s="160"/>
    </row>
    <row r="146" spans="2:24">
      <c r="D146" s="158" t="s">
        <v>346</v>
      </c>
      <c r="E146" s="159"/>
      <c r="F146" s="160"/>
      <c r="G146" s="161"/>
      <c r="H146" s="161"/>
      <c r="I146" s="161"/>
      <c r="J146" s="161"/>
      <c r="K146" s="162"/>
      <c r="L146" s="162"/>
      <c r="M146" s="159"/>
      <c r="N146" s="159"/>
      <c r="O146" s="160"/>
      <c r="P146" s="160"/>
      <c r="Q146" s="159"/>
      <c r="R146" s="159"/>
      <c r="S146" s="159"/>
      <c r="T146" s="163"/>
      <c r="U146" s="163"/>
      <c r="V146" s="163" t="s">
        <v>0</v>
      </c>
      <c r="W146" s="164"/>
      <c r="X146" s="160"/>
    </row>
    <row r="147" spans="2:24">
      <c r="D147" s="158" t="s">
        <v>347</v>
      </c>
      <c r="E147" s="159"/>
      <c r="F147" s="160"/>
      <c r="G147" s="161"/>
      <c r="H147" s="161"/>
      <c r="I147" s="161"/>
      <c r="J147" s="161"/>
      <c r="K147" s="162"/>
      <c r="L147" s="162"/>
      <c r="M147" s="159"/>
      <c r="N147" s="159"/>
      <c r="O147" s="160"/>
      <c r="P147" s="160"/>
      <c r="Q147" s="159"/>
      <c r="R147" s="159"/>
      <c r="S147" s="159"/>
      <c r="T147" s="163"/>
      <c r="U147" s="163"/>
      <c r="V147" s="163" t="s">
        <v>0</v>
      </c>
      <c r="W147" s="164"/>
      <c r="X147" s="160"/>
    </row>
    <row r="148" spans="2:24">
      <c r="D148" s="158" t="s">
        <v>348</v>
      </c>
      <c r="E148" s="159"/>
      <c r="F148" s="160"/>
      <c r="G148" s="161"/>
      <c r="H148" s="161"/>
      <c r="I148" s="161"/>
      <c r="J148" s="161"/>
      <c r="K148" s="162"/>
      <c r="L148" s="162"/>
      <c r="M148" s="159"/>
      <c r="N148" s="159"/>
      <c r="O148" s="160"/>
      <c r="P148" s="160"/>
      <c r="Q148" s="159"/>
      <c r="R148" s="159"/>
      <c r="S148" s="159"/>
      <c r="T148" s="163"/>
      <c r="U148" s="163"/>
      <c r="V148" s="163" t="s">
        <v>0</v>
      </c>
      <c r="W148" s="164"/>
      <c r="X148" s="160"/>
    </row>
    <row r="149" spans="2:24">
      <c r="D149" s="158" t="s">
        <v>343</v>
      </c>
      <c r="E149" s="159"/>
      <c r="F149" s="160"/>
      <c r="G149" s="161"/>
      <c r="H149" s="161"/>
      <c r="I149" s="161"/>
      <c r="J149" s="161"/>
      <c r="K149" s="162"/>
      <c r="L149" s="162"/>
      <c r="M149" s="159"/>
      <c r="N149" s="159"/>
      <c r="O149" s="160"/>
      <c r="P149" s="160"/>
      <c r="Q149" s="159"/>
      <c r="R149" s="159"/>
      <c r="S149" s="159"/>
      <c r="T149" s="163"/>
      <c r="U149" s="163"/>
      <c r="V149" s="163" t="s">
        <v>0</v>
      </c>
      <c r="W149" s="164"/>
      <c r="X149" s="160"/>
    </row>
    <row r="150" spans="2:24">
      <c r="D150" s="158" t="s">
        <v>349</v>
      </c>
      <c r="E150" s="159"/>
      <c r="F150" s="160"/>
      <c r="G150" s="161"/>
      <c r="H150" s="161"/>
      <c r="I150" s="161"/>
      <c r="J150" s="161"/>
      <c r="K150" s="162"/>
      <c r="L150" s="162"/>
      <c r="M150" s="159"/>
      <c r="N150" s="159"/>
      <c r="O150" s="160"/>
      <c r="P150" s="160"/>
      <c r="Q150" s="159"/>
      <c r="R150" s="159"/>
      <c r="S150" s="159"/>
      <c r="T150" s="163"/>
      <c r="U150" s="163"/>
      <c r="V150" s="163" t="s">
        <v>0</v>
      </c>
      <c r="W150" s="164"/>
      <c r="X150" s="160"/>
    </row>
    <row r="151" spans="2:24">
      <c r="D151" s="158" t="s">
        <v>350</v>
      </c>
      <c r="E151" s="159"/>
      <c r="F151" s="160"/>
      <c r="G151" s="161"/>
      <c r="H151" s="161"/>
      <c r="I151" s="161"/>
      <c r="J151" s="161"/>
      <c r="K151" s="162"/>
      <c r="L151" s="162"/>
      <c r="M151" s="159"/>
      <c r="N151" s="159"/>
      <c r="O151" s="160"/>
      <c r="P151" s="160"/>
      <c r="Q151" s="159"/>
      <c r="R151" s="159"/>
      <c r="S151" s="159"/>
      <c r="T151" s="163"/>
      <c r="U151" s="163"/>
      <c r="V151" s="163" t="s">
        <v>0</v>
      </c>
      <c r="W151" s="164"/>
      <c r="X151" s="160"/>
    </row>
    <row r="152" spans="2:24">
      <c r="D152" s="158" t="s">
        <v>351</v>
      </c>
      <c r="E152" s="159"/>
      <c r="F152" s="160"/>
      <c r="G152" s="161"/>
      <c r="H152" s="161"/>
      <c r="I152" s="161"/>
      <c r="J152" s="161"/>
      <c r="K152" s="162"/>
      <c r="L152" s="162"/>
      <c r="M152" s="159"/>
      <c r="N152" s="159"/>
      <c r="O152" s="160"/>
      <c r="P152" s="160"/>
      <c r="Q152" s="159"/>
      <c r="R152" s="159"/>
      <c r="S152" s="159"/>
      <c r="T152" s="163"/>
      <c r="U152" s="163"/>
      <c r="V152" s="163" t="s">
        <v>0</v>
      </c>
      <c r="W152" s="164"/>
      <c r="X152" s="160"/>
    </row>
    <row r="153" spans="2:24">
      <c r="D153" s="158" t="s">
        <v>352</v>
      </c>
      <c r="E153" s="159"/>
      <c r="F153" s="160"/>
      <c r="G153" s="161"/>
      <c r="H153" s="161"/>
      <c r="I153" s="161"/>
      <c r="J153" s="161"/>
      <c r="K153" s="162"/>
      <c r="L153" s="162"/>
      <c r="M153" s="159"/>
      <c r="N153" s="159"/>
      <c r="O153" s="160"/>
      <c r="P153" s="160"/>
      <c r="Q153" s="159"/>
      <c r="R153" s="159"/>
      <c r="S153" s="159"/>
      <c r="T153" s="163"/>
      <c r="U153" s="163"/>
      <c r="V153" s="163" t="s">
        <v>0</v>
      </c>
      <c r="W153" s="164"/>
      <c r="X153" s="160"/>
    </row>
    <row r="154" spans="2:24">
      <c r="D154" s="158" t="s">
        <v>353</v>
      </c>
      <c r="E154" s="159"/>
      <c r="F154" s="160"/>
      <c r="G154" s="161"/>
      <c r="H154" s="161"/>
      <c r="I154" s="161"/>
      <c r="J154" s="161"/>
      <c r="K154" s="162"/>
      <c r="L154" s="162"/>
      <c r="M154" s="159"/>
      <c r="N154" s="159"/>
      <c r="O154" s="160"/>
      <c r="P154" s="160"/>
      <c r="Q154" s="159"/>
      <c r="R154" s="159"/>
      <c r="S154" s="159"/>
      <c r="T154" s="163"/>
      <c r="U154" s="163"/>
      <c r="V154" s="163" t="s">
        <v>0</v>
      </c>
      <c r="W154" s="164"/>
      <c r="X154" s="160"/>
    </row>
    <row r="155" spans="2:24">
      <c r="D155" s="158" t="s">
        <v>354</v>
      </c>
      <c r="E155" s="159"/>
      <c r="F155" s="160"/>
      <c r="G155" s="161"/>
      <c r="H155" s="161"/>
      <c r="I155" s="161"/>
      <c r="J155" s="161"/>
      <c r="K155" s="162"/>
      <c r="L155" s="162"/>
      <c r="M155" s="159"/>
      <c r="N155" s="159"/>
      <c r="O155" s="160"/>
      <c r="P155" s="160"/>
      <c r="Q155" s="159"/>
      <c r="R155" s="159"/>
      <c r="S155" s="159"/>
      <c r="T155" s="163"/>
      <c r="U155" s="163"/>
      <c r="V155" s="163" t="s">
        <v>0</v>
      </c>
      <c r="W155" s="164"/>
      <c r="X155" s="160"/>
    </row>
    <row r="156" spans="2:24">
      <c r="D156" s="158" t="s">
        <v>355</v>
      </c>
      <c r="E156" s="159"/>
      <c r="F156" s="160"/>
      <c r="G156" s="161"/>
      <c r="H156" s="161"/>
      <c r="I156" s="161"/>
      <c r="J156" s="161"/>
      <c r="K156" s="162"/>
      <c r="L156" s="162"/>
      <c r="M156" s="159"/>
      <c r="N156" s="159"/>
      <c r="O156" s="160"/>
      <c r="P156" s="160"/>
      <c r="Q156" s="159"/>
      <c r="R156" s="159"/>
      <c r="S156" s="159"/>
      <c r="T156" s="163"/>
      <c r="U156" s="163"/>
      <c r="V156" s="163" t="s">
        <v>0</v>
      </c>
      <c r="W156" s="164"/>
      <c r="X156" s="160"/>
    </row>
    <row r="157" spans="2:24">
      <c r="D157" s="158" t="s">
        <v>354</v>
      </c>
      <c r="E157" s="159"/>
      <c r="F157" s="160"/>
      <c r="G157" s="161"/>
      <c r="H157" s="161"/>
      <c r="I157" s="161"/>
      <c r="J157" s="161"/>
      <c r="K157" s="162"/>
      <c r="L157" s="162"/>
      <c r="M157" s="159"/>
      <c r="N157" s="159"/>
      <c r="O157" s="160"/>
      <c r="P157" s="160"/>
      <c r="Q157" s="159"/>
      <c r="R157" s="159"/>
      <c r="S157" s="159"/>
      <c r="T157" s="163"/>
      <c r="U157" s="163"/>
      <c r="V157" s="163" t="s">
        <v>0</v>
      </c>
      <c r="W157" s="164"/>
      <c r="X157" s="160"/>
    </row>
    <row r="158" spans="2:24">
      <c r="D158" s="165" t="s">
        <v>356</v>
      </c>
      <c r="E158" s="166">
        <f>J158</f>
        <v>0</v>
      </c>
      <c r="H158" s="166">
        <f>SUM(H106:H157)</f>
        <v>0</v>
      </c>
      <c r="I158" s="166">
        <f>SUM(I106:I157)</f>
        <v>0</v>
      </c>
      <c r="J158" s="166">
        <f>SUM(J106:J157)</f>
        <v>0</v>
      </c>
      <c r="L158" s="167">
        <f>SUM(L106:L157)</f>
        <v>12.538477800000001</v>
      </c>
      <c r="N158" s="168">
        <f>SUM(N106:N157)</f>
        <v>0</v>
      </c>
      <c r="W158" s="117">
        <f>SUM(W106:W157)</f>
        <v>87.772000000000006</v>
      </c>
    </row>
    <row r="160" spans="2:24">
      <c r="B160" s="110" t="s">
        <v>357</v>
      </c>
    </row>
    <row r="161" spans="1:37">
      <c r="A161" s="108">
        <v>27</v>
      </c>
      <c r="B161" s="109" t="s">
        <v>150</v>
      </c>
      <c r="C161" s="110" t="s">
        <v>358</v>
      </c>
      <c r="D161" s="111" t="s">
        <v>359</v>
      </c>
      <c r="E161" s="112">
        <v>45.77</v>
      </c>
      <c r="F161" s="113" t="s">
        <v>153</v>
      </c>
      <c r="H161" s="114">
        <f>ROUND(E161*G161,2)</f>
        <v>0</v>
      </c>
      <c r="J161" s="114">
        <f>ROUND(E161*G161,2)</f>
        <v>0</v>
      </c>
      <c r="K161" s="115">
        <v>9.4539999999999999E-2</v>
      </c>
      <c r="L161" s="115">
        <f>E161*K161</f>
        <v>4.3270958000000004</v>
      </c>
      <c r="N161" s="112">
        <f>E161*M161</f>
        <v>0</v>
      </c>
      <c r="O161" s="113">
        <v>20</v>
      </c>
      <c r="P161" s="113" t="s">
        <v>154</v>
      </c>
      <c r="V161" s="116" t="s">
        <v>108</v>
      </c>
      <c r="W161" s="117">
        <v>4.3019999999999996</v>
      </c>
      <c r="X161" s="110" t="s">
        <v>360</v>
      </c>
      <c r="Y161" s="110" t="s">
        <v>358</v>
      </c>
      <c r="Z161" s="113" t="s">
        <v>361</v>
      </c>
      <c r="AB161" s="113">
        <v>1</v>
      </c>
      <c r="AC161" s="113" t="s">
        <v>157</v>
      </c>
      <c r="AJ161" s="86" t="s">
        <v>158</v>
      </c>
      <c r="AK161" s="86" t="s">
        <v>159</v>
      </c>
    </row>
    <row r="162" spans="1:37">
      <c r="D162" s="158" t="s">
        <v>362</v>
      </c>
      <c r="E162" s="159"/>
      <c r="F162" s="160"/>
      <c r="G162" s="161"/>
      <c r="H162" s="161"/>
      <c r="I162" s="161"/>
      <c r="J162" s="161"/>
      <c r="K162" s="162"/>
      <c r="L162" s="162"/>
      <c r="M162" s="159"/>
      <c r="N162" s="159"/>
      <c r="O162" s="160"/>
      <c r="P162" s="160"/>
      <c r="Q162" s="159"/>
      <c r="R162" s="159"/>
      <c r="S162" s="159"/>
      <c r="T162" s="163"/>
      <c r="U162" s="163"/>
      <c r="V162" s="163" t="s">
        <v>0</v>
      </c>
      <c r="W162" s="164"/>
      <c r="X162" s="160"/>
    </row>
    <row r="163" spans="1:37">
      <c r="D163" s="158" t="s">
        <v>363</v>
      </c>
      <c r="E163" s="159"/>
      <c r="F163" s="160"/>
      <c r="G163" s="161"/>
      <c r="H163" s="161"/>
      <c r="I163" s="161"/>
      <c r="J163" s="161"/>
      <c r="K163" s="162"/>
      <c r="L163" s="162"/>
      <c r="M163" s="159"/>
      <c r="N163" s="159"/>
      <c r="O163" s="160"/>
      <c r="P163" s="160"/>
      <c r="Q163" s="159"/>
      <c r="R163" s="159"/>
      <c r="S163" s="159"/>
      <c r="T163" s="163"/>
      <c r="U163" s="163"/>
      <c r="V163" s="163" t="s">
        <v>0</v>
      </c>
      <c r="W163" s="164"/>
      <c r="X163" s="160"/>
    </row>
    <row r="164" spans="1:37">
      <c r="D164" s="165" t="s">
        <v>364</v>
      </c>
      <c r="E164" s="166">
        <f>J164</f>
        <v>0</v>
      </c>
      <c r="H164" s="166">
        <f>SUM(H160:H163)</f>
        <v>0</v>
      </c>
      <c r="I164" s="166">
        <f>SUM(I160:I163)</f>
        <v>0</v>
      </c>
      <c r="J164" s="166">
        <f>SUM(J160:J163)</f>
        <v>0</v>
      </c>
      <c r="L164" s="167">
        <f>SUM(L160:L163)</f>
        <v>4.3270958000000004</v>
      </c>
      <c r="N164" s="168">
        <f>SUM(N160:N163)</f>
        <v>0</v>
      </c>
      <c r="W164" s="117">
        <f>SUM(W160:W163)</f>
        <v>4.3019999999999996</v>
      </c>
    </row>
    <row r="166" spans="1:37">
      <c r="B166" s="110" t="s">
        <v>365</v>
      </c>
    </row>
    <row r="167" spans="1:37" ht="25.5">
      <c r="A167" s="108">
        <v>28</v>
      </c>
      <c r="B167" s="109" t="s">
        <v>170</v>
      </c>
      <c r="C167" s="110" t="s">
        <v>366</v>
      </c>
      <c r="D167" s="111" t="s">
        <v>367</v>
      </c>
      <c r="E167" s="112">
        <v>14.78</v>
      </c>
      <c r="F167" s="113" t="s">
        <v>153</v>
      </c>
      <c r="H167" s="114">
        <f>ROUND(E167*G167,2)</f>
        <v>0</v>
      </c>
      <c r="J167" s="114">
        <f>ROUND(E167*G167,2)</f>
        <v>0</v>
      </c>
      <c r="K167" s="115">
        <v>6.0099999999999997E-3</v>
      </c>
      <c r="L167" s="115">
        <f>E167*K167</f>
        <v>8.8827799999999998E-2</v>
      </c>
      <c r="N167" s="112">
        <f>E167*M167</f>
        <v>0</v>
      </c>
      <c r="O167" s="113">
        <v>20</v>
      </c>
      <c r="P167" s="113" t="s">
        <v>154</v>
      </c>
      <c r="V167" s="116" t="s">
        <v>108</v>
      </c>
      <c r="W167" s="117">
        <v>5.8999999999999997E-2</v>
      </c>
      <c r="X167" s="110" t="s">
        <v>368</v>
      </c>
      <c r="Y167" s="110" t="s">
        <v>366</v>
      </c>
      <c r="Z167" s="113" t="s">
        <v>369</v>
      </c>
      <c r="AB167" s="113">
        <v>1</v>
      </c>
      <c r="AC167" s="113" t="s">
        <v>157</v>
      </c>
      <c r="AJ167" s="86" t="s">
        <v>158</v>
      </c>
      <c r="AK167" s="86" t="s">
        <v>159</v>
      </c>
    </row>
    <row r="168" spans="1:37">
      <c r="D168" s="158" t="s">
        <v>370</v>
      </c>
      <c r="E168" s="159"/>
      <c r="F168" s="160"/>
      <c r="G168" s="161"/>
      <c r="H168" s="161"/>
      <c r="I168" s="161"/>
      <c r="J168" s="161"/>
      <c r="K168" s="162"/>
      <c r="L168" s="162"/>
      <c r="M168" s="159"/>
      <c r="N168" s="159"/>
      <c r="O168" s="160"/>
      <c r="P168" s="160"/>
      <c r="Q168" s="159"/>
      <c r="R168" s="159"/>
      <c r="S168" s="159"/>
      <c r="T168" s="163"/>
      <c r="U168" s="163"/>
      <c r="V168" s="163" t="s">
        <v>0</v>
      </c>
      <c r="W168" s="164"/>
      <c r="X168" s="160"/>
    </row>
    <row r="169" spans="1:37">
      <c r="D169" s="158" t="s">
        <v>371</v>
      </c>
      <c r="E169" s="159"/>
      <c r="F169" s="160"/>
      <c r="G169" s="161"/>
      <c r="H169" s="161"/>
      <c r="I169" s="161"/>
      <c r="J169" s="161"/>
      <c r="K169" s="162"/>
      <c r="L169" s="162"/>
      <c r="M169" s="159"/>
      <c r="N169" s="159"/>
      <c r="O169" s="160"/>
      <c r="P169" s="160"/>
      <c r="Q169" s="159"/>
      <c r="R169" s="159"/>
      <c r="S169" s="159"/>
      <c r="T169" s="163"/>
      <c r="U169" s="163"/>
      <c r="V169" s="163" t="s">
        <v>0</v>
      </c>
      <c r="W169" s="164"/>
      <c r="X169" s="160"/>
    </row>
    <row r="170" spans="1:37" ht="25.5">
      <c r="A170" s="108">
        <v>29</v>
      </c>
      <c r="B170" s="109" t="s">
        <v>170</v>
      </c>
      <c r="C170" s="110" t="s">
        <v>372</v>
      </c>
      <c r="D170" s="111" t="s">
        <v>373</v>
      </c>
      <c r="E170" s="112">
        <v>14.78</v>
      </c>
      <c r="F170" s="113" t="s">
        <v>153</v>
      </c>
      <c r="H170" s="114">
        <f>ROUND(E170*G170,2)</f>
        <v>0</v>
      </c>
      <c r="J170" s="114">
        <f>ROUND(E170*G170,2)</f>
        <v>0</v>
      </c>
      <c r="K170" s="115">
        <v>6.0999999999999997E-4</v>
      </c>
      <c r="L170" s="115">
        <f>E170*K170</f>
        <v>9.0157999999999992E-3</v>
      </c>
      <c r="N170" s="112">
        <f>E170*M170</f>
        <v>0</v>
      </c>
      <c r="O170" s="113">
        <v>20</v>
      </c>
      <c r="P170" s="113" t="s">
        <v>154</v>
      </c>
      <c r="V170" s="116" t="s">
        <v>108</v>
      </c>
      <c r="W170" s="117">
        <v>0.03</v>
      </c>
      <c r="X170" s="110" t="s">
        <v>374</v>
      </c>
      <c r="Y170" s="110" t="s">
        <v>372</v>
      </c>
      <c r="Z170" s="113" t="s">
        <v>369</v>
      </c>
      <c r="AB170" s="113">
        <v>1</v>
      </c>
      <c r="AC170" s="113" t="s">
        <v>157</v>
      </c>
      <c r="AJ170" s="86" t="s">
        <v>158</v>
      </c>
      <c r="AK170" s="86" t="s">
        <v>159</v>
      </c>
    </row>
    <row r="171" spans="1:37" ht="25.5">
      <c r="A171" s="108">
        <v>30</v>
      </c>
      <c r="B171" s="109" t="s">
        <v>150</v>
      </c>
      <c r="C171" s="110" t="s">
        <v>375</v>
      </c>
      <c r="D171" s="111" t="s">
        <v>376</v>
      </c>
      <c r="E171" s="112">
        <v>14.78</v>
      </c>
      <c r="F171" s="113" t="s">
        <v>153</v>
      </c>
      <c r="H171" s="114">
        <f>ROUND(E171*G171,2)</f>
        <v>0</v>
      </c>
      <c r="J171" s="114">
        <f>ROUND(E171*G171,2)</f>
        <v>0</v>
      </c>
      <c r="K171" s="115">
        <v>0.12411999999999999</v>
      </c>
      <c r="L171" s="115">
        <f>E171*K171</f>
        <v>1.8344935999999998</v>
      </c>
      <c r="N171" s="112">
        <f>E171*M171</f>
        <v>0</v>
      </c>
      <c r="O171" s="113">
        <v>20</v>
      </c>
      <c r="P171" s="113" t="s">
        <v>154</v>
      </c>
      <c r="V171" s="116" t="s">
        <v>108</v>
      </c>
      <c r="W171" s="117">
        <v>1.0640000000000001</v>
      </c>
      <c r="X171" s="110" t="s">
        <v>377</v>
      </c>
      <c r="Y171" s="110" t="s">
        <v>375</v>
      </c>
      <c r="Z171" s="113" t="s">
        <v>369</v>
      </c>
      <c r="AB171" s="113">
        <v>1</v>
      </c>
      <c r="AC171" s="113" t="s">
        <v>157</v>
      </c>
      <c r="AJ171" s="86" t="s">
        <v>158</v>
      </c>
      <c r="AK171" s="86" t="s">
        <v>159</v>
      </c>
    </row>
    <row r="172" spans="1:37">
      <c r="D172" s="158" t="s">
        <v>370</v>
      </c>
      <c r="E172" s="159"/>
      <c r="F172" s="160"/>
      <c r="G172" s="161"/>
      <c r="H172" s="161"/>
      <c r="I172" s="161"/>
      <c r="J172" s="161"/>
      <c r="K172" s="162"/>
      <c r="L172" s="162"/>
      <c r="M172" s="159"/>
      <c r="N172" s="159"/>
      <c r="O172" s="160"/>
      <c r="P172" s="160"/>
      <c r="Q172" s="159"/>
      <c r="R172" s="159"/>
      <c r="S172" s="159"/>
      <c r="T172" s="163"/>
      <c r="U172" s="163"/>
      <c r="V172" s="163" t="s">
        <v>0</v>
      </c>
      <c r="W172" s="164"/>
      <c r="X172" s="160"/>
    </row>
    <row r="173" spans="1:37">
      <c r="D173" s="158" t="s">
        <v>371</v>
      </c>
      <c r="E173" s="159"/>
      <c r="F173" s="160"/>
      <c r="G173" s="161"/>
      <c r="H173" s="161"/>
      <c r="I173" s="161"/>
      <c r="J173" s="161"/>
      <c r="K173" s="162"/>
      <c r="L173" s="162"/>
      <c r="M173" s="159"/>
      <c r="N173" s="159"/>
      <c r="O173" s="160"/>
      <c r="P173" s="160"/>
      <c r="Q173" s="159"/>
      <c r="R173" s="159"/>
      <c r="S173" s="159"/>
      <c r="T173" s="163"/>
      <c r="U173" s="163"/>
      <c r="V173" s="163" t="s">
        <v>0</v>
      </c>
      <c r="W173" s="164"/>
      <c r="X173" s="160"/>
    </row>
    <row r="174" spans="1:37" ht="25.5">
      <c r="A174" s="108">
        <v>31</v>
      </c>
      <c r="B174" s="109" t="s">
        <v>150</v>
      </c>
      <c r="C174" s="110" t="s">
        <v>378</v>
      </c>
      <c r="D174" s="111" t="s">
        <v>379</v>
      </c>
      <c r="E174" s="112">
        <v>14.78</v>
      </c>
      <c r="F174" s="113" t="s">
        <v>153</v>
      </c>
      <c r="H174" s="114">
        <f>ROUND(E174*G174,2)</f>
        <v>0</v>
      </c>
      <c r="J174" s="114">
        <f>ROUND(E174*G174,2)</f>
        <v>0</v>
      </c>
      <c r="K174" s="115">
        <v>0.12966</v>
      </c>
      <c r="L174" s="115">
        <f>E174*K174</f>
        <v>1.9163747999999998</v>
      </c>
      <c r="N174" s="112">
        <f>E174*M174</f>
        <v>0</v>
      </c>
      <c r="O174" s="113">
        <v>20</v>
      </c>
      <c r="P174" s="113" t="s">
        <v>154</v>
      </c>
      <c r="V174" s="116" t="s">
        <v>108</v>
      </c>
      <c r="W174" s="117">
        <v>1.0640000000000001</v>
      </c>
      <c r="X174" s="110" t="s">
        <v>380</v>
      </c>
      <c r="Y174" s="110" t="s">
        <v>378</v>
      </c>
      <c r="Z174" s="113" t="s">
        <v>381</v>
      </c>
      <c r="AB174" s="113">
        <v>1</v>
      </c>
      <c r="AC174" s="113" t="s">
        <v>157</v>
      </c>
      <c r="AJ174" s="86" t="s">
        <v>158</v>
      </c>
      <c r="AK174" s="86" t="s">
        <v>159</v>
      </c>
    </row>
    <row r="175" spans="1:37" ht="25.5">
      <c r="A175" s="108">
        <v>32</v>
      </c>
      <c r="B175" s="109" t="s">
        <v>150</v>
      </c>
      <c r="C175" s="110" t="s">
        <v>382</v>
      </c>
      <c r="D175" s="111" t="s">
        <v>383</v>
      </c>
      <c r="E175" s="112">
        <v>0.63</v>
      </c>
      <c r="F175" s="113" t="s">
        <v>153</v>
      </c>
      <c r="H175" s="114">
        <f>ROUND(E175*G175,2)</f>
        <v>0</v>
      </c>
      <c r="J175" s="114">
        <f>ROUND(E175*G175,2)</f>
        <v>0</v>
      </c>
      <c r="K175" s="115">
        <v>8.4199999999999997E-2</v>
      </c>
      <c r="L175" s="115">
        <f>E175*K175</f>
        <v>5.3045999999999996E-2</v>
      </c>
      <c r="N175" s="112">
        <f>E175*M175</f>
        <v>0</v>
      </c>
      <c r="O175" s="113">
        <v>20</v>
      </c>
      <c r="P175" s="113" t="s">
        <v>154</v>
      </c>
      <c r="V175" s="116" t="s">
        <v>108</v>
      </c>
      <c r="W175" s="117">
        <v>0.495</v>
      </c>
      <c r="X175" s="110" t="s">
        <v>384</v>
      </c>
      <c r="Y175" s="110" t="s">
        <v>382</v>
      </c>
      <c r="Z175" s="113" t="s">
        <v>369</v>
      </c>
      <c r="AB175" s="113">
        <v>1</v>
      </c>
      <c r="AC175" s="113" t="s">
        <v>157</v>
      </c>
      <c r="AJ175" s="86" t="s">
        <v>158</v>
      </c>
      <c r="AK175" s="86" t="s">
        <v>159</v>
      </c>
    </row>
    <row r="176" spans="1:37">
      <c r="D176" s="158" t="s">
        <v>385</v>
      </c>
      <c r="E176" s="159"/>
      <c r="F176" s="160"/>
      <c r="G176" s="161"/>
      <c r="H176" s="161"/>
      <c r="I176" s="161"/>
      <c r="J176" s="161"/>
      <c r="K176" s="162"/>
      <c r="L176" s="162"/>
      <c r="M176" s="159"/>
      <c r="N176" s="159"/>
      <c r="O176" s="160"/>
      <c r="P176" s="160"/>
      <c r="Q176" s="159"/>
      <c r="R176" s="159"/>
      <c r="S176" s="159"/>
      <c r="T176" s="163"/>
      <c r="U176" s="163"/>
      <c r="V176" s="163" t="s">
        <v>0</v>
      </c>
      <c r="W176" s="164"/>
      <c r="X176" s="160"/>
    </row>
    <row r="177" spans="1:37">
      <c r="D177" s="158" t="s">
        <v>161</v>
      </c>
      <c r="E177" s="159"/>
      <c r="F177" s="160"/>
      <c r="G177" s="161"/>
      <c r="H177" s="161"/>
      <c r="I177" s="161"/>
      <c r="J177" s="161"/>
      <c r="K177" s="162"/>
      <c r="L177" s="162"/>
      <c r="M177" s="159"/>
      <c r="N177" s="159"/>
      <c r="O177" s="160"/>
      <c r="P177" s="160"/>
      <c r="Q177" s="159"/>
      <c r="R177" s="159"/>
      <c r="S177" s="159"/>
      <c r="T177" s="163"/>
      <c r="U177" s="163"/>
      <c r="V177" s="163" t="s">
        <v>0</v>
      </c>
      <c r="W177" s="164"/>
      <c r="X177" s="160"/>
    </row>
    <row r="178" spans="1:37" ht="25.5">
      <c r="A178" s="108">
        <v>33</v>
      </c>
      <c r="B178" s="109" t="s">
        <v>170</v>
      </c>
      <c r="C178" s="110" t="s">
        <v>386</v>
      </c>
      <c r="D178" s="111" t="s">
        <v>387</v>
      </c>
      <c r="E178" s="112">
        <v>46.77</v>
      </c>
      <c r="F178" s="113" t="s">
        <v>153</v>
      </c>
      <c r="H178" s="114">
        <f>ROUND(E178*G178,2)</f>
        <v>0</v>
      </c>
      <c r="J178" s="114">
        <f>ROUND(E178*G178,2)</f>
        <v>0</v>
      </c>
      <c r="K178" s="115">
        <v>0.16849</v>
      </c>
      <c r="L178" s="115">
        <f>E178*K178</f>
        <v>7.8802773000000004</v>
      </c>
      <c r="N178" s="112">
        <f>E178*M178</f>
        <v>0</v>
      </c>
      <c r="O178" s="113">
        <v>20</v>
      </c>
      <c r="P178" s="113" t="s">
        <v>154</v>
      </c>
      <c r="V178" s="116" t="s">
        <v>108</v>
      </c>
      <c r="W178" s="117">
        <v>18.193999999999999</v>
      </c>
      <c r="X178" s="110" t="s">
        <v>388</v>
      </c>
      <c r="Y178" s="110" t="s">
        <v>386</v>
      </c>
      <c r="Z178" s="113" t="s">
        <v>369</v>
      </c>
      <c r="AB178" s="113">
        <v>1</v>
      </c>
      <c r="AC178" s="113" t="s">
        <v>157</v>
      </c>
      <c r="AJ178" s="86" t="s">
        <v>158</v>
      </c>
      <c r="AK178" s="86" t="s">
        <v>159</v>
      </c>
    </row>
    <row r="179" spans="1:37">
      <c r="D179" s="158" t="s">
        <v>389</v>
      </c>
      <c r="E179" s="159"/>
      <c r="F179" s="160"/>
      <c r="G179" s="161"/>
      <c r="H179" s="161"/>
      <c r="I179" s="161"/>
      <c r="J179" s="161"/>
      <c r="K179" s="162"/>
      <c r="L179" s="162"/>
      <c r="M179" s="159"/>
      <c r="N179" s="159"/>
      <c r="O179" s="160"/>
      <c r="P179" s="160"/>
      <c r="Q179" s="159"/>
      <c r="R179" s="159"/>
      <c r="S179" s="159"/>
      <c r="T179" s="163"/>
      <c r="U179" s="163"/>
      <c r="V179" s="163" t="s">
        <v>0</v>
      </c>
      <c r="W179" s="164"/>
      <c r="X179" s="160"/>
    </row>
    <row r="180" spans="1:37">
      <c r="D180" s="158" t="s">
        <v>390</v>
      </c>
      <c r="E180" s="159"/>
      <c r="F180" s="160"/>
      <c r="G180" s="161"/>
      <c r="H180" s="161"/>
      <c r="I180" s="161"/>
      <c r="J180" s="161"/>
      <c r="K180" s="162"/>
      <c r="L180" s="162"/>
      <c r="M180" s="159"/>
      <c r="N180" s="159"/>
      <c r="O180" s="160"/>
      <c r="P180" s="160"/>
      <c r="Q180" s="159"/>
      <c r="R180" s="159"/>
      <c r="S180" s="159"/>
      <c r="T180" s="163"/>
      <c r="U180" s="163"/>
      <c r="V180" s="163" t="s">
        <v>0</v>
      </c>
      <c r="W180" s="164"/>
      <c r="X180" s="160"/>
    </row>
    <row r="181" spans="1:37">
      <c r="D181" s="158" t="s">
        <v>362</v>
      </c>
      <c r="E181" s="159"/>
      <c r="F181" s="160"/>
      <c r="G181" s="161"/>
      <c r="H181" s="161"/>
      <c r="I181" s="161"/>
      <c r="J181" s="161"/>
      <c r="K181" s="162"/>
      <c r="L181" s="162"/>
      <c r="M181" s="159"/>
      <c r="N181" s="159"/>
      <c r="O181" s="160"/>
      <c r="P181" s="160"/>
      <c r="Q181" s="159"/>
      <c r="R181" s="159"/>
      <c r="S181" s="159"/>
      <c r="T181" s="163"/>
      <c r="U181" s="163"/>
      <c r="V181" s="163" t="s">
        <v>0</v>
      </c>
      <c r="W181" s="164"/>
      <c r="X181" s="160"/>
    </row>
    <row r="182" spans="1:37">
      <c r="D182" s="158" t="s">
        <v>363</v>
      </c>
      <c r="E182" s="159"/>
      <c r="F182" s="160"/>
      <c r="G182" s="161"/>
      <c r="H182" s="161"/>
      <c r="I182" s="161"/>
      <c r="J182" s="161"/>
      <c r="K182" s="162"/>
      <c r="L182" s="162"/>
      <c r="M182" s="159"/>
      <c r="N182" s="159"/>
      <c r="O182" s="160"/>
      <c r="P182" s="160"/>
      <c r="Q182" s="159"/>
      <c r="R182" s="159"/>
      <c r="S182" s="159"/>
      <c r="T182" s="163"/>
      <c r="U182" s="163"/>
      <c r="V182" s="163" t="s">
        <v>0</v>
      </c>
      <c r="W182" s="164"/>
      <c r="X182" s="160"/>
    </row>
    <row r="183" spans="1:37" ht="25.5">
      <c r="A183" s="108">
        <v>34</v>
      </c>
      <c r="B183" s="109" t="s">
        <v>391</v>
      </c>
      <c r="C183" s="110" t="s">
        <v>392</v>
      </c>
      <c r="D183" s="111" t="s">
        <v>393</v>
      </c>
      <c r="E183" s="112">
        <v>45.77</v>
      </c>
      <c r="F183" s="113" t="s">
        <v>153</v>
      </c>
      <c r="I183" s="114">
        <f>ROUND(E183*G183,2)</f>
        <v>0</v>
      </c>
      <c r="J183" s="114">
        <f>ROUND(E183*G183,2)</f>
        <v>0</v>
      </c>
      <c r="L183" s="115">
        <f>E183*K183</f>
        <v>0</v>
      </c>
      <c r="N183" s="112">
        <f>E183*M183</f>
        <v>0</v>
      </c>
      <c r="O183" s="113">
        <v>20</v>
      </c>
      <c r="P183" s="113" t="s">
        <v>154</v>
      </c>
      <c r="V183" s="116" t="s">
        <v>101</v>
      </c>
      <c r="X183" s="110" t="s">
        <v>392</v>
      </c>
      <c r="Y183" s="110" t="s">
        <v>392</v>
      </c>
      <c r="Z183" s="113" t="s">
        <v>381</v>
      </c>
      <c r="AA183" s="110" t="s">
        <v>154</v>
      </c>
      <c r="AB183" s="113">
        <v>2</v>
      </c>
      <c r="AC183" s="113" t="s">
        <v>157</v>
      </c>
      <c r="AJ183" s="86" t="s">
        <v>394</v>
      </c>
      <c r="AK183" s="86" t="s">
        <v>159</v>
      </c>
    </row>
    <row r="184" spans="1:37">
      <c r="D184" s="158" t="s">
        <v>363</v>
      </c>
      <c r="E184" s="159"/>
      <c r="F184" s="160"/>
      <c r="G184" s="161"/>
      <c r="H184" s="161"/>
      <c r="I184" s="161"/>
      <c r="J184" s="161"/>
      <c r="K184" s="162"/>
      <c r="L184" s="162"/>
      <c r="M184" s="159"/>
      <c r="N184" s="159"/>
      <c r="O184" s="160"/>
      <c r="P184" s="160"/>
      <c r="Q184" s="159"/>
      <c r="R184" s="159"/>
      <c r="S184" s="159"/>
      <c r="T184" s="163"/>
      <c r="U184" s="163"/>
      <c r="V184" s="163" t="s">
        <v>0</v>
      </c>
      <c r="W184" s="164"/>
      <c r="X184" s="160"/>
    </row>
    <row r="185" spans="1:37" ht="25.5">
      <c r="A185" s="108">
        <v>35</v>
      </c>
      <c r="B185" s="109" t="s">
        <v>391</v>
      </c>
      <c r="C185" s="110" t="s">
        <v>395</v>
      </c>
      <c r="D185" s="111" t="s">
        <v>396</v>
      </c>
      <c r="E185" s="112">
        <v>1</v>
      </c>
      <c r="F185" s="113" t="s">
        <v>153</v>
      </c>
      <c r="I185" s="114">
        <f>ROUND(E185*G185,2)</f>
        <v>0</v>
      </c>
      <c r="J185" s="114">
        <f>ROUND(E185*G185,2)</f>
        <v>0</v>
      </c>
      <c r="L185" s="115">
        <f>E185*K185</f>
        <v>0</v>
      </c>
      <c r="N185" s="112">
        <f>E185*M185</f>
        <v>0</v>
      </c>
      <c r="O185" s="113">
        <v>20</v>
      </c>
      <c r="P185" s="113" t="s">
        <v>154</v>
      </c>
      <c r="V185" s="116" t="s">
        <v>101</v>
      </c>
      <c r="X185" s="110" t="s">
        <v>395</v>
      </c>
      <c r="Y185" s="110" t="s">
        <v>395</v>
      </c>
      <c r="Z185" s="113" t="s">
        <v>381</v>
      </c>
      <c r="AA185" s="110" t="s">
        <v>154</v>
      </c>
      <c r="AB185" s="113">
        <v>2</v>
      </c>
      <c r="AC185" s="113" t="s">
        <v>157</v>
      </c>
      <c r="AJ185" s="86" t="s">
        <v>394</v>
      </c>
      <c r="AK185" s="86" t="s">
        <v>159</v>
      </c>
    </row>
    <row r="186" spans="1:37">
      <c r="D186" s="158" t="s">
        <v>390</v>
      </c>
      <c r="E186" s="159"/>
      <c r="F186" s="160"/>
      <c r="G186" s="161"/>
      <c r="H186" s="161"/>
      <c r="I186" s="161"/>
      <c r="J186" s="161"/>
      <c r="K186" s="162"/>
      <c r="L186" s="162"/>
      <c r="M186" s="159"/>
      <c r="N186" s="159"/>
      <c r="O186" s="160"/>
      <c r="P186" s="160"/>
      <c r="Q186" s="159"/>
      <c r="R186" s="159"/>
      <c r="S186" s="159"/>
      <c r="T186" s="163"/>
      <c r="U186" s="163"/>
      <c r="V186" s="163" t="s">
        <v>0</v>
      </c>
      <c r="W186" s="164"/>
      <c r="X186" s="160"/>
    </row>
    <row r="187" spans="1:37">
      <c r="A187" s="108">
        <v>36</v>
      </c>
      <c r="B187" s="109" t="s">
        <v>397</v>
      </c>
      <c r="C187" s="110" t="s">
        <v>398</v>
      </c>
      <c r="D187" s="111" t="s">
        <v>399</v>
      </c>
      <c r="E187" s="112">
        <v>3.91</v>
      </c>
      <c r="F187" s="113" t="s">
        <v>153</v>
      </c>
      <c r="H187" s="114">
        <f>ROUND(E187*G187,2)</f>
        <v>0</v>
      </c>
      <c r="J187" s="114">
        <f>ROUND(E187*G187,2)</f>
        <v>0</v>
      </c>
      <c r="L187" s="115">
        <f>E187*K187</f>
        <v>0</v>
      </c>
      <c r="N187" s="112">
        <f>E187*M187</f>
        <v>0</v>
      </c>
      <c r="O187" s="113">
        <v>20</v>
      </c>
      <c r="P187" s="113" t="s">
        <v>154</v>
      </c>
      <c r="V187" s="116" t="s">
        <v>108</v>
      </c>
      <c r="W187" s="117">
        <v>1.5249999999999999</v>
      </c>
      <c r="X187" s="110" t="s">
        <v>400</v>
      </c>
      <c r="Y187" s="110" t="s">
        <v>398</v>
      </c>
      <c r="Z187" s="113" t="s">
        <v>369</v>
      </c>
      <c r="AB187" s="113">
        <v>1</v>
      </c>
      <c r="AC187" s="113" t="s">
        <v>157</v>
      </c>
      <c r="AJ187" s="86" t="s">
        <v>158</v>
      </c>
      <c r="AK187" s="86" t="s">
        <v>159</v>
      </c>
    </row>
    <row r="188" spans="1:37">
      <c r="D188" s="158" t="s">
        <v>401</v>
      </c>
      <c r="E188" s="159"/>
      <c r="F188" s="160"/>
      <c r="G188" s="161"/>
      <c r="H188" s="161"/>
      <c r="I188" s="161"/>
      <c r="J188" s="161"/>
      <c r="K188" s="162"/>
      <c r="L188" s="162"/>
      <c r="M188" s="159"/>
      <c r="N188" s="159"/>
      <c r="O188" s="160"/>
      <c r="P188" s="160"/>
      <c r="Q188" s="159"/>
      <c r="R188" s="159"/>
      <c r="S188" s="159"/>
      <c r="T188" s="163"/>
      <c r="U188" s="163"/>
      <c r="V188" s="163" t="s">
        <v>0</v>
      </c>
      <c r="W188" s="164"/>
      <c r="X188" s="160"/>
    </row>
    <row r="189" spans="1:37">
      <c r="D189" s="158" t="s">
        <v>402</v>
      </c>
      <c r="E189" s="159"/>
      <c r="F189" s="160"/>
      <c r="G189" s="161"/>
      <c r="H189" s="161"/>
      <c r="I189" s="161"/>
      <c r="J189" s="161"/>
      <c r="K189" s="162"/>
      <c r="L189" s="162"/>
      <c r="M189" s="159"/>
      <c r="N189" s="159"/>
      <c r="O189" s="160"/>
      <c r="P189" s="160"/>
      <c r="Q189" s="159"/>
      <c r="R189" s="159"/>
      <c r="S189" s="159"/>
      <c r="T189" s="163"/>
      <c r="U189" s="163"/>
      <c r="V189" s="163" t="s">
        <v>0</v>
      </c>
      <c r="W189" s="164"/>
      <c r="X189" s="160"/>
    </row>
    <row r="190" spans="1:37">
      <c r="A190" s="108">
        <v>37</v>
      </c>
      <c r="B190" s="109" t="s">
        <v>391</v>
      </c>
      <c r="C190" s="110" t="s">
        <v>403</v>
      </c>
      <c r="D190" s="111" t="s">
        <v>404</v>
      </c>
      <c r="E190" s="112">
        <v>5</v>
      </c>
      <c r="F190" s="113" t="s">
        <v>312</v>
      </c>
      <c r="I190" s="114">
        <f>ROUND(E190*G190,2)</f>
        <v>0</v>
      </c>
      <c r="J190" s="114">
        <f>ROUND(E190*G190,2)</f>
        <v>0</v>
      </c>
      <c r="L190" s="115">
        <f>E190*K190</f>
        <v>0</v>
      </c>
      <c r="N190" s="112">
        <f>E190*M190</f>
        <v>0</v>
      </c>
      <c r="O190" s="113">
        <v>20</v>
      </c>
      <c r="P190" s="113" t="s">
        <v>154</v>
      </c>
      <c r="V190" s="116" t="s">
        <v>101</v>
      </c>
      <c r="X190" s="110" t="s">
        <v>405</v>
      </c>
      <c r="Y190" s="110" t="s">
        <v>403</v>
      </c>
      <c r="Z190" s="113" t="s">
        <v>381</v>
      </c>
      <c r="AA190" s="110" t="s">
        <v>154</v>
      </c>
      <c r="AB190" s="113">
        <v>2</v>
      </c>
      <c r="AC190" s="113" t="s">
        <v>157</v>
      </c>
      <c r="AJ190" s="86" t="s">
        <v>394</v>
      </c>
      <c r="AK190" s="86" t="s">
        <v>159</v>
      </c>
    </row>
    <row r="191" spans="1:37">
      <c r="A191" s="108">
        <v>38</v>
      </c>
      <c r="B191" s="109" t="s">
        <v>150</v>
      </c>
      <c r="C191" s="110" t="s">
        <v>406</v>
      </c>
      <c r="D191" s="111" t="s">
        <v>407</v>
      </c>
      <c r="E191" s="112">
        <v>1</v>
      </c>
      <c r="F191" s="113" t="s">
        <v>408</v>
      </c>
      <c r="H191" s="114">
        <f>ROUND(E191*G191,2)</f>
        <v>0</v>
      </c>
      <c r="J191" s="114">
        <f>ROUND(E191*G191,2)</f>
        <v>0</v>
      </c>
      <c r="K191" s="115">
        <v>5.9450000000000003E-2</v>
      </c>
      <c r="L191" s="115">
        <f>E191*K191</f>
        <v>5.9450000000000003E-2</v>
      </c>
      <c r="N191" s="112">
        <f>E191*M191</f>
        <v>0</v>
      </c>
      <c r="O191" s="113">
        <v>20</v>
      </c>
      <c r="P191" s="113" t="s">
        <v>154</v>
      </c>
      <c r="V191" s="116" t="s">
        <v>108</v>
      </c>
      <c r="W191" s="117">
        <v>0.17100000000000001</v>
      </c>
      <c r="X191" s="110" t="s">
        <v>409</v>
      </c>
      <c r="Y191" s="110" t="s">
        <v>406</v>
      </c>
      <c r="Z191" s="113" t="s">
        <v>381</v>
      </c>
      <c r="AB191" s="113">
        <v>1</v>
      </c>
      <c r="AC191" s="113" t="s">
        <v>157</v>
      </c>
      <c r="AJ191" s="86" t="s">
        <v>158</v>
      </c>
      <c r="AK191" s="86" t="s">
        <v>159</v>
      </c>
    </row>
    <row r="192" spans="1:37">
      <c r="A192" s="108">
        <v>39</v>
      </c>
      <c r="B192" s="109" t="s">
        <v>391</v>
      </c>
      <c r="C192" s="110" t="s">
        <v>410</v>
      </c>
      <c r="D192" s="111" t="s">
        <v>411</v>
      </c>
      <c r="E192" s="112">
        <v>1</v>
      </c>
      <c r="F192" s="113" t="s">
        <v>412</v>
      </c>
      <c r="I192" s="114">
        <f>ROUND(E192*G192,2)</f>
        <v>0</v>
      </c>
      <c r="J192" s="114">
        <f>ROUND(E192*G192,2)</f>
        <v>0</v>
      </c>
      <c r="L192" s="115">
        <f>E192*K192</f>
        <v>0</v>
      </c>
      <c r="N192" s="112">
        <f>E192*M192</f>
        <v>0</v>
      </c>
      <c r="O192" s="113">
        <v>20</v>
      </c>
      <c r="P192" s="113" t="s">
        <v>154</v>
      </c>
      <c r="V192" s="116" t="s">
        <v>101</v>
      </c>
      <c r="X192" s="110" t="s">
        <v>410</v>
      </c>
      <c r="Y192" s="110" t="s">
        <v>410</v>
      </c>
      <c r="Z192" s="113" t="s">
        <v>381</v>
      </c>
      <c r="AA192" s="110" t="s">
        <v>154</v>
      </c>
      <c r="AB192" s="113">
        <v>2</v>
      </c>
      <c r="AC192" s="113" t="s">
        <v>157</v>
      </c>
      <c r="AJ192" s="86" t="s">
        <v>394</v>
      </c>
      <c r="AK192" s="86" t="s">
        <v>159</v>
      </c>
    </row>
    <row r="193" spans="1:37" ht="25.5">
      <c r="A193" s="108">
        <v>40</v>
      </c>
      <c r="B193" s="109" t="s">
        <v>150</v>
      </c>
      <c r="C193" s="110" t="s">
        <v>413</v>
      </c>
      <c r="D193" s="111" t="s">
        <v>414</v>
      </c>
      <c r="E193" s="112">
        <v>2.5</v>
      </c>
      <c r="F193" s="113" t="s">
        <v>408</v>
      </c>
      <c r="H193" s="114">
        <f>ROUND(E193*G193,2)</f>
        <v>0</v>
      </c>
      <c r="J193" s="114">
        <f>ROUND(E193*G193,2)</f>
        <v>0</v>
      </c>
      <c r="K193" s="115">
        <v>5.9450000000000003E-2</v>
      </c>
      <c r="L193" s="115">
        <f>E193*K193</f>
        <v>0.14862500000000001</v>
      </c>
      <c r="N193" s="112">
        <f>E193*M193</f>
        <v>0</v>
      </c>
      <c r="O193" s="113">
        <v>20</v>
      </c>
      <c r="P193" s="113" t="s">
        <v>154</v>
      </c>
      <c r="V193" s="116" t="s">
        <v>108</v>
      </c>
      <c r="W193" s="117">
        <v>0.42799999999999999</v>
      </c>
      <c r="X193" s="110" t="s">
        <v>415</v>
      </c>
      <c r="Y193" s="110" t="s">
        <v>413</v>
      </c>
      <c r="Z193" s="113" t="s">
        <v>381</v>
      </c>
      <c r="AB193" s="113">
        <v>1</v>
      </c>
      <c r="AC193" s="113" t="s">
        <v>157</v>
      </c>
      <c r="AJ193" s="86" t="s">
        <v>158</v>
      </c>
      <c r="AK193" s="86" t="s">
        <v>159</v>
      </c>
    </row>
    <row r="194" spans="1:37" ht="25.5">
      <c r="A194" s="108">
        <v>41</v>
      </c>
      <c r="B194" s="109" t="s">
        <v>391</v>
      </c>
      <c r="C194" s="110" t="s">
        <v>416</v>
      </c>
      <c r="D194" s="111" t="s">
        <v>417</v>
      </c>
      <c r="E194" s="112">
        <v>2.5</v>
      </c>
      <c r="F194" s="113" t="s">
        <v>408</v>
      </c>
      <c r="I194" s="114">
        <f>ROUND(E194*G194,2)</f>
        <v>0</v>
      </c>
      <c r="J194" s="114">
        <f>ROUND(E194*G194,2)</f>
        <v>0</v>
      </c>
      <c r="L194" s="115">
        <f>E194*K194</f>
        <v>0</v>
      </c>
      <c r="N194" s="112">
        <f>E194*M194</f>
        <v>0</v>
      </c>
      <c r="O194" s="113">
        <v>20</v>
      </c>
      <c r="P194" s="113" t="s">
        <v>154</v>
      </c>
      <c r="V194" s="116" t="s">
        <v>101</v>
      </c>
      <c r="X194" s="110" t="s">
        <v>416</v>
      </c>
      <c r="Y194" s="110" t="s">
        <v>416</v>
      </c>
      <c r="Z194" s="113" t="s">
        <v>381</v>
      </c>
      <c r="AA194" s="110" t="s">
        <v>154</v>
      </c>
      <c r="AB194" s="113">
        <v>2</v>
      </c>
      <c r="AC194" s="113" t="s">
        <v>157</v>
      </c>
      <c r="AJ194" s="86" t="s">
        <v>394</v>
      </c>
      <c r="AK194" s="86" t="s">
        <v>159</v>
      </c>
    </row>
    <row r="195" spans="1:37">
      <c r="D195" s="165" t="s">
        <v>418</v>
      </c>
      <c r="E195" s="166">
        <f>J195</f>
        <v>0</v>
      </c>
      <c r="H195" s="166">
        <f>SUM(H166:H194)</f>
        <v>0</v>
      </c>
      <c r="I195" s="166">
        <f>SUM(I166:I194)</f>
        <v>0</v>
      </c>
      <c r="J195" s="166">
        <f>SUM(J166:J194)</f>
        <v>0</v>
      </c>
      <c r="L195" s="167">
        <f>SUM(L166:L194)</f>
        <v>11.990110300000001</v>
      </c>
      <c r="N195" s="168">
        <f>SUM(N166:N194)</f>
        <v>0</v>
      </c>
      <c r="W195" s="117">
        <f>SUM(W166:W194)</f>
        <v>23.029999999999998</v>
      </c>
    </row>
    <row r="197" spans="1:37">
      <c r="B197" s="110" t="s">
        <v>419</v>
      </c>
    </row>
    <row r="198" spans="1:37">
      <c r="A198" s="108">
        <v>42</v>
      </c>
      <c r="B198" s="109" t="s">
        <v>420</v>
      </c>
      <c r="C198" s="110" t="s">
        <v>421</v>
      </c>
      <c r="D198" s="111" t="s">
        <v>422</v>
      </c>
      <c r="E198" s="112">
        <v>125</v>
      </c>
      <c r="F198" s="113" t="s">
        <v>312</v>
      </c>
      <c r="H198" s="114">
        <f t="shared" ref="H198:H204" si="4">ROUND(E198*G198,2)</f>
        <v>0</v>
      </c>
      <c r="J198" s="114">
        <f t="shared" ref="J198:J204" si="5">ROUND(E198*G198,2)</f>
        <v>0</v>
      </c>
      <c r="K198" s="115">
        <v>4.9500000000000004E-3</v>
      </c>
      <c r="L198" s="115">
        <f t="shared" ref="L198:L204" si="6">E198*K198</f>
        <v>0.61875000000000002</v>
      </c>
      <c r="N198" s="112">
        <f t="shared" ref="N198:N204" si="7">E198*M198</f>
        <v>0</v>
      </c>
      <c r="O198" s="113">
        <v>20</v>
      </c>
      <c r="P198" s="113" t="s">
        <v>154</v>
      </c>
      <c r="V198" s="116" t="s">
        <v>108</v>
      </c>
      <c r="W198" s="117">
        <v>29.375</v>
      </c>
      <c r="X198" s="110" t="s">
        <v>423</v>
      </c>
      <c r="Y198" s="110" t="s">
        <v>421</v>
      </c>
      <c r="Z198" s="113" t="s">
        <v>424</v>
      </c>
      <c r="AB198" s="113">
        <v>1</v>
      </c>
      <c r="AC198" s="113" t="s">
        <v>157</v>
      </c>
      <c r="AJ198" s="86" t="s">
        <v>158</v>
      </c>
      <c r="AK198" s="86" t="s">
        <v>159</v>
      </c>
    </row>
    <row r="199" spans="1:37">
      <c r="A199" s="108">
        <v>43</v>
      </c>
      <c r="B199" s="109" t="s">
        <v>219</v>
      </c>
      <c r="C199" s="110" t="s">
        <v>425</v>
      </c>
      <c r="D199" s="111" t="s">
        <v>426</v>
      </c>
      <c r="E199" s="112">
        <v>815</v>
      </c>
      <c r="F199" s="113" t="s">
        <v>153</v>
      </c>
      <c r="H199" s="114">
        <f t="shared" si="4"/>
        <v>0</v>
      </c>
      <c r="J199" s="114">
        <f t="shared" si="5"/>
        <v>0</v>
      </c>
      <c r="K199" s="115">
        <v>6.7999999999999996E-3</v>
      </c>
      <c r="L199" s="115">
        <f t="shared" si="6"/>
        <v>5.5419999999999998</v>
      </c>
      <c r="N199" s="112">
        <f t="shared" si="7"/>
        <v>0</v>
      </c>
      <c r="O199" s="113">
        <v>20</v>
      </c>
      <c r="P199" s="113" t="s">
        <v>154</v>
      </c>
      <c r="V199" s="116" t="s">
        <v>108</v>
      </c>
      <c r="W199" s="117">
        <v>65.2</v>
      </c>
      <c r="X199" s="110" t="s">
        <v>427</v>
      </c>
      <c r="Y199" s="110" t="s">
        <v>425</v>
      </c>
      <c r="Z199" s="113" t="s">
        <v>424</v>
      </c>
      <c r="AB199" s="113">
        <v>1</v>
      </c>
      <c r="AC199" s="113" t="s">
        <v>157</v>
      </c>
      <c r="AJ199" s="86" t="s">
        <v>158</v>
      </c>
      <c r="AK199" s="86" t="s">
        <v>159</v>
      </c>
    </row>
    <row r="200" spans="1:37" ht="25.5">
      <c r="A200" s="108">
        <v>44</v>
      </c>
      <c r="B200" s="109" t="s">
        <v>219</v>
      </c>
      <c r="C200" s="110" t="s">
        <v>428</v>
      </c>
      <c r="D200" s="111" t="s">
        <v>429</v>
      </c>
      <c r="E200" s="112">
        <v>140</v>
      </c>
      <c r="F200" s="113" t="s">
        <v>408</v>
      </c>
      <c r="H200" s="114">
        <f t="shared" si="4"/>
        <v>0</v>
      </c>
      <c r="J200" s="114">
        <f t="shared" si="5"/>
        <v>0</v>
      </c>
      <c r="L200" s="115">
        <f t="shared" si="6"/>
        <v>0</v>
      </c>
      <c r="N200" s="112">
        <f t="shared" si="7"/>
        <v>0</v>
      </c>
      <c r="O200" s="113">
        <v>20</v>
      </c>
      <c r="P200" s="113" t="s">
        <v>154</v>
      </c>
      <c r="V200" s="116" t="s">
        <v>108</v>
      </c>
      <c r="X200" s="110" t="s">
        <v>430</v>
      </c>
      <c r="Y200" s="110" t="s">
        <v>428</v>
      </c>
      <c r="Z200" s="113" t="s">
        <v>424</v>
      </c>
      <c r="AB200" s="113">
        <v>1</v>
      </c>
      <c r="AC200" s="113" t="s">
        <v>157</v>
      </c>
      <c r="AJ200" s="86" t="s">
        <v>158</v>
      </c>
      <c r="AK200" s="86" t="s">
        <v>159</v>
      </c>
    </row>
    <row r="201" spans="1:37">
      <c r="A201" s="108">
        <v>45</v>
      </c>
      <c r="B201" s="109" t="s">
        <v>219</v>
      </c>
      <c r="C201" s="110" t="s">
        <v>431</v>
      </c>
      <c r="D201" s="111" t="s">
        <v>432</v>
      </c>
      <c r="E201" s="112">
        <v>815</v>
      </c>
      <c r="F201" s="113" t="s">
        <v>153</v>
      </c>
      <c r="H201" s="114">
        <f t="shared" si="4"/>
        <v>0</v>
      </c>
      <c r="J201" s="114">
        <f t="shared" si="5"/>
        <v>0</v>
      </c>
      <c r="K201" s="115">
        <v>1.43E-2</v>
      </c>
      <c r="L201" s="115">
        <f t="shared" si="6"/>
        <v>11.654500000000001</v>
      </c>
      <c r="N201" s="112">
        <f t="shared" si="7"/>
        <v>0</v>
      </c>
      <c r="O201" s="113">
        <v>20</v>
      </c>
      <c r="P201" s="113" t="s">
        <v>154</v>
      </c>
      <c r="V201" s="116" t="s">
        <v>108</v>
      </c>
      <c r="W201" s="117">
        <v>268.13499999999999</v>
      </c>
      <c r="X201" s="110" t="s">
        <v>433</v>
      </c>
      <c r="Y201" s="110" t="s">
        <v>431</v>
      </c>
      <c r="Z201" s="113" t="s">
        <v>424</v>
      </c>
      <c r="AB201" s="113">
        <v>1</v>
      </c>
      <c r="AC201" s="113" t="s">
        <v>157</v>
      </c>
      <c r="AJ201" s="86" t="s">
        <v>158</v>
      </c>
      <c r="AK201" s="86" t="s">
        <v>159</v>
      </c>
    </row>
    <row r="202" spans="1:37">
      <c r="A202" s="108">
        <v>46</v>
      </c>
      <c r="B202" s="109" t="s">
        <v>219</v>
      </c>
      <c r="C202" s="110" t="s">
        <v>434</v>
      </c>
      <c r="D202" s="111" t="s">
        <v>435</v>
      </c>
      <c r="E202" s="112">
        <v>233</v>
      </c>
      <c r="F202" s="113" t="s">
        <v>153</v>
      </c>
      <c r="H202" s="114">
        <f t="shared" si="4"/>
        <v>0</v>
      </c>
      <c r="J202" s="114">
        <f t="shared" si="5"/>
        <v>0</v>
      </c>
      <c r="K202" s="115">
        <v>2.5999999999999999E-2</v>
      </c>
      <c r="L202" s="115">
        <f t="shared" si="6"/>
        <v>6.0579999999999998</v>
      </c>
      <c r="N202" s="112">
        <f t="shared" si="7"/>
        <v>0</v>
      </c>
      <c r="O202" s="113">
        <v>20</v>
      </c>
      <c r="P202" s="113" t="s">
        <v>154</v>
      </c>
      <c r="V202" s="116" t="s">
        <v>108</v>
      </c>
      <c r="W202" s="117">
        <v>75.724999999999994</v>
      </c>
      <c r="X202" s="110" t="s">
        <v>436</v>
      </c>
      <c r="Y202" s="110" t="s">
        <v>434</v>
      </c>
      <c r="Z202" s="113" t="s">
        <v>424</v>
      </c>
      <c r="AB202" s="113">
        <v>1</v>
      </c>
      <c r="AC202" s="113" t="s">
        <v>157</v>
      </c>
      <c r="AJ202" s="86" t="s">
        <v>158</v>
      </c>
      <c r="AK202" s="86" t="s">
        <v>159</v>
      </c>
    </row>
    <row r="203" spans="1:37" ht="25.5">
      <c r="A203" s="108">
        <v>47</v>
      </c>
      <c r="B203" s="109" t="s">
        <v>219</v>
      </c>
      <c r="C203" s="110" t="s">
        <v>437</v>
      </c>
      <c r="D203" s="111" t="s">
        <v>438</v>
      </c>
      <c r="E203" s="112">
        <v>815</v>
      </c>
      <c r="F203" s="113" t="s">
        <v>153</v>
      </c>
      <c r="H203" s="114">
        <f t="shared" si="4"/>
        <v>0</v>
      </c>
      <c r="J203" s="114">
        <f t="shared" si="5"/>
        <v>0</v>
      </c>
      <c r="K203" s="115">
        <v>3.3E-4</v>
      </c>
      <c r="L203" s="115">
        <f t="shared" si="6"/>
        <v>0.26895000000000002</v>
      </c>
      <c r="N203" s="112">
        <f t="shared" si="7"/>
        <v>0</v>
      </c>
      <c r="O203" s="113">
        <v>20</v>
      </c>
      <c r="P203" s="113" t="s">
        <v>154</v>
      </c>
      <c r="V203" s="116" t="s">
        <v>108</v>
      </c>
      <c r="W203" s="117">
        <v>146.69999999999999</v>
      </c>
      <c r="X203" s="110" t="s">
        <v>439</v>
      </c>
      <c r="Y203" s="110" t="s">
        <v>437</v>
      </c>
      <c r="Z203" s="113" t="s">
        <v>424</v>
      </c>
      <c r="AB203" s="113">
        <v>1</v>
      </c>
      <c r="AC203" s="113" t="s">
        <v>157</v>
      </c>
      <c r="AJ203" s="86" t="s">
        <v>158</v>
      </c>
      <c r="AK203" s="86" t="s">
        <v>159</v>
      </c>
    </row>
    <row r="204" spans="1:37">
      <c r="A204" s="108">
        <v>48</v>
      </c>
      <c r="B204" s="109" t="s">
        <v>219</v>
      </c>
      <c r="C204" s="110" t="s">
        <v>440</v>
      </c>
      <c r="D204" s="111" t="s">
        <v>441</v>
      </c>
      <c r="E204" s="112">
        <v>75.753</v>
      </c>
      <c r="F204" s="113" t="s">
        <v>173</v>
      </c>
      <c r="H204" s="114">
        <f t="shared" si="4"/>
        <v>0</v>
      </c>
      <c r="J204" s="114">
        <f t="shared" si="5"/>
        <v>0</v>
      </c>
      <c r="K204" s="115">
        <v>2.42103</v>
      </c>
      <c r="L204" s="115">
        <f t="shared" si="6"/>
        <v>183.40028559000001</v>
      </c>
      <c r="N204" s="112">
        <f t="shared" si="7"/>
        <v>0</v>
      </c>
      <c r="O204" s="113">
        <v>20</v>
      </c>
      <c r="P204" s="113" t="s">
        <v>154</v>
      </c>
      <c r="V204" s="116" t="s">
        <v>108</v>
      </c>
      <c r="W204" s="117">
        <v>234.15299999999999</v>
      </c>
      <c r="X204" s="110" t="s">
        <v>442</v>
      </c>
      <c r="Y204" s="110" t="s">
        <v>440</v>
      </c>
      <c r="Z204" s="113" t="s">
        <v>223</v>
      </c>
      <c r="AB204" s="113">
        <v>1</v>
      </c>
      <c r="AC204" s="113" t="s">
        <v>157</v>
      </c>
      <c r="AJ204" s="86" t="s">
        <v>158</v>
      </c>
      <c r="AK204" s="86" t="s">
        <v>159</v>
      </c>
    </row>
    <row r="205" spans="1:37">
      <c r="D205" s="158" t="s">
        <v>443</v>
      </c>
      <c r="E205" s="159"/>
      <c r="F205" s="160"/>
      <c r="G205" s="161"/>
      <c r="H205" s="161"/>
      <c r="I205" s="161"/>
      <c r="J205" s="161"/>
      <c r="K205" s="162"/>
      <c r="L205" s="162"/>
      <c r="M205" s="159"/>
      <c r="N205" s="159"/>
      <c r="O205" s="160"/>
      <c r="P205" s="160"/>
      <c r="Q205" s="159"/>
      <c r="R205" s="159"/>
      <c r="S205" s="159"/>
      <c r="T205" s="163"/>
      <c r="U205" s="163"/>
      <c r="V205" s="163" t="s">
        <v>0</v>
      </c>
      <c r="W205" s="164"/>
      <c r="X205" s="160"/>
    </row>
    <row r="206" spans="1:37">
      <c r="D206" s="158" t="s">
        <v>444</v>
      </c>
      <c r="E206" s="159"/>
      <c r="F206" s="160"/>
      <c r="G206" s="161"/>
      <c r="H206" s="161"/>
      <c r="I206" s="161"/>
      <c r="J206" s="161"/>
      <c r="K206" s="162"/>
      <c r="L206" s="162"/>
      <c r="M206" s="159"/>
      <c r="N206" s="159"/>
      <c r="O206" s="160"/>
      <c r="P206" s="160"/>
      <c r="Q206" s="159"/>
      <c r="R206" s="159"/>
      <c r="S206" s="159"/>
      <c r="T206" s="163"/>
      <c r="U206" s="163"/>
      <c r="V206" s="163" t="s">
        <v>0</v>
      </c>
      <c r="W206" s="164"/>
      <c r="X206" s="160"/>
    </row>
    <row r="207" spans="1:37">
      <c r="D207" s="158" t="s">
        <v>445</v>
      </c>
      <c r="E207" s="159"/>
      <c r="F207" s="160"/>
      <c r="G207" s="161"/>
      <c r="H207" s="161"/>
      <c r="I207" s="161"/>
      <c r="J207" s="161"/>
      <c r="K207" s="162"/>
      <c r="L207" s="162"/>
      <c r="M207" s="159"/>
      <c r="N207" s="159"/>
      <c r="O207" s="160"/>
      <c r="P207" s="160"/>
      <c r="Q207" s="159"/>
      <c r="R207" s="159"/>
      <c r="S207" s="159"/>
      <c r="T207" s="163"/>
      <c r="U207" s="163"/>
      <c r="V207" s="163" t="s">
        <v>0</v>
      </c>
      <c r="W207" s="164"/>
      <c r="X207" s="160"/>
    </row>
    <row r="208" spans="1:37">
      <c r="D208" s="158" t="s">
        <v>446</v>
      </c>
      <c r="E208" s="159"/>
      <c r="F208" s="160"/>
      <c r="G208" s="161"/>
      <c r="H208" s="161"/>
      <c r="I208" s="161"/>
      <c r="J208" s="161"/>
      <c r="K208" s="162"/>
      <c r="L208" s="162"/>
      <c r="M208" s="159"/>
      <c r="N208" s="159"/>
      <c r="O208" s="160"/>
      <c r="P208" s="160"/>
      <c r="Q208" s="159"/>
      <c r="R208" s="159"/>
      <c r="S208" s="159"/>
      <c r="T208" s="163"/>
      <c r="U208" s="163"/>
      <c r="V208" s="163" t="s">
        <v>0</v>
      </c>
      <c r="W208" s="164"/>
      <c r="X208" s="160"/>
    </row>
    <row r="209" spans="1:37">
      <c r="D209" s="158" t="s">
        <v>447</v>
      </c>
      <c r="E209" s="159"/>
      <c r="F209" s="160"/>
      <c r="G209" s="161"/>
      <c r="H209" s="161"/>
      <c r="I209" s="161"/>
      <c r="J209" s="161"/>
      <c r="K209" s="162"/>
      <c r="L209" s="162"/>
      <c r="M209" s="159"/>
      <c r="N209" s="159"/>
      <c r="O209" s="160"/>
      <c r="P209" s="160"/>
      <c r="Q209" s="159"/>
      <c r="R209" s="159"/>
      <c r="S209" s="159"/>
      <c r="T209" s="163"/>
      <c r="U209" s="163"/>
      <c r="V209" s="163" t="s">
        <v>0</v>
      </c>
      <c r="W209" s="164"/>
      <c r="X209" s="160"/>
    </row>
    <row r="210" spans="1:37">
      <c r="D210" s="158" t="s">
        <v>448</v>
      </c>
      <c r="E210" s="159"/>
      <c r="F210" s="160"/>
      <c r="G210" s="161"/>
      <c r="H210" s="161"/>
      <c r="I210" s="161"/>
      <c r="J210" s="161"/>
      <c r="K210" s="162"/>
      <c r="L210" s="162"/>
      <c r="M210" s="159"/>
      <c r="N210" s="159"/>
      <c r="O210" s="160"/>
      <c r="P210" s="160"/>
      <c r="Q210" s="159"/>
      <c r="R210" s="159"/>
      <c r="S210" s="159"/>
      <c r="T210" s="163"/>
      <c r="U210" s="163"/>
      <c r="V210" s="163" t="s">
        <v>0</v>
      </c>
      <c r="W210" s="164"/>
      <c r="X210" s="160"/>
    </row>
    <row r="211" spans="1:37">
      <c r="D211" s="158" t="s">
        <v>449</v>
      </c>
      <c r="E211" s="159"/>
      <c r="F211" s="160"/>
      <c r="G211" s="161"/>
      <c r="H211" s="161"/>
      <c r="I211" s="161"/>
      <c r="J211" s="161"/>
      <c r="K211" s="162"/>
      <c r="L211" s="162"/>
      <c r="M211" s="159"/>
      <c r="N211" s="159"/>
      <c r="O211" s="160"/>
      <c r="P211" s="160"/>
      <c r="Q211" s="159"/>
      <c r="R211" s="159"/>
      <c r="S211" s="159"/>
      <c r="T211" s="163"/>
      <c r="U211" s="163"/>
      <c r="V211" s="163" t="s">
        <v>0</v>
      </c>
      <c r="W211" s="164"/>
      <c r="X211" s="160"/>
    </row>
    <row r="212" spans="1:37">
      <c r="A212" s="108">
        <v>49</v>
      </c>
      <c r="B212" s="109" t="s">
        <v>219</v>
      </c>
      <c r="C212" s="110" t="s">
        <v>450</v>
      </c>
      <c r="D212" s="111" t="s">
        <v>451</v>
      </c>
      <c r="E212" s="112">
        <v>9.9740000000000002</v>
      </c>
      <c r="F212" s="113" t="s">
        <v>173</v>
      </c>
      <c r="H212" s="114">
        <f>ROUND(E212*G212,2)</f>
        <v>0</v>
      </c>
      <c r="J212" s="114">
        <f>ROUND(E212*G212,2)</f>
        <v>0</v>
      </c>
      <c r="K212" s="115">
        <v>2.42103</v>
      </c>
      <c r="L212" s="115">
        <f>E212*K212</f>
        <v>24.147353219999999</v>
      </c>
      <c r="N212" s="112">
        <f>E212*M212</f>
        <v>0</v>
      </c>
      <c r="O212" s="113">
        <v>20</v>
      </c>
      <c r="P212" s="113" t="s">
        <v>154</v>
      </c>
      <c r="V212" s="116" t="s">
        <v>108</v>
      </c>
      <c r="W212" s="117">
        <v>24.606000000000002</v>
      </c>
      <c r="X212" s="110" t="s">
        <v>452</v>
      </c>
      <c r="Y212" s="110" t="s">
        <v>450</v>
      </c>
      <c r="Z212" s="113" t="s">
        <v>223</v>
      </c>
      <c r="AB212" s="113">
        <v>1</v>
      </c>
      <c r="AC212" s="113" t="s">
        <v>157</v>
      </c>
      <c r="AJ212" s="86" t="s">
        <v>158</v>
      </c>
      <c r="AK212" s="86" t="s">
        <v>159</v>
      </c>
    </row>
    <row r="213" spans="1:37">
      <c r="D213" s="158" t="s">
        <v>453</v>
      </c>
      <c r="E213" s="159"/>
      <c r="F213" s="160"/>
      <c r="G213" s="161"/>
      <c r="H213" s="161"/>
      <c r="I213" s="161"/>
      <c r="J213" s="161"/>
      <c r="K213" s="162"/>
      <c r="L213" s="162"/>
      <c r="M213" s="159"/>
      <c r="N213" s="159"/>
      <c r="O213" s="160"/>
      <c r="P213" s="160"/>
      <c r="Q213" s="159"/>
      <c r="R213" s="159"/>
      <c r="S213" s="159"/>
      <c r="T213" s="163"/>
      <c r="U213" s="163"/>
      <c r="V213" s="163" t="s">
        <v>0</v>
      </c>
      <c r="W213" s="164"/>
      <c r="X213" s="160"/>
    </row>
    <row r="214" spans="1:37">
      <c r="D214" s="158" t="s">
        <v>454</v>
      </c>
      <c r="E214" s="159"/>
      <c r="F214" s="160"/>
      <c r="G214" s="161"/>
      <c r="H214" s="161"/>
      <c r="I214" s="161"/>
      <c r="J214" s="161"/>
      <c r="K214" s="162"/>
      <c r="L214" s="162"/>
      <c r="M214" s="159"/>
      <c r="N214" s="159"/>
      <c r="O214" s="160"/>
      <c r="P214" s="160"/>
      <c r="Q214" s="159"/>
      <c r="R214" s="159"/>
      <c r="S214" s="159"/>
      <c r="T214" s="163"/>
      <c r="U214" s="163"/>
      <c r="V214" s="163" t="s">
        <v>0</v>
      </c>
      <c r="W214" s="164"/>
      <c r="X214" s="160"/>
    </row>
    <row r="215" spans="1:37">
      <c r="D215" s="158" t="s">
        <v>455</v>
      </c>
      <c r="E215" s="159"/>
      <c r="F215" s="160"/>
      <c r="G215" s="161"/>
      <c r="H215" s="161"/>
      <c r="I215" s="161"/>
      <c r="J215" s="161"/>
      <c r="K215" s="162"/>
      <c r="L215" s="162"/>
      <c r="M215" s="159"/>
      <c r="N215" s="159"/>
      <c r="O215" s="160"/>
      <c r="P215" s="160"/>
      <c r="Q215" s="159"/>
      <c r="R215" s="159"/>
      <c r="S215" s="159"/>
      <c r="T215" s="163"/>
      <c r="U215" s="163"/>
      <c r="V215" s="163" t="s">
        <v>0</v>
      </c>
      <c r="W215" s="164"/>
      <c r="X215" s="160"/>
    </row>
    <row r="216" spans="1:37">
      <c r="D216" s="158" t="s">
        <v>456</v>
      </c>
      <c r="E216" s="159"/>
      <c r="F216" s="160"/>
      <c r="G216" s="161"/>
      <c r="H216" s="161"/>
      <c r="I216" s="161"/>
      <c r="J216" s="161"/>
      <c r="K216" s="162"/>
      <c r="L216" s="162"/>
      <c r="M216" s="159"/>
      <c r="N216" s="159"/>
      <c r="O216" s="160"/>
      <c r="P216" s="160"/>
      <c r="Q216" s="159"/>
      <c r="R216" s="159"/>
      <c r="S216" s="159"/>
      <c r="T216" s="163"/>
      <c r="U216" s="163"/>
      <c r="V216" s="163" t="s">
        <v>0</v>
      </c>
      <c r="W216" s="164"/>
      <c r="X216" s="160"/>
    </row>
    <row r="217" spans="1:37">
      <c r="D217" s="158" t="s">
        <v>457</v>
      </c>
      <c r="E217" s="159"/>
      <c r="F217" s="160"/>
      <c r="G217" s="161"/>
      <c r="H217" s="161"/>
      <c r="I217" s="161"/>
      <c r="J217" s="161"/>
      <c r="K217" s="162"/>
      <c r="L217" s="162"/>
      <c r="M217" s="159"/>
      <c r="N217" s="159"/>
      <c r="O217" s="160"/>
      <c r="P217" s="160"/>
      <c r="Q217" s="159"/>
      <c r="R217" s="159"/>
      <c r="S217" s="159"/>
      <c r="T217" s="163"/>
      <c r="U217" s="163"/>
      <c r="V217" s="163" t="s">
        <v>0</v>
      </c>
      <c r="W217" s="164"/>
      <c r="X217" s="160"/>
    </row>
    <row r="218" spans="1:37">
      <c r="D218" s="158" t="s">
        <v>458</v>
      </c>
      <c r="E218" s="159"/>
      <c r="F218" s="160"/>
      <c r="G218" s="161"/>
      <c r="H218" s="161"/>
      <c r="I218" s="161"/>
      <c r="J218" s="161"/>
      <c r="K218" s="162"/>
      <c r="L218" s="162"/>
      <c r="M218" s="159"/>
      <c r="N218" s="159"/>
      <c r="O218" s="160"/>
      <c r="P218" s="160"/>
      <c r="Q218" s="159"/>
      <c r="R218" s="159"/>
      <c r="S218" s="159"/>
      <c r="T218" s="163"/>
      <c r="U218" s="163"/>
      <c r="V218" s="163" t="s">
        <v>0</v>
      </c>
      <c r="W218" s="164"/>
      <c r="X218" s="160"/>
    </row>
    <row r="219" spans="1:37">
      <c r="A219" s="108">
        <v>50</v>
      </c>
      <c r="B219" s="109" t="s">
        <v>219</v>
      </c>
      <c r="C219" s="110" t="s">
        <v>459</v>
      </c>
      <c r="D219" s="111" t="s">
        <v>460</v>
      </c>
      <c r="E219" s="112">
        <v>4.2050000000000001</v>
      </c>
      <c r="F219" s="113" t="s">
        <v>173</v>
      </c>
      <c r="H219" s="114">
        <f>ROUND(E219*G219,2)</f>
        <v>0</v>
      </c>
      <c r="J219" s="114">
        <f>ROUND(E219*G219,2)</f>
        <v>0</v>
      </c>
      <c r="K219" s="115">
        <v>2.42103</v>
      </c>
      <c r="L219" s="115">
        <f>E219*K219</f>
        <v>10.18043115</v>
      </c>
      <c r="N219" s="112">
        <f>E219*M219</f>
        <v>0</v>
      </c>
      <c r="O219" s="113">
        <v>20</v>
      </c>
      <c r="P219" s="113" t="s">
        <v>154</v>
      </c>
      <c r="V219" s="116" t="s">
        <v>108</v>
      </c>
      <c r="W219" s="117">
        <v>9.2799999999999994</v>
      </c>
      <c r="X219" s="110" t="s">
        <v>461</v>
      </c>
      <c r="Y219" s="110" t="s">
        <v>459</v>
      </c>
      <c r="Z219" s="113" t="s">
        <v>223</v>
      </c>
      <c r="AB219" s="113">
        <v>1</v>
      </c>
      <c r="AC219" s="113" t="s">
        <v>157</v>
      </c>
      <c r="AJ219" s="86" t="s">
        <v>158</v>
      </c>
      <c r="AK219" s="86" t="s">
        <v>159</v>
      </c>
    </row>
    <row r="220" spans="1:37">
      <c r="D220" s="158" t="s">
        <v>462</v>
      </c>
      <c r="E220" s="159"/>
      <c r="F220" s="160"/>
      <c r="G220" s="161"/>
      <c r="H220" s="161"/>
      <c r="I220" s="161"/>
      <c r="J220" s="161"/>
      <c r="K220" s="162"/>
      <c r="L220" s="162"/>
      <c r="M220" s="159"/>
      <c r="N220" s="159"/>
      <c r="O220" s="160"/>
      <c r="P220" s="160"/>
      <c r="Q220" s="159"/>
      <c r="R220" s="159"/>
      <c r="S220" s="159"/>
      <c r="T220" s="163"/>
      <c r="U220" s="163"/>
      <c r="V220" s="163" t="s">
        <v>0</v>
      </c>
      <c r="W220" s="164"/>
      <c r="X220" s="160"/>
    </row>
    <row r="221" spans="1:37" ht="25.5">
      <c r="A221" s="108">
        <v>51</v>
      </c>
      <c r="B221" s="109" t="s">
        <v>219</v>
      </c>
      <c r="C221" s="110" t="s">
        <v>463</v>
      </c>
      <c r="D221" s="111" t="s">
        <v>464</v>
      </c>
      <c r="E221" s="112">
        <v>75.753</v>
      </c>
      <c r="F221" s="113" t="s">
        <v>173</v>
      </c>
      <c r="H221" s="114">
        <f>ROUND(E221*G221,2)</f>
        <v>0</v>
      </c>
      <c r="J221" s="114">
        <f>ROUND(E221*G221,2)</f>
        <v>0</v>
      </c>
      <c r="L221" s="115">
        <f>E221*K221</f>
        <v>0</v>
      </c>
      <c r="N221" s="112">
        <f>E221*M221</f>
        <v>0</v>
      </c>
      <c r="O221" s="113">
        <v>20</v>
      </c>
      <c r="P221" s="113" t="s">
        <v>154</v>
      </c>
      <c r="V221" s="116" t="s">
        <v>108</v>
      </c>
      <c r="W221" s="117">
        <v>62.116999999999997</v>
      </c>
      <c r="X221" s="110" t="s">
        <v>465</v>
      </c>
      <c r="Y221" s="110" t="s">
        <v>463</v>
      </c>
      <c r="Z221" s="113" t="s">
        <v>223</v>
      </c>
      <c r="AB221" s="113">
        <v>1</v>
      </c>
      <c r="AC221" s="113" t="s">
        <v>157</v>
      </c>
      <c r="AJ221" s="86" t="s">
        <v>158</v>
      </c>
      <c r="AK221" s="86" t="s">
        <v>159</v>
      </c>
    </row>
    <row r="222" spans="1:37" ht="25.5">
      <c r="A222" s="108">
        <v>52</v>
      </c>
      <c r="B222" s="109" t="s">
        <v>219</v>
      </c>
      <c r="C222" s="110" t="s">
        <v>466</v>
      </c>
      <c r="D222" s="111" t="s">
        <v>467</v>
      </c>
      <c r="E222" s="112">
        <v>4.2050000000000001</v>
      </c>
      <c r="F222" s="113" t="s">
        <v>173</v>
      </c>
      <c r="H222" s="114">
        <f>ROUND(E222*G222,2)</f>
        <v>0</v>
      </c>
      <c r="J222" s="114">
        <f>ROUND(E222*G222,2)</f>
        <v>0</v>
      </c>
      <c r="L222" s="115">
        <f>E222*K222</f>
        <v>0</v>
      </c>
      <c r="N222" s="112">
        <f>E222*M222</f>
        <v>0</v>
      </c>
      <c r="O222" s="113">
        <v>20</v>
      </c>
      <c r="P222" s="113" t="s">
        <v>154</v>
      </c>
      <c r="V222" s="116" t="s">
        <v>108</v>
      </c>
      <c r="W222" s="117">
        <v>0.86199999999999999</v>
      </c>
      <c r="X222" s="110" t="s">
        <v>468</v>
      </c>
      <c r="Y222" s="110" t="s">
        <v>466</v>
      </c>
      <c r="Z222" s="113" t="s">
        <v>223</v>
      </c>
      <c r="AB222" s="113">
        <v>1</v>
      </c>
      <c r="AC222" s="113" t="s">
        <v>157</v>
      </c>
      <c r="AJ222" s="86" t="s">
        <v>158</v>
      </c>
      <c r="AK222" s="86" t="s">
        <v>159</v>
      </c>
    </row>
    <row r="223" spans="1:37">
      <c r="A223" s="108">
        <v>53</v>
      </c>
      <c r="B223" s="109" t="s">
        <v>219</v>
      </c>
      <c r="C223" s="110" t="s">
        <v>469</v>
      </c>
      <c r="D223" s="111" t="s">
        <v>470</v>
      </c>
      <c r="E223" s="112">
        <v>0.72699999999999998</v>
      </c>
      <c r="F223" s="113" t="s">
        <v>471</v>
      </c>
      <c r="H223" s="114">
        <f>ROUND(E223*G223,2)</f>
        <v>0</v>
      </c>
      <c r="J223" s="114">
        <f>ROUND(E223*G223,2)</f>
        <v>0</v>
      </c>
      <c r="K223" s="115">
        <v>0.98900999999999994</v>
      </c>
      <c r="L223" s="115">
        <f>E223*K223</f>
        <v>0.71901026999999995</v>
      </c>
      <c r="N223" s="112">
        <f>E223*M223</f>
        <v>0</v>
      </c>
      <c r="O223" s="113">
        <v>20</v>
      </c>
      <c r="P223" s="113" t="s">
        <v>154</v>
      </c>
      <c r="V223" s="116" t="s">
        <v>108</v>
      </c>
      <c r="W223" s="117">
        <v>11.073</v>
      </c>
      <c r="X223" s="110" t="s">
        <v>472</v>
      </c>
      <c r="Y223" s="110" t="s">
        <v>469</v>
      </c>
      <c r="Z223" s="113" t="s">
        <v>223</v>
      </c>
      <c r="AB223" s="113">
        <v>1</v>
      </c>
      <c r="AC223" s="113" t="s">
        <v>157</v>
      </c>
      <c r="AJ223" s="86" t="s">
        <v>158</v>
      </c>
      <c r="AK223" s="86" t="s">
        <v>159</v>
      </c>
    </row>
    <row r="224" spans="1:37" ht="25.5">
      <c r="D224" s="158" t="s">
        <v>473</v>
      </c>
      <c r="E224" s="159"/>
      <c r="F224" s="160"/>
      <c r="G224" s="161"/>
      <c r="H224" s="161"/>
      <c r="I224" s="161"/>
      <c r="J224" s="161"/>
      <c r="K224" s="162"/>
      <c r="L224" s="162"/>
      <c r="M224" s="159"/>
      <c r="N224" s="159"/>
      <c r="O224" s="160"/>
      <c r="P224" s="160"/>
      <c r="Q224" s="159"/>
      <c r="R224" s="159"/>
      <c r="S224" s="159"/>
      <c r="T224" s="163"/>
      <c r="U224" s="163"/>
      <c r="V224" s="163" t="s">
        <v>0</v>
      </c>
      <c r="W224" s="164"/>
      <c r="X224" s="160"/>
    </row>
    <row r="225" spans="1:37">
      <c r="A225" s="108">
        <v>54</v>
      </c>
      <c r="B225" s="109" t="s">
        <v>219</v>
      </c>
      <c r="C225" s="110" t="s">
        <v>474</v>
      </c>
      <c r="D225" s="111" t="s">
        <v>475</v>
      </c>
      <c r="E225" s="112">
        <v>12.116</v>
      </c>
      <c r="F225" s="113" t="s">
        <v>173</v>
      </c>
      <c r="H225" s="114">
        <f>ROUND(E225*G225,2)</f>
        <v>0</v>
      </c>
      <c r="J225" s="114">
        <f>ROUND(E225*G225,2)</f>
        <v>0</v>
      </c>
      <c r="K225" s="115">
        <v>1.837</v>
      </c>
      <c r="L225" s="115">
        <f>E225*K225</f>
        <v>22.257092</v>
      </c>
      <c r="N225" s="112">
        <f>E225*M225</f>
        <v>0</v>
      </c>
      <c r="O225" s="113">
        <v>20</v>
      </c>
      <c r="P225" s="113" t="s">
        <v>154</v>
      </c>
      <c r="V225" s="116" t="s">
        <v>108</v>
      </c>
      <c r="W225" s="117">
        <v>19.773</v>
      </c>
      <c r="X225" s="110" t="s">
        <v>476</v>
      </c>
      <c r="Y225" s="110" t="s">
        <v>474</v>
      </c>
      <c r="Z225" s="113" t="s">
        <v>282</v>
      </c>
      <c r="AB225" s="113">
        <v>1</v>
      </c>
      <c r="AC225" s="113" t="s">
        <v>157</v>
      </c>
      <c r="AJ225" s="86" t="s">
        <v>158</v>
      </c>
      <c r="AK225" s="86" t="s">
        <v>159</v>
      </c>
    </row>
    <row r="226" spans="1:37">
      <c r="D226" s="158" t="s">
        <v>453</v>
      </c>
      <c r="E226" s="159"/>
      <c r="F226" s="160"/>
      <c r="G226" s="161"/>
      <c r="H226" s="161"/>
      <c r="I226" s="161"/>
      <c r="J226" s="161"/>
      <c r="K226" s="162"/>
      <c r="L226" s="162"/>
      <c r="M226" s="159"/>
      <c r="N226" s="159"/>
      <c r="O226" s="160"/>
      <c r="P226" s="160"/>
      <c r="Q226" s="159"/>
      <c r="R226" s="159"/>
      <c r="S226" s="159"/>
      <c r="T226" s="163"/>
      <c r="U226" s="163"/>
      <c r="V226" s="163" t="s">
        <v>0</v>
      </c>
      <c r="W226" s="164"/>
      <c r="X226" s="160"/>
    </row>
    <row r="227" spans="1:37">
      <c r="D227" s="158" t="s">
        <v>477</v>
      </c>
      <c r="E227" s="159"/>
      <c r="F227" s="160"/>
      <c r="G227" s="161"/>
      <c r="H227" s="161"/>
      <c r="I227" s="161"/>
      <c r="J227" s="161"/>
      <c r="K227" s="162"/>
      <c r="L227" s="162"/>
      <c r="M227" s="159"/>
      <c r="N227" s="159"/>
      <c r="O227" s="160"/>
      <c r="P227" s="160"/>
      <c r="Q227" s="159"/>
      <c r="R227" s="159"/>
      <c r="S227" s="159"/>
      <c r="T227" s="163"/>
      <c r="U227" s="163"/>
      <c r="V227" s="163" t="s">
        <v>0</v>
      </c>
      <c r="W227" s="164"/>
      <c r="X227" s="160"/>
    </row>
    <row r="228" spans="1:37">
      <c r="D228" s="158" t="s">
        <v>478</v>
      </c>
      <c r="E228" s="159"/>
      <c r="F228" s="160"/>
      <c r="G228" s="161"/>
      <c r="H228" s="161"/>
      <c r="I228" s="161"/>
      <c r="J228" s="161"/>
      <c r="K228" s="162"/>
      <c r="L228" s="162"/>
      <c r="M228" s="159"/>
      <c r="N228" s="159"/>
      <c r="O228" s="160"/>
      <c r="P228" s="160"/>
      <c r="Q228" s="159"/>
      <c r="R228" s="159"/>
      <c r="S228" s="159"/>
      <c r="T228" s="163"/>
      <c r="U228" s="163"/>
      <c r="V228" s="163" t="s">
        <v>0</v>
      </c>
      <c r="W228" s="164"/>
      <c r="X228" s="160"/>
    </row>
    <row r="229" spans="1:37">
      <c r="D229" s="158" t="s">
        <v>479</v>
      </c>
      <c r="E229" s="159"/>
      <c r="F229" s="160"/>
      <c r="G229" s="161"/>
      <c r="H229" s="161"/>
      <c r="I229" s="161"/>
      <c r="J229" s="161"/>
      <c r="K229" s="162"/>
      <c r="L229" s="162"/>
      <c r="M229" s="159"/>
      <c r="N229" s="159"/>
      <c r="O229" s="160"/>
      <c r="P229" s="160"/>
      <c r="Q229" s="159"/>
      <c r="R229" s="159"/>
      <c r="S229" s="159"/>
      <c r="T229" s="163"/>
      <c r="U229" s="163"/>
      <c r="V229" s="163" t="s">
        <v>0</v>
      </c>
      <c r="W229" s="164"/>
      <c r="X229" s="160"/>
    </row>
    <row r="230" spans="1:37">
      <c r="D230" s="158" t="s">
        <v>457</v>
      </c>
      <c r="E230" s="159"/>
      <c r="F230" s="160"/>
      <c r="G230" s="161"/>
      <c r="H230" s="161"/>
      <c r="I230" s="161"/>
      <c r="J230" s="161"/>
      <c r="K230" s="162"/>
      <c r="L230" s="162"/>
      <c r="M230" s="159"/>
      <c r="N230" s="159"/>
      <c r="O230" s="160"/>
      <c r="P230" s="160"/>
      <c r="Q230" s="159"/>
      <c r="R230" s="159"/>
      <c r="S230" s="159"/>
      <c r="T230" s="163"/>
      <c r="U230" s="163"/>
      <c r="V230" s="163" t="s">
        <v>0</v>
      </c>
      <c r="W230" s="164"/>
      <c r="X230" s="160"/>
    </row>
    <row r="231" spans="1:37">
      <c r="D231" s="158" t="s">
        <v>480</v>
      </c>
      <c r="E231" s="159"/>
      <c r="F231" s="160"/>
      <c r="G231" s="161"/>
      <c r="H231" s="161"/>
      <c r="I231" s="161"/>
      <c r="J231" s="161"/>
      <c r="K231" s="162"/>
      <c r="L231" s="162"/>
      <c r="M231" s="159"/>
      <c r="N231" s="159"/>
      <c r="O231" s="160"/>
      <c r="P231" s="160"/>
      <c r="Q231" s="159"/>
      <c r="R231" s="159"/>
      <c r="S231" s="159"/>
      <c r="T231" s="163"/>
      <c r="U231" s="163"/>
      <c r="V231" s="163" t="s">
        <v>0</v>
      </c>
      <c r="W231" s="164"/>
      <c r="X231" s="160"/>
    </row>
    <row r="232" spans="1:37">
      <c r="D232" s="158" t="s">
        <v>481</v>
      </c>
      <c r="E232" s="159"/>
      <c r="F232" s="160"/>
      <c r="G232" s="161"/>
      <c r="H232" s="161"/>
      <c r="I232" s="161"/>
      <c r="J232" s="161"/>
      <c r="K232" s="162"/>
      <c r="L232" s="162"/>
      <c r="M232" s="159"/>
      <c r="N232" s="159"/>
      <c r="O232" s="160"/>
      <c r="P232" s="160"/>
      <c r="Q232" s="159"/>
      <c r="R232" s="159"/>
      <c r="S232" s="159"/>
      <c r="T232" s="163"/>
      <c r="U232" s="163"/>
      <c r="V232" s="163" t="s">
        <v>0</v>
      </c>
      <c r="W232" s="164"/>
      <c r="X232" s="160"/>
    </row>
    <row r="233" spans="1:37">
      <c r="D233" s="158" t="s">
        <v>482</v>
      </c>
      <c r="E233" s="159"/>
      <c r="F233" s="160"/>
      <c r="G233" s="161"/>
      <c r="H233" s="161"/>
      <c r="I233" s="161"/>
      <c r="J233" s="161"/>
      <c r="K233" s="162"/>
      <c r="L233" s="162"/>
      <c r="M233" s="159"/>
      <c r="N233" s="159"/>
      <c r="O233" s="160"/>
      <c r="P233" s="160"/>
      <c r="Q233" s="159"/>
      <c r="R233" s="159"/>
      <c r="S233" s="159"/>
      <c r="T233" s="163"/>
      <c r="U233" s="163"/>
      <c r="V233" s="163" t="s">
        <v>0</v>
      </c>
      <c r="W233" s="164"/>
      <c r="X233" s="160"/>
    </row>
    <row r="234" spans="1:37">
      <c r="A234" s="108">
        <v>55</v>
      </c>
      <c r="B234" s="109" t="s">
        <v>219</v>
      </c>
      <c r="C234" s="110" t="s">
        <v>483</v>
      </c>
      <c r="D234" s="111" t="s">
        <v>484</v>
      </c>
      <c r="E234" s="112">
        <v>8.8680000000000003</v>
      </c>
      <c r="F234" s="113" t="s">
        <v>173</v>
      </c>
      <c r="H234" s="114">
        <f>ROUND(E234*G234,2)</f>
        <v>0</v>
      </c>
      <c r="J234" s="114">
        <f>ROUND(E234*G234,2)</f>
        <v>0</v>
      </c>
      <c r="K234" s="115">
        <v>1.837</v>
      </c>
      <c r="L234" s="115">
        <f>E234*K234</f>
        <v>16.290516</v>
      </c>
      <c r="N234" s="112">
        <f>E234*M234</f>
        <v>0</v>
      </c>
      <c r="O234" s="113">
        <v>20</v>
      </c>
      <c r="P234" s="113" t="s">
        <v>154</v>
      </c>
      <c r="V234" s="116" t="s">
        <v>108</v>
      </c>
      <c r="W234" s="117">
        <v>14.473000000000001</v>
      </c>
      <c r="X234" s="110" t="s">
        <v>485</v>
      </c>
      <c r="Y234" s="110" t="s">
        <v>483</v>
      </c>
      <c r="Z234" s="113" t="s">
        <v>282</v>
      </c>
      <c r="AB234" s="113">
        <v>1</v>
      </c>
      <c r="AC234" s="113" t="s">
        <v>157</v>
      </c>
      <c r="AJ234" s="86" t="s">
        <v>158</v>
      </c>
      <c r="AK234" s="86" t="s">
        <v>159</v>
      </c>
    </row>
    <row r="235" spans="1:37">
      <c r="D235" s="158" t="s">
        <v>370</v>
      </c>
      <c r="E235" s="159"/>
      <c r="F235" s="160"/>
      <c r="G235" s="161"/>
      <c r="H235" s="161"/>
      <c r="I235" s="161"/>
      <c r="J235" s="161"/>
      <c r="K235" s="162"/>
      <c r="L235" s="162"/>
      <c r="M235" s="159"/>
      <c r="N235" s="159"/>
      <c r="O235" s="160"/>
      <c r="P235" s="160"/>
      <c r="Q235" s="159"/>
      <c r="R235" s="159"/>
      <c r="S235" s="159"/>
      <c r="T235" s="163"/>
      <c r="U235" s="163"/>
      <c r="V235" s="163" t="s">
        <v>0</v>
      </c>
      <c r="W235" s="164"/>
      <c r="X235" s="160"/>
    </row>
    <row r="236" spans="1:37">
      <c r="D236" s="158" t="s">
        <v>486</v>
      </c>
      <c r="E236" s="159"/>
      <c r="F236" s="160"/>
      <c r="G236" s="161"/>
      <c r="H236" s="161"/>
      <c r="I236" s="161"/>
      <c r="J236" s="161"/>
      <c r="K236" s="162"/>
      <c r="L236" s="162"/>
      <c r="M236" s="159"/>
      <c r="N236" s="159"/>
      <c r="O236" s="160"/>
      <c r="P236" s="160"/>
      <c r="Q236" s="159"/>
      <c r="R236" s="159"/>
      <c r="S236" s="159"/>
      <c r="T236" s="163"/>
      <c r="U236" s="163"/>
      <c r="V236" s="163" t="s">
        <v>0</v>
      </c>
      <c r="W236" s="164"/>
      <c r="X236" s="160"/>
    </row>
    <row r="237" spans="1:37">
      <c r="A237" s="108">
        <v>56</v>
      </c>
      <c r="B237" s="109" t="s">
        <v>219</v>
      </c>
      <c r="C237" s="110" t="s">
        <v>487</v>
      </c>
      <c r="D237" s="111" t="s">
        <v>488</v>
      </c>
      <c r="E237" s="112">
        <v>496.24</v>
      </c>
      <c r="F237" s="113" t="s">
        <v>153</v>
      </c>
      <c r="H237" s="114">
        <f>ROUND(E237*G237,2)</f>
        <v>0</v>
      </c>
      <c r="J237" s="114">
        <f>ROUND(E237*G237,2)</f>
        <v>0</v>
      </c>
      <c r="K237" s="115">
        <v>4.5999999999999999E-3</v>
      </c>
      <c r="L237" s="115">
        <f>E237*K237</f>
        <v>2.2827039999999998</v>
      </c>
      <c r="N237" s="112">
        <f>E237*M237</f>
        <v>0</v>
      </c>
      <c r="O237" s="113">
        <v>20</v>
      </c>
      <c r="P237" s="113" t="s">
        <v>154</v>
      </c>
      <c r="V237" s="116" t="s">
        <v>108</v>
      </c>
      <c r="W237" s="117">
        <v>233.72900000000001</v>
      </c>
      <c r="X237" s="110" t="s">
        <v>489</v>
      </c>
      <c r="Y237" s="110" t="s">
        <v>487</v>
      </c>
      <c r="Z237" s="113" t="s">
        <v>223</v>
      </c>
      <c r="AB237" s="113">
        <v>1</v>
      </c>
      <c r="AC237" s="113" t="s">
        <v>157</v>
      </c>
      <c r="AJ237" s="86" t="s">
        <v>158</v>
      </c>
      <c r="AK237" s="86" t="s">
        <v>159</v>
      </c>
    </row>
    <row r="238" spans="1:37" ht="25.5">
      <c r="D238" s="158" t="s">
        <v>490</v>
      </c>
      <c r="E238" s="159"/>
      <c r="F238" s="160"/>
      <c r="G238" s="161"/>
      <c r="H238" s="161"/>
      <c r="I238" s="161"/>
      <c r="J238" s="161"/>
      <c r="K238" s="162"/>
      <c r="L238" s="162"/>
      <c r="M238" s="159"/>
      <c r="N238" s="159"/>
      <c r="O238" s="160"/>
      <c r="P238" s="160"/>
      <c r="Q238" s="159"/>
      <c r="R238" s="159"/>
      <c r="S238" s="159"/>
      <c r="T238" s="163"/>
      <c r="U238" s="163"/>
      <c r="V238" s="163" t="s">
        <v>0</v>
      </c>
      <c r="W238" s="164"/>
      <c r="X238" s="160"/>
    </row>
    <row r="239" spans="1:37">
      <c r="D239" s="158" t="s">
        <v>491</v>
      </c>
      <c r="E239" s="159"/>
      <c r="F239" s="160"/>
      <c r="G239" s="161"/>
      <c r="H239" s="161"/>
      <c r="I239" s="161"/>
      <c r="J239" s="161"/>
      <c r="K239" s="162"/>
      <c r="L239" s="162"/>
      <c r="M239" s="159"/>
      <c r="N239" s="159"/>
      <c r="O239" s="160"/>
      <c r="P239" s="160"/>
      <c r="Q239" s="159"/>
      <c r="R239" s="159"/>
      <c r="S239" s="159"/>
      <c r="T239" s="163"/>
      <c r="U239" s="163"/>
      <c r="V239" s="163" t="s">
        <v>0</v>
      </c>
      <c r="W239" s="164"/>
      <c r="X239" s="160"/>
    </row>
    <row r="240" spans="1:37">
      <c r="A240" s="108">
        <v>57</v>
      </c>
      <c r="B240" s="109" t="s">
        <v>219</v>
      </c>
      <c r="C240" s="110" t="s">
        <v>492</v>
      </c>
      <c r="D240" s="111" t="s">
        <v>493</v>
      </c>
      <c r="E240" s="112">
        <v>496.24</v>
      </c>
      <c r="F240" s="113" t="s">
        <v>153</v>
      </c>
      <c r="H240" s="114">
        <f>ROUND(E240*G240,2)</f>
        <v>0</v>
      </c>
      <c r="J240" s="114">
        <f>ROUND(E240*G240,2)</f>
        <v>0</v>
      </c>
      <c r="K240" s="115">
        <v>4.5100000000000001E-2</v>
      </c>
      <c r="L240" s="115">
        <f>E240*K240</f>
        <v>22.380424000000001</v>
      </c>
      <c r="N240" s="112">
        <f>E240*M240</f>
        <v>0</v>
      </c>
      <c r="O240" s="113">
        <v>20</v>
      </c>
      <c r="P240" s="113" t="s">
        <v>154</v>
      </c>
      <c r="V240" s="116" t="s">
        <v>108</v>
      </c>
      <c r="W240" s="117">
        <v>191.54900000000001</v>
      </c>
      <c r="X240" s="110" t="s">
        <v>494</v>
      </c>
      <c r="Y240" s="110" t="s">
        <v>492</v>
      </c>
      <c r="Z240" s="113" t="s">
        <v>223</v>
      </c>
      <c r="AB240" s="113">
        <v>1</v>
      </c>
      <c r="AC240" s="113" t="s">
        <v>157</v>
      </c>
      <c r="AJ240" s="86" t="s">
        <v>158</v>
      </c>
      <c r="AK240" s="86" t="s">
        <v>159</v>
      </c>
    </row>
    <row r="241" spans="1:37">
      <c r="D241" s="158" t="s">
        <v>495</v>
      </c>
      <c r="E241" s="159"/>
      <c r="F241" s="160"/>
      <c r="G241" s="161"/>
      <c r="H241" s="161"/>
      <c r="I241" s="161"/>
      <c r="J241" s="161"/>
      <c r="K241" s="162"/>
      <c r="L241" s="162"/>
      <c r="M241" s="159"/>
      <c r="N241" s="159"/>
      <c r="O241" s="160"/>
      <c r="P241" s="160"/>
      <c r="Q241" s="159"/>
      <c r="R241" s="159"/>
      <c r="S241" s="159"/>
      <c r="T241" s="163"/>
      <c r="U241" s="163"/>
      <c r="V241" s="163" t="s">
        <v>0</v>
      </c>
      <c r="W241" s="164"/>
      <c r="X241" s="160"/>
    </row>
    <row r="242" spans="1:37">
      <c r="D242" s="158" t="s">
        <v>496</v>
      </c>
      <c r="E242" s="159"/>
      <c r="F242" s="160"/>
      <c r="G242" s="161"/>
      <c r="H242" s="161"/>
      <c r="I242" s="161"/>
      <c r="J242" s="161"/>
      <c r="K242" s="162"/>
      <c r="L242" s="162"/>
      <c r="M242" s="159"/>
      <c r="N242" s="159"/>
      <c r="O242" s="160"/>
      <c r="P242" s="160"/>
      <c r="Q242" s="159"/>
      <c r="R242" s="159"/>
      <c r="S242" s="159"/>
      <c r="T242" s="163"/>
      <c r="U242" s="163"/>
      <c r="V242" s="163" t="s">
        <v>0</v>
      </c>
      <c r="W242" s="164"/>
      <c r="X242" s="160"/>
    </row>
    <row r="243" spans="1:37">
      <c r="D243" s="158" t="s">
        <v>497</v>
      </c>
      <c r="E243" s="159"/>
      <c r="F243" s="160"/>
      <c r="G243" s="161"/>
      <c r="H243" s="161"/>
      <c r="I243" s="161"/>
      <c r="J243" s="161"/>
      <c r="K243" s="162"/>
      <c r="L243" s="162"/>
      <c r="M243" s="159"/>
      <c r="N243" s="159"/>
      <c r="O243" s="160"/>
      <c r="P243" s="160"/>
      <c r="Q243" s="159"/>
      <c r="R243" s="159"/>
      <c r="S243" s="159"/>
      <c r="T243" s="163"/>
      <c r="U243" s="163"/>
      <c r="V243" s="163" t="s">
        <v>0</v>
      </c>
      <c r="W243" s="164"/>
      <c r="X243" s="160"/>
    </row>
    <row r="244" spans="1:37">
      <c r="D244" s="158" t="s">
        <v>498</v>
      </c>
      <c r="E244" s="159"/>
      <c r="F244" s="160"/>
      <c r="G244" s="161"/>
      <c r="H244" s="161"/>
      <c r="I244" s="161"/>
      <c r="J244" s="161"/>
      <c r="K244" s="162"/>
      <c r="L244" s="162"/>
      <c r="M244" s="159"/>
      <c r="N244" s="159"/>
      <c r="O244" s="160"/>
      <c r="P244" s="160"/>
      <c r="Q244" s="159"/>
      <c r="R244" s="159"/>
      <c r="S244" s="159"/>
      <c r="T244" s="163"/>
      <c r="U244" s="163"/>
      <c r="V244" s="163" t="s">
        <v>0</v>
      </c>
      <c r="W244" s="164"/>
      <c r="X244" s="160"/>
    </row>
    <row r="245" spans="1:37">
      <c r="D245" s="158" t="s">
        <v>499</v>
      </c>
      <c r="E245" s="159"/>
      <c r="F245" s="160"/>
      <c r="G245" s="161"/>
      <c r="H245" s="161"/>
      <c r="I245" s="161"/>
      <c r="J245" s="161"/>
      <c r="K245" s="162"/>
      <c r="L245" s="162"/>
      <c r="M245" s="159"/>
      <c r="N245" s="159"/>
      <c r="O245" s="160"/>
      <c r="P245" s="160"/>
      <c r="Q245" s="159"/>
      <c r="R245" s="159"/>
      <c r="S245" s="159"/>
      <c r="T245" s="163"/>
      <c r="U245" s="163"/>
      <c r="V245" s="163" t="s">
        <v>0</v>
      </c>
      <c r="W245" s="164"/>
      <c r="X245" s="160"/>
    </row>
    <row r="246" spans="1:37">
      <c r="D246" s="158" t="s">
        <v>500</v>
      </c>
      <c r="E246" s="159"/>
      <c r="F246" s="160"/>
      <c r="G246" s="161"/>
      <c r="H246" s="161"/>
      <c r="I246" s="161"/>
      <c r="J246" s="161"/>
      <c r="K246" s="162"/>
      <c r="L246" s="162"/>
      <c r="M246" s="159"/>
      <c r="N246" s="159"/>
      <c r="O246" s="160"/>
      <c r="P246" s="160"/>
      <c r="Q246" s="159"/>
      <c r="R246" s="159"/>
      <c r="S246" s="159"/>
      <c r="T246" s="163"/>
      <c r="U246" s="163"/>
      <c r="V246" s="163" t="s">
        <v>0</v>
      </c>
      <c r="W246" s="164"/>
      <c r="X246" s="160"/>
    </row>
    <row r="247" spans="1:37">
      <c r="D247" s="158" t="s">
        <v>501</v>
      </c>
      <c r="E247" s="159"/>
      <c r="F247" s="160"/>
      <c r="G247" s="161"/>
      <c r="H247" s="161"/>
      <c r="I247" s="161"/>
      <c r="J247" s="161"/>
      <c r="K247" s="162"/>
      <c r="L247" s="162"/>
      <c r="M247" s="159"/>
      <c r="N247" s="159"/>
      <c r="O247" s="160"/>
      <c r="P247" s="160"/>
      <c r="Q247" s="159"/>
      <c r="R247" s="159"/>
      <c r="S247" s="159"/>
      <c r="T247" s="163"/>
      <c r="U247" s="163"/>
      <c r="V247" s="163" t="s">
        <v>0</v>
      </c>
      <c r="W247" s="164"/>
      <c r="X247" s="160"/>
    </row>
    <row r="248" spans="1:37">
      <c r="D248" s="158" t="s">
        <v>502</v>
      </c>
      <c r="E248" s="159"/>
      <c r="F248" s="160"/>
      <c r="G248" s="161"/>
      <c r="H248" s="161"/>
      <c r="I248" s="161"/>
      <c r="J248" s="161"/>
      <c r="K248" s="162"/>
      <c r="L248" s="162"/>
      <c r="M248" s="159"/>
      <c r="N248" s="159"/>
      <c r="O248" s="160"/>
      <c r="P248" s="160"/>
      <c r="Q248" s="159"/>
      <c r="R248" s="159"/>
      <c r="S248" s="159"/>
      <c r="T248" s="163"/>
      <c r="U248" s="163"/>
      <c r="V248" s="163" t="s">
        <v>0</v>
      </c>
      <c r="W248" s="164"/>
      <c r="X248" s="160"/>
    </row>
    <row r="249" spans="1:37">
      <c r="D249" s="158" t="s">
        <v>503</v>
      </c>
      <c r="E249" s="159"/>
      <c r="F249" s="160"/>
      <c r="G249" s="161"/>
      <c r="H249" s="161"/>
      <c r="I249" s="161"/>
      <c r="J249" s="161"/>
      <c r="K249" s="162"/>
      <c r="L249" s="162"/>
      <c r="M249" s="159"/>
      <c r="N249" s="159"/>
      <c r="O249" s="160"/>
      <c r="P249" s="160"/>
      <c r="Q249" s="159"/>
      <c r="R249" s="159"/>
      <c r="S249" s="159"/>
      <c r="T249" s="163"/>
      <c r="U249" s="163"/>
      <c r="V249" s="163" t="s">
        <v>0</v>
      </c>
      <c r="W249" s="164"/>
      <c r="X249" s="160"/>
    </row>
    <row r="250" spans="1:37">
      <c r="D250" s="158" t="s">
        <v>304</v>
      </c>
      <c r="E250" s="159"/>
      <c r="F250" s="160"/>
      <c r="G250" s="161"/>
      <c r="H250" s="161"/>
      <c r="I250" s="161"/>
      <c r="J250" s="161"/>
      <c r="K250" s="162"/>
      <c r="L250" s="162"/>
      <c r="M250" s="159"/>
      <c r="N250" s="159"/>
      <c r="O250" s="160"/>
      <c r="P250" s="160"/>
      <c r="Q250" s="159"/>
      <c r="R250" s="159"/>
      <c r="S250" s="159"/>
      <c r="T250" s="163"/>
      <c r="U250" s="163"/>
      <c r="V250" s="163" t="s">
        <v>0</v>
      </c>
      <c r="W250" s="164"/>
      <c r="X250" s="160"/>
    </row>
    <row r="251" spans="1:37" ht="25.5">
      <c r="A251" s="108">
        <v>58</v>
      </c>
      <c r="B251" s="109" t="s">
        <v>219</v>
      </c>
      <c r="C251" s="110" t="s">
        <v>504</v>
      </c>
      <c r="D251" s="111" t="s">
        <v>505</v>
      </c>
      <c r="E251" s="112">
        <v>14</v>
      </c>
      <c r="F251" s="113" t="s">
        <v>312</v>
      </c>
      <c r="H251" s="114">
        <f>ROUND(E251*G251,2)</f>
        <v>0</v>
      </c>
      <c r="J251" s="114">
        <f t="shared" ref="J251:J257" si="8">ROUND(E251*G251,2)</f>
        <v>0</v>
      </c>
      <c r="K251" s="115">
        <v>1.8859999999999998E-2</v>
      </c>
      <c r="L251" s="115">
        <f t="shared" ref="L251:L257" si="9">E251*K251</f>
        <v>0.26404</v>
      </c>
      <c r="N251" s="112">
        <f t="shared" ref="N251:N257" si="10">E251*M251</f>
        <v>0</v>
      </c>
      <c r="O251" s="113">
        <v>20</v>
      </c>
      <c r="P251" s="113" t="s">
        <v>154</v>
      </c>
      <c r="V251" s="116" t="s">
        <v>108</v>
      </c>
      <c r="W251" s="117">
        <v>10.555999999999999</v>
      </c>
      <c r="X251" s="110" t="s">
        <v>506</v>
      </c>
      <c r="Y251" s="110" t="s">
        <v>504</v>
      </c>
      <c r="Z251" s="113" t="s">
        <v>507</v>
      </c>
      <c r="AB251" s="113">
        <v>1</v>
      </c>
      <c r="AC251" s="113" t="s">
        <v>157</v>
      </c>
      <c r="AJ251" s="86" t="s">
        <v>158</v>
      </c>
      <c r="AK251" s="86" t="s">
        <v>159</v>
      </c>
    </row>
    <row r="252" spans="1:37">
      <c r="A252" s="108">
        <v>59</v>
      </c>
      <c r="B252" s="109" t="s">
        <v>391</v>
      </c>
      <c r="C252" s="110" t="s">
        <v>508</v>
      </c>
      <c r="D252" s="111" t="s">
        <v>509</v>
      </c>
      <c r="E252" s="112">
        <v>1</v>
      </c>
      <c r="F252" s="113" t="s">
        <v>312</v>
      </c>
      <c r="I252" s="114">
        <f t="shared" ref="I252:I257" si="11">ROUND(E252*G252,2)</f>
        <v>0</v>
      </c>
      <c r="J252" s="114">
        <f t="shared" si="8"/>
        <v>0</v>
      </c>
      <c r="K252" s="115">
        <v>1.4E-2</v>
      </c>
      <c r="L252" s="115">
        <f t="shared" si="9"/>
        <v>1.4E-2</v>
      </c>
      <c r="N252" s="112">
        <f t="shared" si="10"/>
        <v>0</v>
      </c>
      <c r="O252" s="113">
        <v>20</v>
      </c>
      <c r="P252" s="113" t="s">
        <v>154</v>
      </c>
      <c r="V252" s="116" t="s">
        <v>101</v>
      </c>
      <c r="X252" s="110" t="s">
        <v>508</v>
      </c>
      <c r="Y252" s="110" t="s">
        <v>508</v>
      </c>
      <c r="Z252" s="113" t="s">
        <v>510</v>
      </c>
      <c r="AA252" s="110" t="s">
        <v>154</v>
      </c>
      <c r="AB252" s="113">
        <v>2</v>
      </c>
      <c r="AC252" s="113" t="s">
        <v>157</v>
      </c>
      <c r="AJ252" s="86" t="s">
        <v>394</v>
      </c>
      <c r="AK252" s="86" t="s">
        <v>159</v>
      </c>
    </row>
    <row r="253" spans="1:37">
      <c r="A253" s="108">
        <v>60</v>
      </c>
      <c r="B253" s="109" t="s">
        <v>391</v>
      </c>
      <c r="C253" s="110" t="s">
        <v>511</v>
      </c>
      <c r="D253" s="111" t="s">
        <v>512</v>
      </c>
      <c r="E253" s="112">
        <v>4</v>
      </c>
      <c r="F253" s="113" t="s">
        <v>312</v>
      </c>
      <c r="I253" s="114">
        <f t="shared" si="11"/>
        <v>0</v>
      </c>
      <c r="J253" s="114">
        <f t="shared" si="8"/>
        <v>0</v>
      </c>
      <c r="K253" s="115">
        <v>1.43E-2</v>
      </c>
      <c r="L253" s="115">
        <f t="shared" si="9"/>
        <v>5.7200000000000001E-2</v>
      </c>
      <c r="N253" s="112">
        <f t="shared" si="10"/>
        <v>0</v>
      </c>
      <c r="O253" s="113">
        <v>20</v>
      </c>
      <c r="P253" s="113" t="s">
        <v>154</v>
      </c>
      <c r="V253" s="116" t="s">
        <v>101</v>
      </c>
      <c r="X253" s="110" t="s">
        <v>511</v>
      </c>
      <c r="Y253" s="110" t="s">
        <v>511</v>
      </c>
      <c r="Z253" s="113" t="s">
        <v>510</v>
      </c>
      <c r="AA253" s="110" t="s">
        <v>154</v>
      </c>
      <c r="AB253" s="113">
        <v>2</v>
      </c>
      <c r="AC253" s="113" t="s">
        <v>157</v>
      </c>
      <c r="AJ253" s="86" t="s">
        <v>394</v>
      </c>
      <c r="AK253" s="86" t="s">
        <v>159</v>
      </c>
    </row>
    <row r="254" spans="1:37">
      <c r="A254" s="108">
        <v>61</v>
      </c>
      <c r="B254" s="109" t="s">
        <v>391</v>
      </c>
      <c r="C254" s="110" t="s">
        <v>513</v>
      </c>
      <c r="D254" s="111" t="s">
        <v>514</v>
      </c>
      <c r="E254" s="112">
        <v>4</v>
      </c>
      <c r="F254" s="113" t="s">
        <v>312</v>
      </c>
      <c r="I254" s="114">
        <f t="shared" si="11"/>
        <v>0</v>
      </c>
      <c r="J254" s="114">
        <f t="shared" si="8"/>
        <v>0</v>
      </c>
      <c r="K254" s="115">
        <v>1.46E-2</v>
      </c>
      <c r="L254" s="115">
        <f t="shared" si="9"/>
        <v>5.8400000000000001E-2</v>
      </c>
      <c r="N254" s="112">
        <f t="shared" si="10"/>
        <v>0</v>
      </c>
      <c r="O254" s="113">
        <v>20</v>
      </c>
      <c r="P254" s="113" t="s">
        <v>154</v>
      </c>
      <c r="V254" s="116" t="s">
        <v>101</v>
      </c>
      <c r="X254" s="110" t="s">
        <v>513</v>
      </c>
      <c r="Y254" s="110" t="s">
        <v>513</v>
      </c>
      <c r="Z254" s="113" t="s">
        <v>510</v>
      </c>
      <c r="AA254" s="110" t="s">
        <v>154</v>
      </c>
      <c r="AB254" s="113">
        <v>2</v>
      </c>
      <c r="AC254" s="113" t="s">
        <v>157</v>
      </c>
      <c r="AJ254" s="86" t="s">
        <v>394</v>
      </c>
      <c r="AK254" s="86" t="s">
        <v>159</v>
      </c>
    </row>
    <row r="255" spans="1:37">
      <c r="A255" s="108">
        <v>62</v>
      </c>
      <c r="B255" s="109" t="s">
        <v>391</v>
      </c>
      <c r="C255" s="110" t="s">
        <v>515</v>
      </c>
      <c r="D255" s="111" t="s">
        <v>516</v>
      </c>
      <c r="E255" s="112">
        <v>1</v>
      </c>
      <c r="F255" s="113" t="s">
        <v>312</v>
      </c>
      <c r="I255" s="114">
        <f t="shared" si="11"/>
        <v>0</v>
      </c>
      <c r="J255" s="114">
        <f t="shared" si="8"/>
        <v>0</v>
      </c>
      <c r="K255" s="115">
        <v>1.55E-2</v>
      </c>
      <c r="L255" s="115">
        <f t="shared" si="9"/>
        <v>1.55E-2</v>
      </c>
      <c r="N255" s="112">
        <f t="shared" si="10"/>
        <v>0</v>
      </c>
      <c r="O255" s="113">
        <v>20</v>
      </c>
      <c r="P255" s="113" t="s">
        <v>154</v>
      </c>
      <c r="V255" s="116" t="s">
        <v>101</v>
      </c>
      <c r="X255" s="110" t="s">
        <v>515</v>
      </c>
      <c r="Y255" s="110" t="s">
        <v>515</v>
      </c>
      <c r="Z255" s="113" t="s">
        <v>510</v>
      </c>
      <c r="AA255" s="110" t="s">
        <v>154</v>
      </c>
      <c r="AB255" s="113">
        <v>8</v>
      </c>
      <c r="AC255" s="113" t="s">
        <v>157</v>
      </c>
      <c r="AJ255" s="86" t="s">
        <v>394</v>
      </c>
      <c r="AK255" s="86" t="s">
        <v>159</v>
      </c>
    </row>
    <row r="256" spans="1:37">
      <c r="A256" s="108">
        <v>63</v>
      </c>
      <c r="B256" s="109" t="s">
        <v>391</v>
      </c>
      <c r="C256" s="110" t="s">
        <v>517</v>
      </c>
      <c r="D256" s="111" t="s">
        <v>518</v>
      </c>
      <c r="E256" s="112">
        <v>3</v>
      </c>
      <c r="F256" s="113" t="s">
        <v>312</v>
      </c>
      <c r="I256" s="114">
        <f t="shared" si="11"/>
        <v>0</v>
      </c>
      <c r="J256" s="114">
        <f t="shared" si="8"/>
        <v>0</v>
      </c>
      <c r="K256" s="115">
        <v>1.55E-2</v>
      </c>
      <c r="L256" s="115">
        <f t="shared" si="9"/>
        <v>4.65E-2</v>
      </c>
      <c r="N256" s="112">
        <f t="shared" si="10"/>
        <v>0</v>
      </c>
      <c r="O256" s="113">
        <v>20</v>
      </c>
      <c r="P256" s="113" t="s">
        <v>154</v>
      </c>
      <c r="V256" s="116" t="s">
        <v>101</v>
      </c>
      <c r="X256" s="110" t="s">
        <v>517</v>
      </c>
      <c r="Y256" s="110" t="s">
        <v>517</v>
      </c>
      <c r="Z256" s="113" t="s">
        <v>510</v>
      </c>
      <c r="AA256" s="110" t="s">
        <v>154</v>
      </c>
      <c r="AB256" s="113">
        <v>2</v>
      </c>
      <c r="AC256" s="113" t="s">
        <v>157</v>
      </c>
      <c r="AJ256" s="86" t="s">
        <v>394</v>
      </c>
      <c r="AK256" s="86" t="s">
        <v>159</v>
      </c>
    </row>
    <row r="257" spans="1:37">
      <c r="A257" s="108">
        <v>64</v>
      </c>
      <c r="B257" s="109" t="s">
        <v>391</v>
      </c>
      <c r="C257" s="110" t="s">
        <v>519</v>
      </c>
      <c r="D257" s="111" t="s">
        <v>520</v>
      </c>
      <c r="E257" s="112">
        <v>1</v>
      </c>
      <c r="F257" s="113" t="s">
        <v>312</v>
      </c>
      <c r="I257" s="114">
        <f t="shared" si="11"/>
        <v>0</v>
      </c>
      <c r="J257" s="114">
        <f t="shared" si="8"/>
        <v>0</v>
      </c>
      <c r="K257" s="115">
        <v>1.61E-2</v>
      </c>
      <c r="L257" s="115">
        <f t="shared" si="9"/>
        <v>1.61E-2</v>
      </c>
      <c r="N257" s="112">
        <f t="shared" si="10"/>
        <v>0</v>
      </c>
      <c r="O257" s="113">
        <v>20</v>
      </c>
      <c r="P257" s="113" t="s">
        <v>154</v>
      </c>
      <c r="V257" s="116" t="s">
        <v>101</v>
      </c>
      <c r="X257" s="110" t="s">
        <v>519</v>
      </c>
      <c r="Y257" s="110" t="s">
        <v>519</v>
      </c>
      <c r="Z257" s="113" t="s">
        <v>510</v>
      </c>
      <c r="AA257" s="110" t="s">
        <v>154</v>
      </c>
      <c r="AB257" s="113">
        <v>2</v>
      </c>
      <c r="AC257" s="113" t="s">
        <v>157</v>
      </c>
      <c r="AJ257" s="86" t="s">
        <v>394</v>
      </c>
      <c r="AK257" s="86" t="s">
        <v>159</v>
      </c>
    </row>
    <row r="258" spans="1:37">
      <c r="D258" s="165" t="s">
        <v>521</v>
      </c>
      <c r="E258" s="166">
        <f>J258</f>
        <v>0</v>
      </c>
      <c r="H258" s="166">
        <f>SUM(H197:H257)</f>
        <v>0</v>
      </c>
      <c r="I258" s="166">
        <f>SUM(I197:I257)</f>
        <v>0</v>
      </c>
      <c r="J258" s="166">
        <f>SUM(J197:J257)</f>
        <v>0</v>
      </c>
      <c r="L258" s="167">
        <f>SUM(L197:L257)</f>
        <v>306.27175623000011</v>
      </c>
      <c r="N258" s="168">
        <f>SUM(N197:N257)</f>
        <v>0</v>
      </c>
      <c r="W258" s="117">
        <f>SUM(W197:W257)</f>
        <v>1397.3059999999998</v>
      </c>
    </row>
    <row r="260" spans="1:37">
      <c r="B260" s="110" t="s">
        <v>522</v>
      </c>
    </row>
    <row r="261" spans="1:37" ht="25.5">
      <c r="A261" s="108">
        <v>65</v>
      </c>
      <c r="B261" s="109" t="s">
        <v>219</v>
      </c>
      <c r="C261" s="110" t="s">
        <v>523</v>
      </c>
      <c r="D261" s="111" t="s">
        <v>524</v>
      </c>
      <c r="E261" s="112">
        <v>13.5</v>
      </c>
      <c r="F261" s="113" t="s">
        <v>153</v>
      </c>
      <c r="H261" s="114">
        <f>ROUND(E261*G261,2)</f>
        <v>0</v>
      </c>
      <c r="J261" s="114">
        <f>ROUND(E261*G261,2)</f>
        <v>0</v>
      </c>
      <c r="K261" s="115">
        <v>5.5000000000000003E-4</v>
      </c>
      <c r="L261" s="115">
        <f>E261*K261</f>
        <v>7.4250000000000002E-3</v>
      </c>
      <c r="N261" s="112">
        <f>E261*M261</f>
        <v>0</v>
      </c>
      <c r="O261" s="113">
        <v>20</v>
      </c>
      <c r="P261" s="113" t="s">
        <v>154</v>
      </c>
      <c r="V261" s="116" t="s">
        <v>108</v>
      </c>
      <c r="W261" s="117">
        <v>2.7</v>
      </c>
      <c r="X261" s="110" t="s">
        <v>525</v>
      </c>
      <c r="Y261" s="110" t="s">
        <v>523</v>
      </c>
      <c r="Z261" s="113" t="s">
        <v>282</v>
      </c>
      <c r="AB261" s="113">
        <v>1</v>
      </c>
      <c r="AC261" s="113" t="s">
        <v>157</v>
      </c>
      <c r="AJ261" s="86" t="s">
        <v>158</v>
      </c>
      <c r="AK261" s="86" t="s">
        <v>159</v>
      </c>
    </row>
    <row r="262" spans="1:37">
      <c r="D262" s="158" t="s">
        <v>526</v>
      </c>
      <c r="E262" s="159"/>
      <c r="F262" s="160"/>
      <c r="G262" s="161"/>
      <c r="H262" s="161"/>
      <c r="I262" s="161"/>
      <c r="J262" s="161"/>
      <c r="K262" s="162"/>
      <c r="L262" s="162"/>
      <c r="M262" s="159"/>
      <c r="N262" s="159"/>
      <c r="O262" s="160"/>
      <c r="P262" s="160"/>
      <c r="Q262" s="159"/>
      <c r="R262" s="159"/>
      <c r="S262" s="159"/>
      <c r="T262" s="163"/>
      <c r="U262" s="163"/>
      <c r="V262" s="163" t="s">
        <v>0</v>
      </c>
      <c r="W262" s="164"/>
      <c r="X262" s="160"/>
    </row>
    <row r="263" spans="1:37">
      <c r="D263" s="158" t="s">
        <v>527</v>
      </c>
      <c r="E263" s="159"/>
      <c r="F263" s="160"/>
      <c r="G263" s="161"/>
      <c r="H263" s="161"/>
      <c r="I263" s="161"/>
      <c r="J263" s="161"/>
      <c r="K263" s="162"/>
      <c r="L263" s="162"/>
      <c r="M263" s="159"/>
      <c r="N263" s="159"/>
      <c r="O263" s="160"/>
      <c r="P263" s="160"/>
      <c r="Q263" s="159"/>
      <c r="R263" s="159"/>
      <c r="S263" s="159"/>
      <c r="T263" s="163"/>
      <c r="U263" s="163"/>
      <c r="V263" s="163" t="s">
        <v>0</v>
      </c>
      <c r="W263" s="164"/>
      <c r="X263" s="160"/>
    </row>
    <row r="264" spans="1:37">
      <c r="A264" s="108">
        <v>66</v>
      </c>
      <c r="B264" s="109" t="s">
        <v>528</v>
      </c>
      <c r="C264" s="110" t="s">
        <v>529</v>
      </c>
      <c r="D264" s="111" t="s">
        <v>530</v>
      </c>
      <c r="E264" s="112">
        <v>6</v>
      </c>
      <c r="F264" s="113" t="s">
        <v>531</v>
      </c>
      <c r="H264" s="114">
        <f>ROUND(E264*G264,2)</f>
        <v>0</v>
      </c>
      <c r="J264" s="114">
        <f>ROUND(E264*G264,2)</f>
        <v>0</v>
      </c>
      <c r="L264" s="115">
        <f>E264*K264</f>
        <v>0</v>
      </c>
      <c r="N264" s="112">
        <f>E264*M264</f>
        <v>0</v>
      </c>
      <c r="O264" s="113">
        <v>20</v>
      </c>
      <c r="P264" s="113" t="s">
        <v>154</v>
      </c>
      <c r="V264" s="116" t="s">
        <v>108</v>
      </c>
      <c r="W264" s="117">
        <v>1.752</v>
      </c>
      <c r="X264" s="110" t="s">
        <v>529</v>
      </c>
      <c r="Y264" s="110" t="s">
        <v>529</v>
      </c>
      <c r="Z264" s="113" t="s">
        <v>532</v>
      </c>
      <c r="AB264" s="113">
        <v>1</v>
      </c>
      <c r="AC264" s="113" t="s">
        <v>533</v>
      </c>
      <c r="AJ264" s="86" t="s">
        <v>158</v>
      </c>
      <c r="AK264" s="86" t="s">
        <v>159</v>
      </c>
    </row>
    <row r="265" spans="1:37" ht="25.5">
      <c r="A265" s="108">
        <v>67</v>
      </c>
      <c r="B265" s="109" t="s">
        <v>219</v>
      </c>
      <c r="C265" s="110" t="s">
        <v>534</v>
      </c>
      <c r="D265" s="111" t="s">
        <v>535</v>
      </c>
      <c r="E265" s="112">
        <v>8</v>
      </c>
      <c r="F265" s="113" t="s">
        <v>312</v>
      </c>
      <c r="H265" s="114">
        <f>ROUND(E265*G265,2)</f>
        <v>0</v>
      </c>
      <c r="J265" s="114">
        <f>ROUND(E265*G265,2)</f>
        <v>0</v>
      </c>
      <c r="L265" s="115">
        <f>E265*K265</f>
        <v>0</v>
      </c>
      <c r="N265" s="112">
        <f>E265*M265</f>
        <v>0</v>
      </c>
      <c r="O265" s="113">
        <v>20</v>
      </c>
      <c r="P265" s="113" t="s">
        <v>154</v>
      </c>
      <c r="V265" s="116" t="s">
        <v>108</v>
      </c>
      <c r="W265" s="117">
        <v>0.54400000000000004</v>
      </c>
      <c r="X265" s="110" t="s">
        <v>536</v>
      </c>
      <c r="Y265" s="110" t="s">
        <v>534</v>
      </c>
      <c r="Z265" s="113" t="s">
        <v>381</v>
      </c>
      <c r="AB265" s="113">
        <v>1</v>
      </c>
      <c r="AC265" s="113" t="s">
        <v>157</v>
      </c>
      <c r="AJ265" s="86" t="s">
        <v>158</v>
      </c>
      <c r="AK265" s="86" t="s">
        <v>159</v>
      </c>
    </row>
    <row r="266" spans="1:37">
      <c r="D266" s="158" t="s">
        <v>537</v>
      </c>
      <c r="E266" s="159"/>
      <c r="F266" s="160"/>
      <c r="G266" s="161"/>
      <c r="H266" s="161"/>
      <c r="I266" s="161"/>
      <c r="J266" s="161"/>
      <c r="K266" s="162"/>
      <c r="L266" s="162"/>
      <c r="M266" s="159"/>
      <c r="N266" s="159"/>
      <c r="O266" s="160"/>
      <c r="P266" s="160"/>
      <c r="Q266" s="159"/>
      <c r="R266" s="159"/>
      <c r="S266" s="159"/>
      <c r="T266" s="163"/>
      <c r="U266" s="163"/>
      <c r="V266" s="163" t="s">
        <v>0</v>
      </c>
      <c r="W266" s="164"/>
      <c r="X266" s="160"/>
    </row>
    <row r="267" spans="1:37">
      <c r="D267" s="158" t="s">
        <v>538</v>
      </c>
      <c r="E267" s="159"/>
      <c r="F267" s="160"/>
      <c r="G267" s="161"/>
      <c r="H267" s="161"/>
      <c r="I267" s="161"/>
      <c r="J267" s="161"/>
      <c r="K267" s="162"/>
      <c r="L267" s="162"/>
      <c r="M267" s="159"/>
      <c r="N267" s="159"/>
      <c r="O267" s="160"/>
      <c r="P267" s="160"/>
      <c r="Q267" s="159"/>
      <c r="R267" s="159"/>
      <c r="S267" s="159"/>
      <c r="T267" s="163"/>
      <c r="U267" s="163"/>
      <c r="V267" s="163" t="s">
        <v>0</v>
      </c>
      <c r="W267" s="164"/>
      <c r="X267" s="160"/>
    </row>
    <row r="268" spans="1:37" ht="25.5">
      <c r="A268" s="108">
        <v>68</v>
      </c>
      <c r="B268" s="109" t="s">
        <v>219</v>
      </c>
      <c r="C268" s="110" t="s">
        <v>539</v>
      </c>
      <c r="D268" s="111" t="s">
        <v>540</v>
      </c>
      <c r="E268" s="112">
        <v>16</v>
      </c>
      <c r="F268" s="113" t="s">
        <v>312</v>
      </c>
      <c r="H268" s="114">
        <f>ROUND(E268*G268,2)</f>
        <v>0</v>
      </c>
      <c r="J268" s="114">
        <f>ROUND(E268*G268,2)</f>
        <v>0</v>
      </c>
      <c r="K268" s="115">
        <v>1.0000000000000001E-5</v>
      </c>
      <c r="L268" s="115">
        <f>E268*K268</f>
        <v>1.6000000000000001E-4</v>
      </c>
      <c r="N268" s="112">
        <f>E268*M268</f>
        <v>0</v>
      </c>
      <c r="O268" s="113">
        <v>20</v>
      </c>
      <c r="P268" s="113" t="s">
        <v>154</v>
      </c>
      <c r="V268" s="116" t="s">
        <v>108</v>
      </c>
      <c r="W268" s="117">
        <v>1.6</v>
      </c>
      <c r="X268" s="110" t="s">
        <v>541</v>
      </c>
      <c r="Y268" s="110" t="s">
        <v>539</v>
      </c>
      <c r="Z268" s="113" t="s">
        <v>381</v>
      </c>
      <c r="AB268" s="113">
        <v>1</v>
      </c>
      <c r="AC268" s="113" t="s">
        <v>157</v>
      </c>
      <c r="AJ268" s="86" t="s">
        <v>158</v>
      </c>
      <c r="AK268" s="86" t="s">
        <v>159</v>
      </c>
    </row>
    <row r="269" spans="1:37">
      <c r="D269" s="158" t="s">
        <v>542</v>
      </c>
      <c r="E269" s="159"/>
      <c r="F269" s="160"/>
      <c r="G269" s="161"/>
      <c r="H269" s="161"/>
      <c r="I269" s="161"/>
      <c r="J269" s="161"/>
      <c r="K269" s="162"/>
      <c r="L269" s="162"/>
      <c r="M269" s="159"/>
      <c r="N269" s="159"/>
      <c r="O269" s="160"/>
      <c r="P269" s="160"/>
      <c r="Q269" s="159"/>
      <c r="R269" s="159"/>
      <c r="S269" s="159"/>
      <c r="T269" s="163"/>
      <c r="U269" s="163"/>
      <c r="V269" s="163" t="s">
        <v>0</v>
      </c>
      <c r="W269" s="164"/>
      <c r="X269" s="160"/>
    </row>
    <row r="270" spans="1:37">
      <c r="D270" s="158" t="s">
        <v>538</v>
      </c>
      <c r="E270" s="159"/>
      <c r="F270" s="160"/>
      <c r="G270" s="161"/>
      <c r="H270" s="161"/>
      <c r="I270" s="161"/>
      <c r="J270" s="161"/>
      <c r="K270" s="162"/>
      <c r="L270" s="162"/>
      <c r="M270" s="159"/>
      <c r="N270" s="159"/>
      <c r="O270" s="160"/>
      <c r="P270" s="160"/>
      <c r="Q270" s="159"/>
      <c r="R270" s="159"/>
      <c r="S270" s="159"/>
      <c r="T270" s="163"/>
      <c r="U270" s="163"/>
      <c r="V270" s="163" t="s">
        <v>0</v>
      </c>
      <c r="W270" s="164"/>
      <c r="X270" s="160"/>
    </row>
    <row r="271" spans="1:37">
      <c r="D271" s="158" t="s">
        <v>543</v>
      </c>
      <c r="E271" s="159"/>
      <c r="F271" s="160"/>
      <c r="G271" s="161"/>
      <c r="H271" s="161"/>
      <c r="I271" s="161"/>
      <c r="J271" s="161"/>
      <c r="K271" s="162"/>
      <c r="L271" s="162"/>
      <c r="M271" s="159"/>
      <c r="N271" s="159"/>
      <c r="O271" s="160"/>
      <c r="P271" s="160"/>
      <c r="Q271" s="159"/>
      <c r="R271" s="159"/>
      <c r="S271" s="159"/>
      <c r="T271" s="163"/>
      <c r="U271" s="163"/>
      <c r="V271" s="163" t="s">
        <v>0</v>
      </c>
      <c r="W271" s="164"/>
      <c r="X271" s="160"/>
    </row>
    <row r="272" spans="1:37">
      <c r="D272" s="158" t="s">
        <v>544</v>
      </c>
      <c r="E272" s="159"/>
      <c r="F272" s="160"/>
      <c r="G272" s="161"/>
      <c r="H272" s="161"/>
      <c r="I272" s="161"/>
      <c r="J272" s="161"/>
      <c r="K272" s="162"/>
      <c r="L272" s="162"/>
      <c r="M272" s="159"/>
      <c r="N272" s="159"/>
      <c r="O272" s="160"/>
      <c r="P272" s="160"/>
      <c r="Q272" s="159"/>
      <c r="R272" s="159"/>
      <c r="S272" s="159"/>
      <c r="T272" s="163"/>
      <c r="U272" s="163"/>
      <c r="V272" s="163" t="s">
        <v>0</v>
      </c>
      <c r="W272" s="164"/>
      <c r="X272" s="160"/>
    </row>
    <row r="273" spans="1:37">
      <c r="D273" s="158" t="s">
        <v>545</v>
      </c>
      <c r="E273" s="159"/>
      <c r="F273" s="160"/>
      <c r="G273" s="161"/>
      <c r="H273" s="161"/>
      <c r="I273" s="161"/>
      <c r="J273" s="161"/>
      <c r="K273" s="162"/>
      <c r="L273" s="162"/>
      <c r="M273" s="159"/>
      <c r="N273" s="159"/>
      <c r="O273" s="160"/>
      <c r="P273" s="160"/>
      <c r="Q273" s="159"/>
      <c r="R273" s="159"/>
      <c r="S273" s="159"/>
      <c r="T273" s="163"/>
      <c r="U273" s="163"/>
      <c r="V273" s="163" t="s">
        <v>0</v>
      </c>
      <c r="W273" s="164"/>
      <c r="X273" s="160"/>
    </row>
    <row r="274" spans="1:37">
      <c r="D274" s="158" t="s">
        <v>546</v>
      </c>
      <c r="E274" s="159"/>
      <c r="F274" s="160"/>
      <c r="G274" s="161"/>
      <c r="H274" s="161"/>
      <c r="I274" s="161"/>
      <c r="J274" s="161"/>
      <c r="K274" s="162"/>
      <c r="L274" s="162"/>
      <c r="M274" s="159"/>
      <c r="N274" s="159"/>
      <c r="O274" s="160"/>
      <c r="P274" s="160"/>
      <c r="Q274" s="159"/>
      <c r="R274" s="159"/>
      <c r="S274" s="159"/>
      <c r="T274" s="163"/>
      <c r="U274" s="163"/>
      <c r="V274" s="163" t="s">
        <v>0</v>
      </c>
      <c r="W274" s="164"/>
      <c r="X274" s="160"/>
    </row>
    <row r="275" spans="1:37" ht="25.5">
      <c r="A275" s="108">
        <v>69</v>
      </c>
      <c r="B275" s="109" t="s">
        <v>219</v>
      </c>
      <c r="C275" s="110" t="s">
        <v>547</v>
      </c>
      <c r="D275" s="111" t="s">
        <v>548</v>
      </c>
      <c r="E275" s="112">
        <v>10</v>
      </c>
      <c r="F275" s="113" t="s">
        <v>312</v>
      </c>
      <c r="H275" s="114">
        <f>ROUND(E275*G275,2)</f>
        <v>0</v>
      </c>
      <c r="J275" s="114">
        <f>ROUND(E275*G275,2)</f>
        <v>0</v>
      </c>
      <c r="K275" s="115">
        <v>2.0000000000000002E-5</v>
      </c>
      <c r="L275" s="115">
        <f>E275*K275</f>
        <v>2.0000000000000001E-4</v>
      </c>
      <c r="N275" s="112">
        <f>E275*M275</f>
        <v>0</v>
      </c>
      <c r="O275" s="113">
        <v>20</v>
      </c>
      <c r="P275" s="113" t="s">
        <v>154</v>
      </c>
      <c r="V275" s="116" t="s">
        <v>108</v>
      </c>
      <c r="W275" s="117">
        <v>1.25</v>
      </c>
      <c r="X275" s="110" t="s">
        <v>549</v>
      </c>
      <c r="Y275" s="110" t="s">
        <v>547</v>
      </c>
      <c r="Z275" s="113" t="s">
        <v>381</v>
      </c>
      <c r="AB275" s="113">
        <v>1</v>
      </c>
      <c r="AC275" s="113" t="s">
        <v>157</v>
      </c>
      <c r="AJ275" s="86" t="s">
        <v>158</v>
      </c>
      <c r="AK275" s="86" t="s">
        <v>159</v>
      </c>
    </row>
    <row r="276" spans="1:37">
      <c r="D276" s="158" t="s">
        <v>550</v>
      </c>
      <c r="E276" s="159"/>
      <c r="F276" s="160"/>
      <c r="G276" s="161"/>
      <c r="H276" s="161"/>
      <c r="I276" s="161"/>
      <c r="J276" s="161"/>
      <c r="K276" s="162"/>
      <c r="L276" s="162"/>
      <c r="M276" s="159"/>
      <c r="N276" s="159"/>
      <c r="O276" s="160"/>
      <c r="P276" s="160"/>
      <c r="Q276" s="159"/>
      <c r="R276" s="159"/>
      <c r="S276" s="159"/>
      <c r="T276" s="163"/>
      <c r="U276" s="163"/>
      <c r="V276" s="163" t="s">
        <v>0</v>
      </c>
      <c r="W276" s="164"/>
      <c r="X276" s="160"/>
    </row>
    <row r="277" spans="1:37">
      <c r="D277" s="158" t="s">
        <v>551</v>
      </c>
      <c r="E277" s="159"/>
      <c r="F277" s="160"/>
      <c r="G277" s="161"/>
      <c r="H277" s="161"/>
      <c r="I277" s="161"/>
      <c r="J277" s="161"/>
      <c r="K277" s="162"/>
      <c r="L277" s="162"/>
      <c r="M277" s="159"/>
      <c r="N277" s="159"/>
      <c r="O277" s="160"/>
      <c r="P277" s="160"/>
      <c r="Q277" s="159"/>
      <c r="R277" s="159"/>
      <c r="S277" s="159"/>
      <c r="T277" s="163"/>
      <c r="U277" s="163"/>
      <c r="V277" s="163" t="s">
        <v>0</v>
      </c>
      <c r="W277" s="164"/>
      <c r="X277" s="160"/>
    </row>
    <row r="278" spans="1:37" ht="25.5">
      <c r="A278" s="108">
        <v>70</v>
      </c>
      <c r="B278" s="109" t="s">
        <v>552</v>
      </c>
      <c r="C278" s="110" t="s">
        <v>553</v>
      </c>
      <c r="D278" s="111" t="s">
        <v>554</v>
      </c>
      <c r="E278" s="112">
        <v>3.5089999999999999</v>
      </c>
      <c r="F278" s="113" t="s">
        <v>173</v>
      </c>
      <c r="H278" s="114">
        <f>ROUND(E278*G278,2)</f>
        <v>0</v>
      </c>
      <c r="J278" s="114">
        <f>ROUND(E278*G278,2)</f>
        <v>0</v>
      </c>
      <c r="L278" s="115">
        <f>E278*K278</f>
        <v>0</v>
      </c>
      <c r="M278" s="112">
        <v>2</v>
      </c>
      <c r="N278" s="112">
        <f>E278*M278</f>
        <v>7.0179999999999998</v>
      </c>
      <c r="O278" s="113">
        <v>20</v>
      </c>
      <c r="P278" s="113" t="s">
        <v>154</v>
      </c>
      <c r="V278" s="116" t="s">
        <v>108</v>
      </c>
      <c r="W278" s="117">
        <v>22.893000000000001</v>
      </c>
      <c r="X278" s="110" t="s">
        <v>555</v>
      </c>
      <c r="Y278" s="110" t="s">
        <v>553</v>
      </c>
      <c r="Z278" s="113" t="s">
        <v>156</v>
      </c>
      <c r="AB278" s="113">
        <v>1</v>
      </c>
      <c r="AC278" s="113" t="s">
        <v>157</v>
      </c>
      <c r="AJ278" s="86" t="s">
        <v>158</v>
      </c>
      <c r="AK278" s="86" t="s">
        <v>159</v>
      </c>
    </row>
    <row r="279" spans="1:37">
      <c r="D279" s="158" t="s">
        <v>556</v>
      </c>
      <c r="E279" s="159"/>
      <c r="F279" s="160"/>
      <c r="G279" s="161"/>
      <c r="H279" s="161"/>
      <c r="I279" s="161"/>
      <c r="J279" s="161"/>
      <c r="K279" s="162"/>
      <c r="L279" s="162"/>
      <c r="M279" s="159"/>
      <c r="N279" s="159"/>
      <c r="O279" s="160"/>
      <c r="P279" s="160"/>
      <c r="Q279" s="159"/>
      <c r="R279" s="159"/>
      <c r="S279" s="159"/>
      <c r="T279" s="163"/>
      <c r="U279" s="163"/>
      <c r="V279" s="163" t="s">
        <v>0</v>
      </c>
      <c r="W279" s="164"/>
      <c r="X279" s="160"/>
    </row>
    <row r="280" spans="1:37" ht="25.5">
      <c r="A280" s="108">
        <v>71</v>
      </c>
      <c r="B280" s="109" t="s">
        <v>552</v>
      </c>
      <c r="C280" s="110" t="s">
        <v>557</v>
      </c>
      <c r="D280" s="111" t="s">
        <v>558</v>
      </c>
      <c r="E280" s="112">
        <v>11.244999999999999</v>
      </c>
      <c r="F280" s="113" t="s">
        <v>153</v>
      </c>
      <c r="H280" s="114">
        <f>ROUND(E280*G280,2)</f>
        <v>0</v>
      </c>
      <c r="J280" s="114">
        <f>ROUND(E280*G280,2)</f>
        <v>0</v>
      </c>
      <c r="K280" s="115">
        <v>6.8000000000000005E-4</v>
      </c>
      <c r="L280" s="115">
        <f>E280*K280</f>
        <v>7.6465999999999999E-3</v>
      </c>
      <c r="M280" s="112">
        <v>0.13100000000000001</v>
      </c>
      <c r="N280" s="112">
        <f>E280*M280</f>
        <v>1.473095</v>
      </c>
      <c r="O280" s="113">
        <v>20</v>
      </c>
      <c r="P280" s="113" t="s">
        <v>154</v>
      </c>
      <c r="V280" s="116" t="s">
        <v>108</v>
      </c>
      <c r="W280" s="117">
        <v>2.1589999999999998</v>
      </c>
      <c r="X280" s="110" t="s">
        <v>559</v>
      </c>
      <c r="Y280" s="110" t="s">
        <v>557</v>
      </c>
      <c r="Z280" s="113" t="s">
        <v>156</v>
      </c>
      <c r="AB280" s="113">
        <v>1</v>
      </c>
      <c r="AC280" s="113" t="s">
        <v>157</v>
      </c>
      <c r="AJ280" s="86" t="s">
        <v>158</v>
      </c>
      <c r="AK280" s="86" t="s">
        <v>159</v>
      </c>
    </row>
    <row r="281" spans="1:37">
      <c r="D281" s="158" t="s">
        <v>560</v>
      </c>
      <c r="E281" s="159"/>
      <c r="F281" s="160"/>
      <c r="G281" s="161"/>
      <c r="H281" s="161"/>
      <c r="I281" s="161"/>
      <c r="J281" s="161"/>
      <c r="K281" s="162"/>
      <c r="L281" s="162"/>
      <c r="M281" s="159"/>
      <c r="N281" s="159"/>
      <c r="O281" s="160"/>
      <c r="P281" s="160"/>
      <c r="Q281" s="159"/>
      <c r="R281" s="159"/>
      <c r="S281" s="159"/>
      <c r="T281" s="163"/>
      <c r="U281" s="163"/>
      <c r="V281" s="163" t="s">
        <v>0</v>
      </c>
      <c r="W281" s="164"/>
      <c r="X281" s="160"/>
    </row>
    <row r="282" spans="1:37" ht="25.5">
      <c r="A282" s="108">
        <v>72</v>
      </c>
      <c r="B282" s="109" t="s">
        <v>552</v>
      </c>
      <c r="C282" s="110" t="s">
        <v>561</v>
      </c>
      <c r="D282" s="111" t="s">
        <v>562</v>
      </c>
      <c r="E282" s="112">
        <v>16.376999999999999</v>
      </c>
      <c r="F282" s="113" t="s">
        <v>153</v>
      </c>
      <c r="H282" s="114">
        <f>ROUND(E282*G282,2)</f>
        <v>0</v>
      </c>
      <c r="J282" s="114">
        <f>ROUND(E282*G282,2)</f>
        <v>0</v>
      </c>
      <c r="K282" s="115">
        <v>6.8000000000000005E-4</v>
      </c>
      <c r="L282" s="115">
        <f>E282*K282</f>
        <v>1.113636E-2</v>
      </c>
      <c r="M282" s="112">
        <v>0.26100000000000001</v>
      </c>
      <c r="N282" s="112">
        <f>E282*M282</f>
        <v>4.2743969999999996</v>
      </c>
      <c r="O282" s="113">
        <v>20</v>
      </c>
      <c r="P282" s="113" t="s">
        <v>154</v>
      </c>
      <c r="V282" s="116" t="s">
        <v>108</v>
      </c>
      <c r="W282" s="117">
        <v>3.8980000000000001</v>
      </c>
      <c r="X282" s="110" t="s">
        <v>563</v>
      </c>
      <c r="Y282" s="110" t="s">
        <v>561</v>
      </c>
      <c r="Z282" s="113" t="s">
        <v>156</v>
      </c>
      <c r="AB282" s="113">
        <v>1</v>
      </c>
      <c r="AC282" s="113" t="s">
        <v>157</v>
      </c>
      <c r="AJ282" s="86" t="s">
        <v>158</v>
      </c>
      <c r="AK282" s="86" t="s">
        <v>159</v>
      </c>
    </row>
    <row r="283" spans="1:37">
      <c r="D283" s="158" t="s">
        <v>564</v>
      </c>
      <c r="E283" s="159"/>
      <c r="F283" s="160"/>
      <c r="G283" s="161"/>
      <c r="H283" s="161"/>
      <c r="I283" s="161"/>
      <c r="J283" s="161"/>
      <c r="K283" s="162"/>
      <c r="L283" s="162"/>
      <c r="M283" s="159"/>
      <c r="N283" s="159"/>
      <c r="O283" s="160"/>
      <c r="P283" s="160"/>
      <c r="Q283" s="159"/>
      <c r="R283" s="159"/>
      <c r="S283" s="159"/>
      <c r="T283" s="163"/>
      <c r="U283" s="163"/>
      <c r="V283" s="163" t="s">
        <v>0</v>
      </c>
      <c r="W283" s="164"/>
      <c r="X283" s="160"/>
    </row>
    <row r="284" spans="1:37">
      <c r="D284" s="158" t="s">
        <v>565</v>
      </c>
      <c r="E284" s="159"/>
      <c r="F284" s="160"/>
      <c r="G284" s="161"/>
      <c r="H284" s="161"/>
      <c r="I284" s="161"/>
      <c r="J284" s="161"/>
      <c r="K284" s="162"/>
      <c r="L284" s="162"/>
      <c r="M284" s="159"/>
      <c r="N284" s="159"/>
      <c r="O284" s="160"/>
      <c r="P284" s="160"/>
      <c r="Q284" s="159"/>
      <c r="R284" s="159"/>
      <c r="S284" s="159"/>
      <c r="T284" s="163"/>
      <c r="U284" s="163"/>
      <c r="V284" s="163" t="s">
        <v>0</v>
      </c>
      <c r="W284" s="164"/>
      <c r="X284" s="160"/>
    </row>
    <row r="285" spans="1:37">
      <c r="A285" s="108">
        <v>73</v>
      </c>
      <c r="B285" s="109" t="s">
        <v>552</v>
      </c>
      <c r="C285" s="110" t="s">
        <v>566</v>
      </c>
      <c r="D285" s="111" t="s">
        <v>567</v>
      </c>
      <c r="E285" s="112">
        <v>1.3680000000000001</v>
      </c>
      <c r="F285" s="113" t="s">
        <v>173</v>
      </c>
      <c r="H285" s="114">
        <f>ROUND(E285*G285,2)</f>
        <v>0</v>
      </c>
      <c r="J285" s="114">
        <f>ROUND(E285*G285,2)</f>
        <v>0</v>
      </c>
      <c r="K285" s="115">
        <v>1.31E-3</v>
      </c>
      <c r="L285" s="115">
        <f>E285*K285</f>
        <v>1.7920800000000001E-3</v>
      </c>
      <c r="M285" s="112">
        <v>1.95</v>
      </c>
      <c r="N285" s="112">
        <f>E285*M285</f>
        <v>2.6676000000000002</v>
      </c>
      <c r="O285" s="113">
        <v>20</v>
      </c>
      <c r="P285" s="113" t="s">
        <v>154</v>
      </c>
      <c r="V285" s="116" t="s">
        <v>108</v>
      </c>
      <c r="W285" s="117">
        <v>2.3570000000000002</v>
      </c>
      <c r="X285" s="110" t="s">
        <v>568</v>
      </c>
      <c r="Y285" s="110" t="s">
        <v>566</v>
      </c>
      <c r="Z285" s="113" t="s">
        <v>156</v>
      </c>
      <c r="AB285" s="113">
        <v>1</v>
      </c>
      <c r="AC285" s="113" t="s">
        <v>157</v>
      </c>
      <c r="AJ285" s="86" t="s">
        <v>158</v>
      </c>
      <c r="AK285" s="86" t="s">
        <v>159</v>
      </c>
    </row>
    <row r="286" spans="1:37">
      <c r="D286" s="158" t="s">
        <v>569</v>
      </c>
      <c r="E286" s="159"/>
      <c r="F286" s="160"/>
      <c r="G286" s="161"/>
      <c r="H286" s="161"/>
      <c r="I286" s="161"/>
      <c r="J286" s="161"/>
      <c r="K286" s="162"/>
      <c r="L286" s="162"/>
      <c r="M286" s="159"/>
      <c r="N286" s="159"/>
      <c r="O286" s="160"/>
      <c r="P286" s="160"/>
      <c r="Q286" s="159"/>
      <c r="R286" s="159"/>
      <c r="S286" s="159"/>
      <c r="T286" s="163"/>
      <c r="U286" s="163"/>
      <c r="V286" s="163" t="s">
        <v>0</v>
      </c>
      <c r="W286" s="164"/>
      <c r="X286" s="160"/>
    </row>
    <row r="287" spans="1:37">
      <c r="A287" s="108">
        <v>74</v>
      </c>
      <c r="B287" s="109" t="s">
        <v>552</v>
      </c>
      <c r="C287" s="110" t="s">
        <v>570</v>
      </c>
      <c r="D287" s="111" t="s">
        <v>571</v>
      </c>
      <c r="E287" s="112">
        <v>1.91</v>
      </c>
      <c r="F287" s="113" t="s">
        <v>173</v>
      </c>
      <c r="H287" s="114">
        <f>ROUND(E287*G287,2)</f>
        <v>0</v>
      </c>
      <c r="J287" s="114">
        <f>ROUND(E287*G287,2)</f>
        <v>0</v>
      </c>
      <c r="K287" s="115">
        <v>1.5E-3</v>
      </c>
      <c r="L287" s="115">
        <f>E287*K287</f>
        <v>2.8649999999999999E-3</v>
      </c>
      <c r="M287" s="112">
        <v>2.2000000000000002</v>
      </c>
      <c r="N287" s="112">
        <f>E287*M287</f>
        <v>4.202</v>
      </c>
      <c r="O287" s="113">
        <v>20</v>
      </c>
      <c r="P287" s="113" t="s">
        <v>154</v>
      </c>
      <c r="V287" s="116" t="s">
        <v>108</v>
      </c>
      <c r="W287" s="117">
        <v>9.67</v>
      </c>
      <c r="X287" s="110" t="s">
        <v>572</v>
      </c>
      <c r="Y287" s="110" t="s">
        <v>570</v>
      </c>
      <c r="Z287" s="113" t="s">
        <v>156</v>
      </c>
      <c r="AB287" s="113">
        <v>1</v>
      </c>
      <c r="AC287" s="113" t="s">
        <v>157</v>
      </c>
      <c r="AJ287" s="86" t="s">
        <v>158</v>
      </c>
      <c r="AK287" s="86" t="s">
        <v>159</v>
      </c>
    </row>
    <row r="288" spans="1:37">
      <c r="D288" s="158" t="s">
        <v>573</v>
      </c>
      <c r="E288" s="159"/>
      <c r="F288" s="160"/>
      <c r="G288" s="161"/>
      <c r="H288" s="161"/>
      <c r="I288" s="161"/>
      <c r="J288" s="161"/>
      <c r="K288" s="162"/>
      <c r="L288" s="162"/>
      <c r="M288" s="159"/>
      <c r="N288" s="159"/>
      <c r="O288" s="160"/>
      <c r="P288" s="160"/>
      <c r="Q288" s="159"/>
      <c r="R288" s="159"/>
      <c r="S288" s="159"/>
      <c r="T288" s="163"/>
      <c r="U288" s="163"/>
      <c r="V288" s="163" t="s">
        <v>0</v>
      </c>
      <c r="W288" s="164"/>
      <c r="X288" s="160"/>
    </row>
    <row r="289" spans="1:37">
      <c r="A289" s="108">
        <v>75</v>
      </c>
      <c r="B289" s="109" t="s">
        <v>552</v>
      </c>
      <c r="C289" s="110" t="s">
        <v>574</v>
      </c>
      <c r="D289" s="111" t="s">
        <v>575</v>
      </c>
      <c r="E289" s="112">
        <v>2.3340000000000001</v>
      </c>
      <c r="F289" s="113" t="s">
        <v>173</v>
      </c>
      <c r="H289" s="114">
        <f>ROUND(E289*G289,2)</f>
        <v>0</v>
      </c>
      <c r="J289" s="114">
        <f>ROUND(E289*G289,2)</f>
        <v>0</v>
      </c>
      <c r="L289" s="115">
        <f>E289*K289</f>
        <v>0</v>
      </c>
      <c r="M289" s="112">
        <v>2.2000000000000002</v>
      </c>
      <c r="N289" s="112">
        <f>E289*M289</f>
        <v>5.1348000000000003</v>
      </c>
      <c r="O289" s="113">
        <v>20</v>
      </c>
      <c r="P289" s="113" t="s">
        <v>154</v>
      </c>
      <c r="V289" s="116" t="s">
        <v>108</v>
      </c>
      <c r="W289" s="117">
        <v>20.963999999999999</v>
      </c>
      <c r="X289" s="110" t="s">
        <v>576</v>
      </c>
      <c r="Y289" s="110" t="s">
        <v>574</v>
      </c>
      <c r="Z289" s="113" t="s">
        <v>156</v>
      </c>
      <c r="AB289" s="113">
        <v>1</v>
      </c>
      <c r="AC289" s="113" t="s">
        <v>157</v>
      </c>
      <c r="AJ289" s="86" t="s">
        <v>158</v>
      </c>
      <c r="AK289" s="86" t="s">
        <v>159</v>
      </c>
    </row>
    <row r="290" spans="1:37">
      <c r="D290" s="158" t="s">
        <v>577</v>
      </c>
      <c r="E290" s="159"/>
      <c r="F290" s="160"/>
      <c r="G290" s="161"/>
      <c r="H290" s="161"/>
      <c r="I290" s="161"/>
      <c r="J290" s="161"/>
      <c r="K290" s="162"/>
      <c r="L290" s="162"/>
      <c r="M290" s="159"/>
      <c r="N290" s="159"/>
      <c r="O290" s="160"/>
      <c r="P290" s="160"/>
      <c r="Q290" s="159"/>
      <c r="R290" s="159"/>
      <c r="S290" s="159"/>
      <c r="T290" s="163"/>
      <c r="U290" s="163"/>
      <c r="V290" s="163" t="s">
        <v>0</v>
      </c>
      <c r="W290" s="164"/>
      <c r="X290" s="160"/>
    </row>
    <row r="291" spans="1:37">
      <c r="D291" s="158" t="s">
        <v>578</v>
      </c>
      <c r="E291" s="159"/>
      <c r="F291" s="160"/>
      <c r="G291" s="161"/>
      <c r="H291" s="161"/>
      <c r="I291" s="161"/>
      <c r="J291" s="161"/>
      <c r="K291" s="162"/>
      <c r="L291" s="162"/>
      <c r="M291" s="159"/>
      <c r="N291" s="159"/>
      <c r="O291" s="160"/>
      <c r="P291" s="160"/>
      <c r="Q291" s="159"/>
      <c r="R291" s="159"/>
      <c r="S291" s="159"/>
      <c r="T291" s="163"/>
      <c r="U291" s="163"/>
      <c r="V291" s="163" t="s">
        <v>0</v>
      </c>
      <c r="W291" s="164"/>
      <c r="X291" s="160"/>
    </row>
    <row r="292" spans="1:37">
      <c r="A292" s="108">
        <v>76</v>
      </c>
      <c r="B292" s="109" t="s">
        <v>552</v>
      </c>
      <c r="C292" s="110" t="s">
        <v>579</v>
      </c>
      <c r="D292" s="111" t="s">
        <v>580</v>
      </c>
      <c r="E292" s="112">
        <v>10.18</v>
      </c>
      <c r="F292" s="113" t="s">
        <v>173</v>
      </c>
      <c r="H292" s="114">
        <f>ROUND(E292*G292,2)</f>
        <v>0</v>
      </c>
      <c r="J292" s="114">
        <f>ROUND(E292*G292,2)</f>
        <v>0</v>
      </c>
      <c r="L292" s="115">
        <f>E292*K292</f>
        <v>0</v>
      </c>
      <c r="M292" s="112">
        <v>2.2000000000000002</v>
      </c>
      <c r="N292" s="112">
        <f>E292*M292</f>
        <v>22.396000000000001</v>
      </c>
      <c r="O292" s="113">
        <v>20</v>
      </c>
      <c r="P292" s="113" t="s">
        <v>154</v>
      </c>
      <c r="V292" s="116" t="s">
        <v>108</v>
      </c>
      <c r="W292" s="117">
        <v>77.256</v>
      </c>
      <c r="X292" s="110" t="s">
        <v>581</v>
      </c>
      <c r="Y292" s="110" t="s">
        <v>579</v>
      </c>
      <c r="Z292" s="113" t="s">
        <v>156</v>
      </c>
      <c r="AB292" s="113">
        <v>1</v>
      </c>
      <c r="AC292" s="113" t="s">
        <v>157</v>
      </c>
      <c r="AJ292" s="86" t="s">
        <v>158</v>
      </c>
      <c r="AK292" s="86" t="s">
        <v>159</v>
      </c>
    </row>
    <row r="293" spans="1:37">
      <c r="D293" s="158" t="s">
        <v>582</v>
      </c>
      <c r="E293" s="159"/>
      <c r="F293" s="160"/>
      <c r="G293" s="161"/>
      <c r="H293" s="161"/>
      <c r="I293" s="161"/>
      <c r="J293" s="161"/>
      <c r="K293" s="162"/>
      <c r="L293" s="162"/>
      <c r="M293" s="159"/>
      <c r="N293" s="159"/>
      <c r="O293" s="160"/>
      <c r="P293" s="160"/>
      <c r="Q293" s="159"/>
      <c r="R293" s="159"/>
      <c r="S293" s="159"/>
      <c r="T293" s="163"/>
      <c r="U293" s="163"/>
      <c r="V293" s="163" t="s">
        <v>0</v>
      </c>
      <c r="W293" s="164"/>
      <c r="X293" s="160"/>
    </row>
    <row r="294" spans="1:37">
      <c r="D294" s="158" t="s">
        <v>583</v>
      </c>
      <c r="E294" s="159"/>
      <c r="F294" s="160"/>
      <c r="G294" s="161"/>
      <c r="H294" s="161"/>
      <c r="I294" s="161"/>
      <c r="J294" s="161"/>
      <c r="K294" s="162"/>
      <c r="L294" s="162"/>
      <c r="M294" s="159"/>
      <c r="N294" s="159"/>
      <c r="O294" s="160"/>
      <c r="P294" s="160"/>
      <c r="Q294" s="159"/>
      <c r="R294" s="159"/>
      <c r="S294" s="159"/>
      <c r="T294" s="163"/>
      <c r="U294" s="163"/>
      <c r="V294" s="163" t="s">
        <v>0</v>
      </c>
      <c r="W294" s="164"/>
      <c r="X294" s="160"/>
    </row>
    <row r="295" spans="1:37">
      <c r="D295" s="158" t="s">
        <v>584</v>
      </c>
      <c r="E295" s="159"/>
      <c r="F295" s="160"/>
      <c r="G295" s="161"/>
      <c r="H295" s="161"/>
      <c r="I295" s="161"/>
      <c r="J295" s="161"/>
      <c r="K295" s="162"/>
      <c r="L295" s="162"/>
      <c r="M295" s="159"/>
      <c r="N295" s="159"/>
      <c r="O295" s="160"/>
      <c r="P295" s="160"/>
      <c r="Q295" s="159"/>
      <c r="R295" s="159"/>
      <c r="S295" s="159"/>
      <c r="T295" s="163"/>
      <c r="U295" s="163"/>
      <c r="V295" s="163" t="s">
        <v>0</v>
      </c>
      <c r="W295" s="164"/>
      <c r="X295" s="160"/>
    </row>
    <row r="296" spans="1:37">
      <c r="D296" s="158" t="s">
        <v>585</v>
      </c>
      <c r="E296" s="159"/>
      <c r="F296" s="160"/>
      <c r="G296" s="161"/>
      <c r="H296" s="161"/>
      <c r="I296" s="161"/>
      <c r="J296" s="161"/>
      <c r="K296" s="162"/>
      <c r="L296" s="162"/>
      <c r="M296" s="159"/>
      <c r="N296" s="159"/>
      <c r="O296" s="160"/>
      <c r="P296" s="160"/>
      <c r="Q296" s="159"/>
      <c r="R296" s="159"/>
      <c r="S296" s="159"/>
      <c r="T296" s="163"/>
      <c r="U296" s="163"/>
      <c r="V296" s="163" t="s">
        <v>0</v>
      </c>
      <c r="W296" s="164"/>
      <c r="X296" s="160"/>
    </row>
    <row r="297" spans="1:37">
      <c r="D297" s="158" t="s">
        <v>586</v>
      </c>
      <c r="E297" s="159"/>
      <c r="F297" s="160"/>
      <c r="G297" s="161"/>
      <c r="H297" s="161"/>
      <c r="I297" s="161"/>
      <c r="J297" s="161"/>
      <c r="K297" s="162"/>
      <c r="L297" s="162"/>
      <c r="M297" s="159"/>
      <c r="N297" s="159"/>
      <c r="O297" s="160"/>
      <c r="P297" s="160"/>
      <c r="Q297" s="159"/>
      <c r="R297" s="159"/>
      <c r="S297" s="159"/>
      <c r="T297" s="163"/>
      <c r="U297" s="163"/>
      <c r="V297" s="163" t="s">
        <v>0</v>
      </c>
      <c r="W297" s="164"/>
      <c r="X297" s="160"/>
    </row>
    <row r="298" spans="1:37">
      <c r="D298" s="158" t="s">
        <v>587</v>
      </c>
      <c r="E298" s="159"/>
      <c r="F298" s="160"/>
      <c r="G298" s="161"/>
      <c r="H298" s="161"/>
      <c r="I298" s="161"/>
      <c r="J298" s="161"/>
      <c r="K298" s="162"/>
      <c r="L298" s="162"/>
      <c r="M298" s="159"/>
      <c r="N298" s="159"/>
      <c r="O298" s="160"/>
      <c r="P298" s="160"/>
      <c r="Q298" s="159"/>
      <c r="R298" s="159"/>
      <c r="S298" s="159"/>
      <c r="T298" s="163"/>
      <c r="U298" s="163"/>
      <c r="V298" s="163" t="s">
        <v>0</v>
      </c>
      <c r="W298" s="164"/>
      <c r="X298" s="160"/>
    </row>
    <row r="299" spans="1:37">
      <c r="D299" s="158" t="s">
        <v>588</v>
      </c>
      <c r="E299" s="159"/>
      <c r="F299" s="160"/>
      <c r="G299" s="161"/>
      <c r="H299" s="161"/>
      <c r="I299" s="161"/>
      <c r="J299" s="161"/>
      <c r="K299" s="162"/>
      <c r="L299" s="162"/>
      <c r="M299" s="159"/>
      <c r="N299" s="159"/>
      <c r="O299" s="160"/>
      <c r="P299" s="160"/>
      <c r="Q299" s="159"/>
      <c r="R299" s="159"/>
      <c r="S299" s="159"/>
      <c r="T299" s="163"/>
      <c r="U299" s="163"/>
      <c r="V299" s="163" t="s">
        <v>0</v>
      </c>
      <c r="W299" s="164"/>
      <c r="X299" s="160"/>
    </row>
    <row r="300" spans="1:37">
      <c r="D300" s="158" t="s">
        <v>589</v>
      </c>
      <c r="E300" s="159"/>
      <c r="F300" s="160"/>
      <c r="G300" s="161"/>
      <c r="H300" s="161"/>
      <c r="I300" s="161"/>
      <c r="J300" s="161"/>
      <c r="K300" s="162"/>
      <c r="L300" s="162"/>
      <c r="M300" s="159"/>
      <c r="N300" s="159"/>
      <c r="O300" s="160"/>
      <c r="P300" s="160"/>
      <c r="Q300" s="159"/>
      <c r="R300" s="159"/>
      <c r="S300" s="159"/>
      <c r="T300" s="163"/>
      <c r="U300" s="163"/>
      <c r="V300" s="163" t="s">
        <v>0</v>
      </c>
      <c r="W300" s="164"/>
      <c r="X300" s="160"/>
    </row>
    <row r="301" spans="1:37">
      <c r="D301" s="158" t="s">
        <v>590</v>
      </c>
      <c r="E301" s="159"/>
      <c r="F301" s="160"/>
      <c r="G301" s="161"/>
      <c r="H301" s="161"/>
      <c r="I301" s="161"/>
      <c r="J301" s="161"/>
      <c r="K301" s="162"/>
      <c r="L301" s="162"/>
      <c r="M301" s="159"/>
      <c r="N301" s="159"/>
      <c r="O301" s="160"/>
      <c r="P301" s="160"/>
      <c r="Q301" s="159"/>
      <c r="R301" s="159"/>
      <c r="S301" s="159"/>
      <c r="T301" s="163"/>
      <c r="U301" s="163"/>
      <c r="V301" s="163" t="s">
        <v>0</v>
      </c>
      <c r="W301" s="164"/>
      <c r="X301" s="160"/>
    </row>
    <row r="302" spans="1:37">
      <c r="D302" s="158" t="s">
        <v>591</v>
      </c>
      <c r="E302" s="159"/>
      <c r="F302" s="160"/>
      <c r="G302" s="161"/>
      <c r="H302" s="161"/>
      <c r="I302" s="161"/>
      <c r="J302" s="161"/>
      <c r="K302" s="162"/>
      <c r="L302" s="162"/>
      <c r="M302" s="159"/>
      <c r="N302" s="159"/>
      <c r="O302" s="160"/>
      <c r="P302" s="160"/>
      <c r="Q302" s="159"/>
      <c r="R302" s="159"/>
      <c r="S302" s="159"/>
      <c r="T302" s="163"/>
      <c r="U302" s="163"/>
      <c r="V302" s="163" t="s">
        <v>0</v>
      </c>
      <c r="W302" s="164"/>
      <c r="X302" s="160"/>
    </row>
    <row r="303" spans="1:37">
      <c r="D303" s="158" t="s">
        <v>592</v>
      </c>
      <c r="E303" s="159"/>
      <c r="F303" s="160"/>
      <c r="G303" s="161"/>
      <c r="H303" s="161"/>
      <c r="I303" s="161"/>
      <c r="J303" s="161"/>
      <c r="K303" s="162"/>
      <c r="L303" s="162"/>
      <c r="M303" s="159"/>
      <c r="N303" s="159"/>
      <c r="O303" s="160"/>
      <c r="P303" s="160"/>
      <c r="Q303" s="159"/>
      <c r="R303" s="159"/>
      <c r="S303" s="159"/>
      <c r="T303" s="163"/>
      <c r="U303" s="163"/>
      <c r="V303" s="163" t="s">
        <v>0</v>
      </c>
      <c r="W303" s="164"/>
      <c r="X303" s="160"/>
    </row>
    <row r="304" spans="1:37">
      <c r="D304" s="158" t="s">
        <v>593</v>
      </c>
      <c r="E304" s="159"/>
      <c r="F304" s="160"/>
      <c r="G304" s="161"/>
      <c r="H304" s="161"/>
      <c r="I304" s="161"/>
      <c r="J304" s="161"/>
      <c r="K304" s="162"/>
      <c r="L304" s="162"/>
      <c r="M304" s="159"/>
      <c r="N304" s="159"/>
      <c r="O304" s="160"/>
      <c r="P304" s="160"/>
      <c r="Q304" s="159"/>
      <c r="R304" s="159"/>
      <c r="S304" s="159"/>
      <c r="T304" s="163"/>
      <c r="U304" s="163"/>
      <c r="V304" s="163" t="s">
        <v>0</v>
      </c>
      <c r="W304" s="164"/>
      <c r="X304" s="160"/>
    </row>
    <row r="305" spans="1:37" ht="25.5">
      <c r="A305" s="108">
        <v>77</v>
      </c>
      <c r="B305" s="109" t="s">
        <v>552</v>
      </c>
      <c r="C305" s="110" t="s">
        <v>594</v>
      </c>
      <c r="D305" s="111" t="s">
        <v>595</v>
      </c>
      <c r="E305" s="112">
        <v>14.6</v>
      </c>
      <c r="F305" s="113" t="s">
        <v>153</v>
      </c>
      <c r="H305" s="114">
        <f>ROUND(E305*G305,2)</f>
        <v>0</v>
      </c>
      <c r="J305" s="114">
        <f>ROUND(E305*G305,2)</f>
        <v>0</v>
      </c>
      <c r="L305" s="115">
        <f>E305*K305</f>
        <v>0</v>
      </c>
      <c r="M305" s="112">
        <v>6.5000000000000002E-2</v>
      </c>
      <c r="N305" s="112">
        <f>E305*M305</f>
        <v>0.94899999999999995</v>
      </c>
      <c r="O305" s="113">
        <v>20</v>
      </c>
      <c r="P305" s="113" t="s">
        <v>154</v>
      </c>
      <c r="V305" s="116" t="s">
        <v>108</v>
      </c>
      <c r="W305" s="117">
        <v>5.2270000000000003</v>
      </c>
      <c r="X305" s="110" t="s">
        <v>596</v>
      </c>
      <c r="Y305" s="110" t="s">
        <v>594</v>
      </c>
      <c r="Z305" s="113" t="s">
        <v>156</v>
      </c>
      <c r="AB305" s="113">
        <v>1</v>
      </c>
      <c r="AC305" s="113" t="s">
        <v>157</v>
      </c>
      <c r="AJ305" s="86" t="s">
        <v>158</v>
      </c>
      <c r="AK305" s="86" t="s">
        <v>159</v>
      </c>
    </row>
    <row r="306" spans="1:37">
      <c r="A306" s="108">
        <v>78</v>
      </c>
      <c r="B306" s="109" t="s">
        <v>552</v>
      </c>
      <c r="C306" s="110" t="s">
        <v>597</v>
      </c>
      <c r="D306" s="111" t="s">
        <v>598</v>
      </c>
      <c r="E306" s="112">
        <v>9</v>
      </c>
      <c r="F306" s="113" t="s">
        <v>312</v>
      </c>
      <c r="H306" s="114">
        <f>ROUND(E306*G306,2)</f>
        <v>0</v>
      </c>
      <c r="J306" s="114">
        <f>ROUND(E306*G306,2)</f>
        <v>0</v>
      </c>
      <c r="L306" s="115">
        <f>E306*K306</f>
        <v>0</v>
      </c>
      <c r="N306" s="112">
        <f>E306*M306</f>
        <v>0</v>
      </c>
      <c r="O306" s="113">
        <v>20</v>
      </c>
      <c r="P306" s="113" t="s">
        <v>154</v>
      </c>
      <c r="V306" s="116" t="s">
        <v>108</v>
      </c>
      <c r="W306" s="117">
        <v>0.36</v>
      </c>
      <c r="X306" s="110" t="s">
        <v>599</v>
      </c>
      <c r="Y306" s="110" t="s">
        <v>597</v>
      </c>
      <c r="Z306" s="113" t="s">
        <v>156</v>
      </c>
      <c r="AB306" s="113">
        <v>1</v>
      </c>
      <c r="AC306" s="113" t="s">
        <v>157</v>
      </c>
      <c r="AJ306" s="86" t="s">
        <v>158</v>
      </c>
      <c r="AK306" s="86" t="s">
        <v>159</v>
      </c>
    </row>
    <row r="307" spans="1:37" ht="25.5">
      <c r="A307" s="108">
        <v>79</v>
      </c>
      <c r="B307" s="109" t="s">
        <v>552</v>
      </c>
      <c r="C307" s="110" t="s">
        <v>600</v>
      </c>
      <c r="D307" s="111" t="s">
        <v>601</v>
      </c>
      <c r="E307" s="112">
        <v>12.567</v>
      </c>
      <c r="F307" s="113" t="s">
        <v>153</v>
      </c>
      <c r="H307" s="114">
        <f>ROUND(E307*G307,2)</f>
        <v>0</v>
      </c>
      <c r="J307" s="114">
        <f>ROUND(E307*G307,2)</f>
        <v>0</v>
      </c>
      <c r="K307" s="115">
        <v>8.4000000000000003E-4</v>
      </c>
      <c r="L307" s="115">
        <f>E307*K307</f>
        <v>1.0556280000000001E-2</v>
      </c>
      <c r="M307" s="112">
        <v>4.7E-2</v>
      </c>
      <c r="N307" s="112">
        <f>E307*M307</f>
        <v>0.59064899999999998</v>
      </c>
      <c r="O307" s="113">
        <v>20</v>
      </c>
      <c r="P307" s="113" t="s">
        <v>154</v>
      </c>
      <c r="V307" s="116" t="s">
        <v>108</v>
      </c>
      <c r="W307" s="117">
        <v>4.4740000000000002</v>
      </c>
      <c r="X307" s="110" t="s">
        <v>602</v>
      </c>
      <c r="Y307" s="110" t="s">
        <v>600</v>
      </c>
      <c r="Z307" s="113" t="s">
        <v>156</v>
      </c>
      <c r="AB307" s="113">
        <v>1</v>
      </c>
      <c r="AC307" s="113" t="s">
        <v>157</v>
      </c>
      <c r="AJ307" s="86" t="s">
        <v>158</v>
      </c>
      <c r="AK307" s="86" t="s">
        <v>159</v>
      </c>
    </row>
    <row r="308" spans="1:37">
      <c r="D308" s="158" t="s">
        <v>603</v>
      </c>
      <c r="E308" s="159"/>
      <c r="F308" s="160"/>
      <c r="G308" s="161"/>
      <c r="H308" s="161"/>
      <c r="I308" s="161"/>
      <c r="J308" s="161"/>
      <c r="K308" s="162"/>
      <c r="L308" s="162"/>
      <c r="M308" s="159"/>
      <c r="N308" s="159"/>
      <c r="O308" s="160"/>
      <c r="P308" s="160"/>
      <c r="Q308" s="159"/>
      <c r="R308" s="159"/>
      <c r="S308" s="159"/>
      <c r="T308" s="163"/>
      <c r="U308" s="163"/>
      <c r="V308" s="163" t="s">
        <v>0</v>
      </c>
      <c r="W308" s="164"/>
      <c r="X308" s="160"/>
    </row>
    <row r="309" spans="1:37">
      <c r="D309" s="158" t="s">
        <v>304</v>
      </c>
      <c r="E309" s="159"/>
      <c r="F309" s="160"/>
      <c r="G309" s="161"/>
      <c r="H309" s="161"/>
      <c r="I309" s="161"/>
      <c r="J309" s="161"/>
      <c r="K309" s="162"/>
      <c r="L309" s="162"/>
      <c r="M309" s="159"/>
      <c r="N309" s="159"/>
      <c r="O309" s="160"/>
      <c r="P309" s="160"/>
      <c r="Q309" s="159"/>
      <c r="R309" s="159"/>
      <c r="S309" s="159"/>
      <c r="T309" s="163"/>
      <c r="U309" s="163"/>
      <c r="V309" s="163" t="s">
        <v>0</v>
      </c>
      <c r="W309" s="164"/>
      <c r="X309" s="160"/>
    </row>
    <row r="310" spans="1:37">
      <c r="A310" s="108">
        <v>80</v>
      </c>
      <c r="B310" s="109" t="s">
        <v>552</v>
      </c>
      <c r="C310" s="110" t="s">
        <v>604</v>
      </c>
      <c r="D310" s="111" t="s">
        <v>605</v>
      </c>
      <c r="E310" s="112">
        <v>7.6829999999999998</v>
      </c>
      <c r="F310" s="113" t="s">
        <v>153</v>
      </c>
      <c r="H310" s="114">
        <f>ROUND(E310*G310,2)</f>
        <v>0</v>
      </c>
      <c r="J310" s="114">
        <f>ROUND(E310*G310,2)</f>
        <v>0</v>
      </c>
      <c r="K310" s="115">
        <v>1.1999999999999999E-3</v>
      </c>
      <c r="L310" s="115">
        <f>E310*K310</f>
        <v>9.2195999999999997E-3</v>
      </c>
      <c r="M310" s="112">
        <v>7.5999999999999998E-2</v>
      </c>
      <c r="N310" s="112">
        <f>E310*M310</f>
        <v>0.58390799999999998</v>
      </c>
      <c r="O310" s="113">
        <v>20</v>
      </c>
      <c r="P310" s="113" t="s">
        <v>154</v>
      </c>
      <c r="V310" s="116" t="s">
        <v>108</v>
      </c>
      <c r="W310" s="117">
        <v>6.423</v>
      </c>
      <c r="X310" s="110" t="s">
        <v>606</v>
      </c>
      <c r="Y310" s="110" t="s">
        <v>604</v>
      </c>
      <c r="Z310" s="113" t="s">
        <v>156</v>
      </c>
      <c r="AB310" s="113">
        <v>1</v>
      </c>
      <c r="AC310" s="113" t="s">
        <v>157</v>
      </c>
      <c r="AJ310" s="86" t="s">
        <v>158</v>
      </c>
      <c r="AK310" s="86" t="s">
        <v>159</v>
      </c>
    </row>
    <row r="311" spans="1:37">
      <c r="D311" s="158" t="s">
        <v>607</v>
      </c>
      <c r="E311" s="159"/>
      <c r="F311" s="160"/>
      <c r="G311" s="161"/>
      <c r="H311" s="161"/>
      <c r="I311" s="161"/>
      <c r="J311" s="161"/>
      <c r="K311" s="162"/>
      <c r="L311" s="162"/>
      <c r="M311" s="159"/>
      <c r="N311" s="159"/>
      <c r="O311" s="160"/>
      <c r="P311" s="160"/>
      <c r="Q311" s="159"/>
      <c r="R311" s="159"/>
      <c r="S311" s="159"/>
      <c r="T311" s="163"/>
      <c r="U311" s="163"/>
      <c r="V311" s="163" t="s">
        <v>0</v>
      </c>
      <c r="W311" s="164"/>
      <c r="X311" s="160"/>
    </row>
    <row r="312" spans="1:37">
      <c r="D312" s="158" t="s">
        <v>608</v>
      </c>
      <c r="E312" s="159"/>
      <c r="F312" s="160"/>
      <c r="G312" s="161"/>
      <c r="H312" s="161"/>
      <c r="I312" s="161"/>
      <c r="J312" s="161"/>
      <c r="K312" s="162"/>
      <c r="L312" s="162"/>
      <c r="M312" s="159"/>
      <c r="N312" s="159"/>
      <c r="O312" s="160"/>
      <c r="P312" s="160"/>
      <c r="Q312" s="159"/>
      <c r="R312" s="159"/>
      <c r="S312" s="159"/>
      <c r="T312" s="163"/>
      <c r="U312" s="163"/>
      <c r="V312" s="163" t="s">
        <v>0</v>
      </c>
      <c r="W312" s="164"/>
      <c r="X312" s="160"/>
    </row>
    <row r="313" spans="1:37">
      <c r="A313" s="108">
        <v>81</v>
      </c>
      <c r="B313" s="109" t="s">
        <v>552</v>
      </c>
      <c r="C313" s="110" t="s">
        <v>609</v>
      </c>
      <c r="D313" s="111" t="s">
        <v>610</v>
      </c>
      <c r="E313" s="112">
        <v>5.32</v>
      </c>
      <c r="F313" s="113" t="s">
        <v>153</v>
      </c>
      <c r="H313" s="114">
        <f>ROUND(E313*G313,2)</f>
        <v>0</v>
      </c>
      <c r="J313" s="114">
        <f>ROUND(E313*G313,2)</f>
        <v>0</v>
      </c>
      <c r="K313" s="115">
        <v>1.0300000000000001E-3</v>
      </c>
      <c r="L313" s="115">
        <f>E313*K313</f>
        <v>5.4796000000000011E-3</v>
      </c>
      <c r="M313" s="112">
        <v>6.3E-2</v>
      </c>
      <c r="N313" s="112">
        <f>E313*M313</f>
        <v>0.33516000000000001</v>
      </c>
      <c r="O313" s="113">
        <v>20</v>
      </c>
      <c r="P313" s="113" t="s">
        <v>154</v>
      </c>
      <c r="V313" s="116" t="s">
        <v>108</v>
      </c>
      <c r="W313" s="117">
        <v>3.41</v>
      </c>
      <c r="X313" s="110" t="s">
        <v>611</v>
      </c>
      <c r="Y313" s="110" t="s">
        <v>609</v>
      </c>
      <c r="Z313" s="113" t="s">
        <v>156</v>
      </c>
      <c r="AB313" s="113">
        <v>1</v>
      </c>
      <c r="AC313" s="113" t="s">
        <v>157</v>
      </c>
      <c r="AJ313" s="86" t="s">
        <v>158</v>
      </c>
      <c r="AK313" s="86" t="s">
        <v>159</v>
      </c>
    </row>
    <row r="314" spans="1:37">
      <c r="D314" s="158" t="s">
        <v>612</v>
      </c>
      <c r="E314" s="159"/>
      <c r="F314" s="160"/>
      <c r="G314" s="161"/>
      <c r="H314" s="161"/>
      <c r="I314" s="161"/>
      <c r="J314" s="161"/>
      <c r="K314" s="162"/>
      <c r="L314" s="162"/>
      <c r="M314" s="159"/>
      <c r="N314" s="159"/>
      <c r="O314" s="160"/>
      <c r="P314" s="160"/>
      <c r="Q314" s="159"/>
      <c r="R314" s="159"/>
      <c r="S314" s="159"/>
      <c r="T314" s="163"/>
      <c r="U314" s="163"/>
      <c r="V314" s="163" t="s">
        <v>0</v>
      </c>
      <c r="W314" s="164"/>
      <c r="X314" s="160"/>
    </row>
    <row r="315" spans="1:37">
      <c r="D315" s="158" t="s">
        <v>613</v>
      </c>
      <c r="E315" s="159"/>
      <c r="F315" s="160"/>
      <c r="G315" s="161"/>
      <c r="H315" s="161"/>
      <c r="I315" s="161"/>
      <c r="J315" s="161"/>
      <c r="K315" s="162"/>
      <c r="L315" s="162"/>
      <c r="M315" s="159"/>
      <c r="N315" s="159"/>
      <c r="O315" s="160"/>
      <c r="P315" s="160"/>
      <c r="Q315" s="159"/>
      <c r="R315" s="159"/>
      <c r="S315" s="159"/>
      <c r="T315" s="163"/>
      <c r="U315" s="163"/>
      <c r="V315" s="163" t="s">
        <v>0</v>
      </c>
      <c r="W315" s="164"/>
      <c r="X315" s="160"/>
    </row>
    <row r="316" spans="1:37" ht="25.5">
      <c r="A316" s="108">
        <v>82</v>
      </c>
      <c r="B316" s="109" t="s">
        <v>552</v>
      </c>
      <c r="C316" s="110" t="s">
        <v>614</v>
      </c>
      <c r="D316" s="111" t="s">
        <v>615</v>
      </c>
      <c r="E316" s="112">
        <v>2</v>
      </c>
      <c r="F316" s="113" t="s">
        <v>312</v>
      </c>
      <c r="H316" s="114">
        <f>ROUND(E316*G316,2)</f>
        <v>0</v>
      </c>
      <c r="J316" s="114">
        <f>ROUND(E316*G316,2)</f>
        <v>0</v>
      </c>
      <c r="L316" s="115">
        <f>E316*K316</f>
        <v>0</v>
      </c>
      <c r="M316" s="112">
        <v>8.0000000000000002E-3</v>
      </c>
      <c r="N316" s="112">
        <f>E316*M316</f>
        <v>1.6E-2</v>
      </c>
      <c r="O316" s="113">
        <v>20</v>
      </c>
      <c r="P316" s="113" t="s">
        <v>154</v>
      </c>
      <c r="V316" s="116" t="s">
        <v>108</v>
      </c>
      <c r="W316" s="117">
        <v>0.67200000000000004</v>
      </c>
      <c r="X316" s="110" t="s">
        <v>616</v>
      </c>
      <c r="Y316" s="110" t="s">
        <v>614</v>
      </c>
      <c r="Z316" s="113" t="s">
        <v>156</v>
      </c>
      <c r="AB316" s="113">
        <v>1</v>
      </c>
      <c r="AC316" s="113" t="s">
        <v>157</v>
      </c>
      <c r="AJ316" s="86" t="s">
        <v>158</v>
      </c>
      <c r="AK316" s="86" t="s">
        <v>159</v>
      </c>
    </row>
    <row r="317" spans="1:37">
      <c r="D317" s="158" t="s">
        <v>617</v>
      </c>
      <c r="E317" s="159"/>
      <c r="F317" s="160"/>
      <c r="G317" s="161"/>
      <c r="H317" s="161"/>
      <c r="I317" s="161"/>
      <c r="J317" s="161"/>
      <c r="K317" s="162"/>
      <c r="L317" s="162"/>
      <c r="M317" s="159"/>
      <c r="N317" s="159"/>
      <c r="O317" s="160"/>
      <c r="P317" s="160"/>
      <c r="Q317" s="159"/>
      <c r="R317" s="159"/>
      <c r="S317" s="159"/>
      <c r="T317" s="163"/>
      <c r="U317" s="163"/>
      <c r="V317" s="163" t="s">
        <v>0</v>
      </c>
      <c r="W317" s="164"/>
      <c r="X317" s="160"/>
    </row>
    <row r="318" spans="1:37">
      <c r="D318" s="158" t="s">
        <v>544</v>
      </c>
      <c r="E318" s="159"/>
      <c r="F318" s="160"/>
      <c r="G318" s="161"/>
      <c r="H318" s="161"/>
      <c r="I318" s="161"/>
      <c r="J318" s="161"/>
      <c r="K318" s="162"/>
      <c r="L318" s="162"/>
      <c r="M318" s="159"/>
      <c r="N318" s="159"/>
      <c r="O318" s="160"/>
      <c r="P318" s="160"/>
      <c r="Q318" s="159"/>
      <c r="R318" s="159"/>
      <c r="S318" s="159"/>
      <c r="T318" s="163"/>
      <c r="U318" s="163"/>
      <c r="V318" s="163" t="s">
        <v>0</v>
      </c>
      <c r="W318" s="164"/>
      <c r="X318" s="160"/>
    </row>
    <row r="319" spans="1:37" ht="25.5">
      <c r="A319" s="108">
        <v>83</v>
      </c>
      <c r="B319" s="109" t="s">
        <v>552</v>
      </c>
      <c r="C319" s="110" t="s">
        <v>618</v>
      </c>
      <c r="D319" s="111" t="s">
        <v>619</v>
      </c>
      <c r="E319" s="112">
        <v>23</v>
      </c>
      <c r="F319" s="113" t="s">
        <v>312</v>
      </c>
      <c r="H319" s="114">
        <f>ROUND(E319*G319,2)</f>
        <v>0</v>
      </c>
      <c r="J319" s="114">
        <f>ROUND(E319*G319,2)</f>
        <v>0</v>
      </c>
      <c r="K319" s="115">
        <v>3.4000000000000002E-4</v>
      </c>
      <c r="L319" s="115">
        <f>E319*K319</f>
        <v>7.8200000000000006E-3</v>
      </c>
      <c r="M319" s="112">
        <v>5.3999999999999999E-2</v>
      </c>
      <c r="N319" s="112">
        <f>E319*M319</f>
        <v>1.242</v>
      </c>
      <c r="O319" s="113">
        <v>20</v>
      </c>
      <c r="P319" s="113" t="s">
        <v>154</v>
      </c>
      <c r="V319" s="116" t="s">
        <v>108</v>
      </c>
      <c r="W319" s="117">
        <v>11.845000000000001</v>
      </c>
      <c r="X319" s="110" t="s">
        <v>620</v>
      </c>
      <c r="Y319" s="110" t="s">
        <v>618</v>
      </c>
      <c r="Z319" s="113" t="s">
        <v>156</v>
      </c>
      <c r="AB319" s="113">
        <v>1</v>
      </c>
      <c r="AC319" s="113" t="s">
        <v>157</v>
      </c>
      <c r="AJ319" s="86" t="s">
        <v>158</v>
      </c>
      <c r="AK319" s="86" t="s">
        <v>159</v>
      </c>
    </row>
    <row r="320" spans="1:37">
      <c r="D320" s="158" t="s">
        <v>621</v>
      </c>
      <c r="E320" s="159"/>
      <c r="F320" s="160"/>
      <c r="G320" s="161"/>
      <c r="H320" s="161"/>
      <c r="I320" s="161"/>
      <c r="J320" s="161"/>
      <c r="K320" s="162"/>
      <c r="L320" s="162"/>
      <c r="M320" s="159"/>
      <c r="N320" s="159"/>
      <c r="O320" s="160"/>
      <c r="P320" s="160"/>
      <c r="Q320" s="159"/>
      <c r="R320" s="159"/>
      <c r="S320" s="159"/>
      <c r="T320" s="163"/>
      <c r="U320" s="163"/>
      <c r="V320" s="163" t="s">
        <v>0</v>
      </c>
      <c r="W320" s="164"/>
      <c r="X320" s="160"/>
    </row>
    <row r="321" spans="1:37">
      <c r="D321" s="158" t="s">
        <v>622</v>
      </c>
      <c r="E321" s="159"/>
      <c r="F321" s="160"/>
      <c r="G321" s="161"/>
      <c r="H321" s="161"/>
      <c r="I321" s="161"/>
      <c r="J321" s="161"/>
      <c r="K321" s="162"/>
      <c r="L321" s="162"/>
      <c r="M321" s="159"/>
      <c r="N321" s="159"/>
      <c r="O321" s="160"/>
      <c r="P321" s="160"/>
      <c r="Q321" s="159"/>
      <c r="R321" s="159"/>
      <c r="S321" s="159"/>
      <c r="T321" s="163"/>
      <c r="U321" s="163"/>
      <c r="V321" s="163" t="s">
        <v>0</v>
      </c>
      <c r="W321" s="164"/>
      <c r="X321" s="160"/>
    </row>
    <row r="322" spans="1:37" ht="25.5">
      <c r="A322" s="108">
        <v>84</v>
      </c>
      <c r="B322" s="109" t="s">
        <v>552</v>
      </c>
      <c r="C322" s="110" t="s">
        <v>623</v>
      </c>
      <c r="D322" s="111" t="s">
        <v>624</v>
      </c>
      <c r="E322" s="112">
        <v>1</v>
      </c>
      <c r="F322" s="113" t="s">
        <v>312</v>
      </c>
      <c r="H322" s="114">
        <f>ROUND(E322*G322,2)</f>
        <v>0</v>
      </c>
      <c r="J322" s="114">
        <f>ROUND(E322*G322,2)</f>
        <v>0</v>
      </c>
      <c r="K322" s="115">
        <v>1.3600000000000001E-3</v>
      </c>
      <c r="L322" s="115">
        <f>E322*K322</f>
        <v>1.3600000000000001E-3</v>
      </c>
      <c r="M322" s="112">
        <v>9.9000000000000005E-2</v>
      </c>
      <c r="N322" s="112">
        <f>E322*M322</f>
        <v>9.9000000000000005E-2</v>
      </c>
      <c r="O322" s="113">
        <v>20</v>
      </c>
      <c r="P322" s="113" t="s">
        <v>154</v>
      </c>
      <c r="V322" s="116" t="s">
        <v>108</v>
      </c>
      <c r="W322" s="117">
        <v>1.5369999999999999</v>
      </c>
      <c r="X322" s="110" t="s">
        <v>625</v>
      </c>
      <c r="Y322" s="110" t="s">
        <v>623</v>
      </c>
      <c r="Z322" s="113" t="s">
        <v>156</v>
      </c>
      <c r="AB322" s="113">
        <v>1</v>
      </c>
      <c r="AC322" s="113" t="s">
        <v>157</v>
      </c>
      <c r="AJ322" s="86" t="s">
        <v>158</v>
      </c>
      <c r="AK322" s="86" t="s">
        <v>159</v>
      </c>
    </row>
    <row r="323" spans="1:37">
      <c r="D323" s="158" t="s">
        <v>626</v>
      </c>
      <c r="E323" s="159"/>
      <c r="F323" s="160"/>
      <c r="G323" s="161"/>
      <c r="H323" s="161"/>
      <c r="I323" s="161"/>
      <c r="J323" s="161"/>
      <c r="K323" s="162"/>
      <c r="L323" s="162"/>
      <c r="M323" s="159"/>
      <c r="N323" s="159"/>
      <c r="O323" s="160"/>
      <c r="P323" s="160"/>
      <c r="Q323" s="159"/>
      <c r="R323" s="159"/>
      <c r="S323" s="159"/>
      <c r="T323" s="163"/>
      <c r="U323" s="163"/>
      <c r="V323" s="163" t="s">
        <v>0</v>
      </c>
      <c r="W323" s="164"/>
      <c r="X323" s="160"/>
    </row>
    <row r="324" spans="1:37">
      <c r="D324" s="158" t="s">
        <v>627</v>
      </c>
      <c r="E324" s="159"/>
      <c r="F324" s="160"/>
      <c r="G324" s="161"/>
      <c r="H324" s="161"/>
      <c r="I324" s="161"/>
      <c r="J324" s="161"/>
      <c r="K324" s="162"/>
      <c r="L324" s="162"/>
      <c r="M324" s="159"/>
      <c r="N324" s="159"/>
      <c r="O324" s="160"/>
      <c r="P324" s="160"/>
      <c r="Q324" s="159"/>
      <c r="R324" s="159"/>
      <c r="S324" s="159"/>
      <c r="T324" s="163"/>
      <c r="U324" s="163"/>
      <c r="V324" s="163" t="s">
        <v>0</v>
      </c>
      <c r="W324" s="164"/>
      <c r="X324" s="160"/>
    </row>
    <row r="325" spans="1:37" ht="25.5">
      <c r="A325" s="108">
        <v>85</v>
      </c>
      <c r="B325" s="109" t="s">
        <v>552</v>
      </c>
      <c r="C325" s="110" t="s">
        <v>628</v>
      </c>
      <c r="D325" s="111" t="s">
        <v>629</v>
      </c>
      <c r="E325" s="112">
        <v>22</v>
      </c>
      <c r="F325" s="113" t="s">
        <v>312</v>
      </c>
      <c r="H325" s="114">
        <f>ROUND(E325*G325,2)</f>
        <v>0</v>
      </c>
      <c r="J325" s="114">
        <f>ROUND(E325*G325,2)</f>
        <v>0</v>
      </c>
      <c r="K325" s="115">
        <v>1.3600000000000001E-3</v>
      </c>
      <c r="L325" s="115">
        <f>E325*K325</f>
        <v>2.9920000000000002E-2</v>
      </c>
      <c r="M325" s="112">
        <v>0.20699999999999999</v>
      </c>
      <c r="N325" s="112">
        <f>E325*M325</f>
        <v>4.5539999999999994</v>
      </c>
      <c r="O325" s="113">
        <v>20</v>
      </c>
      <c r="P325" s="113" t="s">
        <v>154</v>
      </c>
      <c r="V325" s="116" t="s">
        <v>108</v>
      </c>
      <c r="W325" s="117">
        <v>45.694000000000003</v>
      </c>
      <c r="X325" s="110" t="s">
        <v>630</v>
      </c>
      <c r="Y325" s="110" t="s">
        <v>628</v>
      </c>
      <c r="Z325" s="113" t="s">
        <v>156</v>
      </c>
      <c r="AB325" s="113">
        <v>1</v>
      </c>
      <c r="AC325" s="113" t="s">
        <v>157</v>
      </c>
      <c r="AJ325" s="86" t="s">
        <v>158</v>
      </c>
      <c r="AK325" s="86" t="s">
        <v>159</v>
      </c>
    </row>
    <row r="326" spans="1:37">
      <c r="D326" s="158" t="s">
        <v>631</v>
      </c>
      <c r="E326" s="159"/>
      <c r="F326" s="160"/>
      <c r="G326" s="161"/>
      <c r="H326" s="161"/>
      <c r="I326" s="161"/>
      <c r="J326" s="161"/>
      <c r="K326" s="162"/>
      <c r="L326" s="162"/>
      <c r="M326" s="159"/>
      <c r="N326" s="159"/>
      <c r="O326" s="160"/>
      <c r="P326" s="160"/>
      <c r="Q326" s="159"/>
      <c r="R326" s="159"/>
      <c r="S326" s="159"/>
      <c r="T326" s="163"/>
      <c r="U326" s="163"/>
      <c r="V326" s="163" t="s">
        <v>0</v>
      </c>
      <c r="W326" s="164"/>
      <c r="X326" s="160"/>
    </row>
    <row r="327" spans="1:37" ht="25.5">
      <c r="A327" s="108">
        <v>86</v>
      </c>
      <c r="B327" s="109" t="s">
        <v>552</v>
      </c>
      <c r="C327" s="110" t="s">
        <v>632</v>
      </c>
      <c r="D327" s="111" t="s">
        <v>633</v>
      </c>
      <c r="E327" s="112">
        <v>4.5979999999999999</v>
      </c>
      <c r="F327" s="113" t="s">
        <v>173</v>
      </c>
      <c r="H327" s="114">
        <f>ROUND(E327*G327,2)</f>
        <v>0</v>
      </c>
      <c r="J327" s="114">
        <f>ROUND(E327*G327,2)</f>
        <v>0</v>
      </c>
      <c r="K327" s="115">
        <v>1.3600000000000001E-3</v>
      </c>
      <c r="L327" s="115">
        <f>E327*K327</f>
        <v>6.2532799999999999E-3</v>
      </c>
      <c r="M327" s="112">
        <v>1.8</v>
      </c>
      <c r="N327" s="112">
        <f>E327*M327</f>
        <v>8.2764000000000006</v>
      </c>
      <c r="O327" s="113">
        <v>20</v>
      </c>
      <c r="P327" s="113" t="s">
        <v>154</v>
      </c>
      <c r="V327" s="116" t="s">
        <v>108</v>
      </c>
      <c r="W327" s="117">
        <v>27.748999999999999</v>
      </c>
      <c r="X327" s="110" t="s">
        <v>634</v>
      </c>
      <c r="Y327" s="110" t="s">
        <v>632</v>
      </c>
      <c r="Z327" s="113" t="s">
        <v>156</v>
      </c>
      <c r="AB327" s="113">
        <v>1</v>
      </c>
      <c r="AC327" s="113" t="s">
        <v>157</v>
      </c>
      <c r="AJ327" s="86" t="s">
        <v>158</v>
      </c>
      <c r="AK327" s="86" t="s">
        <v>159</v>
      </c>
    </row>
    <row r="328" spans="1:37">
      <c r="D328" s="158" t="s">
        <v>635</v>
      </c>
      <c r="E328" s="159"/>
      <c r="F328" s="160"/>
      <c r="G328" s="161"/>
      <c r="H328" s="161"/>
      <c r="I328" s="161"/>
      <c r="J328" s="161"/>
      <c r="K328" s="162"/>
      <c r="L328" s="162"/>
      <c r="M328" s="159"/>
      <c r="N328" s="159"/>
      <c r="O328" s="160"/>
      <c r="P328" s="160"/>
      <c r="Q328" s="159"/>
      <c r="R328" s="159"/>
      <c r="S328" s="159"/>
      <c r="T328" s="163"/>
      <c r="U328" s="163"/>
      <c r="V328" s="163" t="s">
        <v>0</v>
      </c>
      <c r="W328" s="164"/>
      <c r="X328" s="160"/>
    </row>
    <row r="329" spans="1:37">
      <c r="D329" s="158" t="s">
        <v>636</v>
      </c>
      <c r="E329" s="159"/>
      <c r="F329" s="160"/>
      <c r="G329" s="161"/>
      <c r="H329" s="161"/>
      <c r="I329" s="161"/>
      <c r="J329" s="161"/>
      <c r="K329" s="162"/>
      <c r="L329" s="162"/>
      <c r="M329" s="159"/>
      <c r="N329" s="159"/>
      <c r="O329" s="160"/>
      <c r="P329" s="160"/>
      <c r="Q329" s="159"/>
      <c r="R329" s="159"/>
      <c r="S329" s="159"/>
      <c r="T329" s="163"/>
      <c r="U329" s="163"/>
      <c r="V329" s="163" t="s">
        <v>0</v>
      </c>
      <c r="W329" s="164"/>
      <c r="X329" s="160"/>
    </row>
    <row r="330" spans="1:37">
      <c r="D330" s="158" t="s">
        <v>637</v>
      </c>
      <c r="E330" s="159"/>
      <c r="F330" s="160"/>
      <c r="G330" s="161"/>
      <c r="H330" s="161"/>
      <c r="I330" s="161"/>
      <c r="J330" s="161"/>
      <c r="K330" s="162"/>
      <c r="L330" s="162"/>
      <c r="M330" s="159"/>
      <c r="N330" s="159"/>
      <c r="O330" s="160"/>
      <c r="P330" s="160"/>
      <c r="Q330" s="159"/>
      <c r="R330" s="159"/>
      <c r="S330" s="159"/>
      <c r="T330" s="163"/>
      <c r="U330" s="163"/>
      <c r="V330" s="163" t="s">
        <v>0</v>
      </c>
      <c r="W330" s="164"/>
      <c r="X330" s="160"/>
    </row>
    <row r="331" spans="1:37" ht="25.5">
      <c r="A331" s="108">
        <v>87</v>
      </c>
      <c r="B331" s="109" t="s">
        <v>552</v>
      </c>
      <c r="C331" s="110" t="s">
        <v>638</v>
      </c>
      <c r="D331" s="111" t="s">
        <v>639</v>
      </c>
      <c r="E331" s="112">
        <v>5.0000000000000001E-3</v>
      </c>
      <c r="F331" s="113" t="s">
        <v>173</v>
      </c>
      <c r="H331" s="114">
        <f>ROUND(E331*G331,2)</f>
        <v>0</v>
      </c>
      <c r="J331" s="114">
        <f>ROUND(E331*G331,2)</f>
        <v>0</v>
      </c>
      <c r="K331" s="115">
        <v>1.42E-3</v>
      </c>
      <c r="L331" s="115">
        <f>E331*K331</f>
        <v>7.1000000000000006E-6</v>
      </c>
      <c r="M331" s="112">
        <v>1.8</v>
      </c>
      <c r="N331" s="112">
        <f>E331*M331</f>
        <v>9.0000000000000011E-3</v>
      </c>
      <c r="O331" s="113">
        <v>20</v>
      </c>
      <c r="P331" s="113" t="s">
        <v>154</v>
      </c>
      <c r="V331" s="116" t="s">
        <v>108</v>
      </c>
      <c r="W331" s="117">
        <v>8.4000000000000005E-2</v>
      </c>
      <c r="X331" s="110" t="s">
        <v>640</v>
      </c>
      <c r="Y331" s="110" t="s">
        <v>638</v>
      </c>
      <c r="Z331" s="113" t="s">
        <v>156</v>
      </c>
      <c r="AB331" s="113">
        <v>1</v>
      </c>
      <c r="AC331" s="113" t="s">
        <v>157</v>
      </c>
      <c r="AJ331" s="86" t="s">
        <v>158</v>
      </c>
      <c r="AK331" s="86" t="s">
        <v>159</v>
      </c>
    </row>
    <row r="332" spans="1:37">
      <c r="D332" s="158" t="s">
        <v>641</v>
      </c>
      <c r="E332" s="159"/>
      <c r="F332" s="160"/>
      <c r="G332" s="161"/>
      <c r="H332" s="161"/>
      <c r="I332" s="161"/>
      <c r="J332" s="161"/>
      <c r="K332" s="162"/>
      <c r="L332" s="162"/>
      <c r="M332" s="159"/>
      <c r="N332" s="159"/>
      <c r="O332" s="160"/>
      <c r="P332" s="160"/>
      <c r="Q332" s="159"/>
      <c r="R332" s="159"/>
      <c r="S332" s="159"/>
      <c r="T332" s="163"/>
      <c r="U332" s="163"/>
      <c r="V332" s="163" t="s">
        <v>0</v>
      </c>
      <c r="W332" s="164"/>
      <c r="X332" s="160"/>
    </row>
    <row r="333" spans="1:37">
      <c r="D333" s="158" t="s">
        <v>642</v>
      </c>
      <c r="E333" s="159"/>
      <c r="F333" s="160"/>
      <c r="G333" s="161"/>
      <c r="H333" s="161"/>
      <c r="I333" s="161"/>
      <c r="J333" s="161"/>
      <c r="K333" s="162"/>
      <c r="L333" s="162"/>
      <c r="M333" s="159"/>
      <c r="N333" s="159"/>
      <c r="O333" s="160"/>
      <c r="P333" s="160"/>
      <c r="Q333" s="159"/>
      <c r="R333" s="159"/>
      <c r="S333" s="159"/>
      <c r="T333" s="163"/>
      <c r="U333" s="163"/>
      <c r="V333" s="163" t="s">
        <v>0</v>
      </c>
      <c r="W333" s="164"/>
      <c r="X333" s="160"/>
    </row>
    <row r="334" spans="1:37" ht="25.5">
      <c r="A334" s="108">
        <v>88</v>
      </c>
      <c r="B334" s="109" t="s">
        <v>552</v>
      </c>
      <c r="C334" s="110" t="s">
        <v>643</v>
      </c>
      <c r="D334" s="111" t="s">
        <v>644</v>
      </c>
      <c r="E334" s="112">
        <v>5</v>
      </c>
      <c r="F334" s="113" t="s">
        <v>408</v>
      </c>
      <c r="H334" s="114">
        <f>ROUND(E334*G334,2)</f>
        <v>0</v>
      </c>
      <c r="J334" s="114">
        <f>ROUND(E334*G334,2)</f>
        <v>0</v>
      </c>
      <c r="K334" s="115">
        <v>5.0000000000000001E-4</v>
      </c>
      <c r="L334" s="115">
        <f>E334*K334</f>
        <v>2.5000000000000001E-3</v>
      </c>
      <c r="M334" s="112">
        <v>2E-3</v>
      </c>
      <c r="N334" s="112">
        <f>E334*M334</f>
        <v>0.01</v>
      </c>
      <c r="O334" s="113">
        <v>20</v>
      </c>
      <c r="P334" s="113" t="s">
        <v>154</v>
      </c>
      <c r="V334" s="116" t="s">
        <v>108</v>
      </c>
      <c r="W334" s="117">
        <v>1.1299999999999999</v>
      </c>
      <c r="X334" s="110" t="s">
        <v>645</v>
      </c>
      <c r="Y334" s="110" t="s">
        <v>643</v>
      </c>
      <c r="Z334" s="113" t="s">
        <v>156</v>
      </c>
      <c r="AB334" s="113">
        <v>1</v>
      </c>
      <c r="AC334" s="113" t="s">
        <v>157</v>
      </c>
      <c r="AJ334" s="86" t="s">
        <v>158</v>
      </c>
      <c r="AK334" s="86" t="s">
        <v>159</v>
      </c>
    </row>
    <row r="335" spans="1:37">
      <c r="D335" s="158" t="s">
        <v>641</v>
      </c>
      <c r="E335" s="159"/>
      <c r="F335" s="160"/>
      <c r="G335" s="161"/>
      <c r="H335" s="161"/>
      <c r="I335" s="161"/>
      <c r="J335" s="161"/>
      <c r="K335" s="162"/>
      <c r="L335" s="162"/>
      <c r="M335" s="159"/>
      <c r="N335" s="159"/>
      <c r="O335" s="160"/>
      <c r="P335" s="160"/>
      <c r="Q335" s="159"/>
      <c r="R335" s="159"/>
      <c r="S335" s="159"/>
      <c r="T335" s="163"/>
      <c r="U335" s="163"/>
      <c r="V335" s="163" t="s">
        <v>0</v>
      </c>
      <c r="W335" s="164"/>
      <c r="X335" s="160"/>
    </row>
    <row r="336" spans="1:37">
      <c r="D336" s="158" t="s">
        <v>646</v>
      </c>
      <c r="E336" s="159"/>
      <c r="F336" s="160"/>
      <c r="G336" s="161"/>
      <c r="H336" s="161"/>
      <c r="I336" s="161"/>
      <c r="J336" s="161"/>
      <c r="K336" s="162"/>
      <c r="L336" s="162"/>
      <c r="M336" s="159"/>
      <c r="N336" s="159"/>
      <c r="O336" s="160"/>
      <c r="P336" s="160"/>
      <c r="Q336" s="159"/>
      <c r="R336" s="159"/>
      <c r="S336" s="159"/>
      <c r="T336" s="163"/>
      <c r="U336" s="163"/>
      <c r="V336" s="163" t="s">
        <v>0</v>
      </c>
      <c r="W336" s="164"/>
      <c r="X336" s="160"/>
    </row>
    <row r="337" spans="1:37" ht="25.5">
      <c r="A337" s="108">
        <v>89</v>
      </c>
      <c r="B337" s="109" t="s">
        <v>552</v>
      </c>
      <c r="C337" s="110" t="s">
        <v>647</v>
      </c>
      <c r="D337" s="111" t="s">
        <v>648</v>
      </c>
      <c r="E337" s="112">
        <v>10</v>
      </c>
      <c r="F337" s="113" t="s">
        <v>408</v>
      </c>
      <c r="H337" s="114">
        <f>ROUND(E337*G337,2)</f>
        <v>0</v>
      </c>
      <c r="J337" s="114">
        <f>ROUND(E337*G337,2)</f>
        <v>0</v>
      </c>
      <c r="K337" s="115">
        <v>5.0000000000000001E-4</v>
      </c>
      <c r="L337" s="115">
        <f>E337*K337</f>
        <v>5.0000000000000001E-3</v>
      </c>
      <c r="M337" s="112">
        <v>8.9999999999999993E-3</v>
      </c>
      <c r="N337" s="112">
        <f>E337*M337</f>
        <v>0.09</v>
      </c>
      <c r="O337" s="113">
        <v>20</v>
      </c>
      <c r="P337" s="113" t="s">
        <v>154</v>
      </c>
      <c r="V337" s="116" t="s">
        <v>108</v>
      </c>
      <c r="W337" s="117">
        <v>3.24</v>
      </c>
      <c r="X337" s="110" t="s">
        <v>649</v>
      </c>
      <c r="Y337" s="110" t="s">
        <v>647</v>
      </c>
      <c r="Z337" s="113" t="s">
        <v>156</v>
      </c>
      <c r="AB337" s="113">
        <v>1</v>
      </c>
      <c r="AC337" s="113" t="s">
        <v>157</v>
      </c>
      <c r="AJ337" s="86" t="s">
        <v>158</v>
      </c>
      <c r="AK337" s="86" t="s">
        <v>159</v>
      </c>
    </row>
    <row r="338" spans="1:37">
      <c r="D338" s="158" t="s">
        <v>641</v>
      </c>
      <c r="E338" s="159"/>
      <c r="F338" s="160"/>
      <c r="G338" s="161"/>
      <c r="H338" s="161"/>
      <c r="I338" s="161"/>
      <c r="J338" s="161"/>
      <c r="K338" s="162"/>
      <c r="L338" s="162"/>
      <c r="M338" s="159"/>
      <c r="N338" s="159"/>
      <c r="O338" s="160"/>
      <c r="P338" s="160"/>
      <c r="Q338" s="159"/>
      <c r="R338" s="159"/>
      <c r="S338" s="159"/>
      <c r="T338" s="163"/>
      <c r="U338" s="163"/>
      <c r="V338" s="163" t="s">
        <v>0</v>
      </c>
      <c r="W338" s="164"/>
      <c r="X338" s="160"/>
    </row>
    <row r="339" spans="1:37">
      <c r="D339" s="158" t="s">
        <v>650</v>
      </c>
      <c r="E339" s="159"/>
      <c r="F339" s="160"/>
      <c r="G339" s="161"/>
      <c r="H339" s="161"/>
      <c r="I339" s="161"/>
      <c r="J339" s="161"/>
      <c r="K339" s="162"/>
      <c r="L339" s="162"/>
      <c r="M339" s="159"/>
      <c r="N339" s="159"/>
      <c r="O339" s="160"/>
      <c r="P339" s="160"/>
      <c r="Q339" s="159"/>
      <c r="R339" s="159"/>
      <c r="S339" s="159"/>
      <c r="T339" s="163"/>
      <c r="U339" s="163"/>
      <c r="V339" s="163" t="s">
        <v>0</v>
      </c>
      <c r="W339" s="164"/>
      <c r="X339" s="160"/>
    </row>
    <row r="340" spans="1:37" ht="25.5">
      <c r="A340" s="108">
        <v>90</v>
      </c>
      <c r="B340" s="109" t="s">
        <v>552</v>
      </c>
      <c r="C340" s="110" t="s">
        <v>651</v>
      </c>
      <c r="D340" s="111" t="s">
        <v>652</v>
      </c>
      <c r="E340" s="112">
        <v>700</v>
      </c>
      <c r="F340" s="113" t="s">
        <v>653</v>
      </c>
      <c r="H340" s="114">
        <f>ROUND(E340*G340,2)</f>
        <v>0</v>
      </c>
      <c r="J340" s="114">
        <f>ROUND(E340*G340,2)</f>
        <v>0</v>
      </c>
      <c r="L340" s="115">
        <f>E340*K340</f>
        <v>0</v>
      </c>
      <c r="N340" s="112">
        <f>E340*M340</f>
        <v>0</v>
      </c>
      <c r="O340" s="113">
        <v>20</v>
      </c>
      <c r="P340" s="113" t="s">
        <v>154</v>
      </c>
      <c r="V340" s="116" t="s">
        <v>108</v>
      </c>
      <c r="W340" s="117">
        <v>3.5</v>
      </c>
      <c r="X340" s="110" t="s">
        <v>654</v>
      </c>
      <c r="Y340" s="110" t="s">
        <v>651</v>
      </c>
      <c r="Z340" s="113" t="s">
        <v>381</v>
      </c>
      <c r="AB340" s="113">
        <v>1</v>
      </c>
      <c r="AC340" s="113" t="s">
        <v>157</v>
      </c>
      <c r="AJ340" s="86" t="s">
        <v>158</v>
      </c>
      <c r="AK340" s="86" t="s">
        <v>159</v>
      </c>
    </row>
    <row r="341" spans="1:37">
      <c r="D341" s="158" t="s">
        <v>655</v>
      </c>
      <c r="E341" s="159"/>
      <c r="F341" s="160"/>
      <c r="G341" s="161"/>
      <c r="H341" s="161"/>
      <c r="I341" s="161"/>
      <c r="J341" s="161"/>
      <c r="K341" s="162"/>
      <c r="L341" s="162"/>
      <c r="M341" s="159"/>
      <c r="N341" s="159"/>
      <c r="O341" s="160"/>
      <c r="P341" s="160"/>
      <c r="Q341" s="159"/>
      <c r="R341" s="159"/>
      <c r="S341" s="159"/>
      <c r="T341" s="163"/>
      <c r="U341" s="163"/>
      <c r="V341" s="163" t="s">
        <v>0</v>
      </c>
      <c r="W341" s="164"/>
      <c r="X341" s="160"/>
    </row>
    <row r="342" spans="1:37">
      <c r="D342" s="158" t="s">
        <v>656</v>
      </c>
      <c r="E342" s="159"/>
      <c r="F342" s="160"/>
      <c r="G342" s="161"/>
      <c r="H342" s="161"/>
      <c r="I342" s="161"/>
      <c r="J342" s="161"/>
      <c r="K342" s="162"/>
      <c r="L342" s="162"/>
      <c r="M342" s="159"/>
      <c r="N342" s="159"/>
      <c r="O342" s="160"/>
      <c r="P342" s="160"/>
      <c r="Q342" s="159"/>
      <c r="R342" s="159"/>
      <c r="S342" s="159"/>
      <c r="T342" s="163"/>
      <c r="U342" s="163"/>
      <c r="V342" s="163" t="s">
        <v>0</v>
      </c>
      <c r="W342" s="164"/>
      <c r="X342" s="160"/>
    </row>
    <row r="343" spans="1:37" ht="25.5">
      <c r="A343" s="108">
        <v>91</v>
      </c>
      <c r="B343" s="109" t="s">
        <v>552</v>
      </c>
      <c r="C343" s="110" t="s">
        <v>657</v>
      </c>
      <c r="D343" s="111" t="s">
        <v>658</v>
      </c>
      <c r="E343" s="112">
        <v>160</v>
      </c>
      <c r="F343" s="113" t="s">
        <v>653</v>
      </c>
      <c r="H343" s="114">
        <f>ROUND(E343*G343,2)</f>
        <v>0</v>
      </c>
      <c r="J343" s="114">
        <f>ROUND(E343*G343,2)</f>
        <v>0</v>
      </c>
      <c r="K343" s="115">
        <v>1.0000000000000001E-5</v>
      </c>
      <c r="L343" s="115">
        <f>E343*K343</f>
        <v>1.6000000000000001E-3</v>
      </c>
      <c r="N343" s="112">
        <f>E343*M343</f>
        <v>0</v>
      </c>
      <c r="O343" s="113">
        <v>20</v>
      </c>
      <c r="P343" s="113" t="s">
        <v>154</v>
      </c>
      <c r="V343" s="116" t="s">
        <v>108</v>
      </c>
      <c r="W343" s="117">
        <v>2.08</v>
      </c>
      <c r="X343" s="110" t="s">
        <v>659</v>
      </c>
      <c r="Y343" s="110" t="s">
        <v>657</v>
      </c>
      <c r="Z343" s="113" t="s">
        <v>381</v>
      </c>
      <c r="AB343" s="113">
        <v>1</v>
      </c>
      <c r="AC343" s="113" t="s">
        <v>157</v>
      </c>
      <c r="AJ343" s="86" t="s">
        <v>158</v>
      </c>
      <c r="AK343" s="86" t="s">
        <v>159</v>
      </c>
    </row>
    <row r="344" spans="1:37">
      <c r="D344" s="158" t="s">
        <v>660</v>
      </c>
      <c r="E344" s="159"/>
      <c r="F344" s="160"/>
      <c r="G344" s="161"/>
      <c r="H344" s="161"/>
      <c r="I344" s="161"/>
      <c r="J344" s="161"/>
      <c r="K344" s="162"/>
      <c r="L344" s="162"/>
      <c r="M344" s="159"/>
      <c r="N344" s="159"/>
      <c r="O344" s="160"/>
      <c r="P344" s="160"/>
      <c r="Q344" s="159"/>
      <c r="R344" s="159"/>
      <c r="S344" s="159"/>
      <c r="T344" s="163"/>
      <c r="U344" s="163"/>
      <c r="V344" s="163" t="s">
        <v>0</v>
      </c>
      <c r="W344" s="164"/>
      <c r="X344" s="160"/>
    </row>
    <row r="345" spans="1:37" ht="25.5">
      <c r="A345" s="108">
        <v>92</v>
      </c>
      <c r="B345" s="109" t="s">
        <v>552</v>
      </c>
      <c r="C345" s="110" t="s">
        <v>661</v>
      </c>
      <c r="D345" s="111" t="s">
        <v>662</v>
      </c>
      <c r="E345" s="112">
        <v>40</v>
      </c>
      <c r="F345" s="113" t="s">
        <v>653</v>
      </c>
      <c r="H345" s="114">
        <f>ROUND(E345*G345,2)</f>
        <v>0</v>
      </c>
      <c r="J345" s="114">
        <f>ROUND(E345*G345,2)</f>
        <v>0</v>
      </c>
      <c r="K345" s="115">
        <v>3.0000000000000001E-5</v>
      </c>
      <c r="L345" s="115">
        <f>E345*K345</f>
        <v>1.2000000000000001E-3</v>
      </c>
      <c r="M345" s="112">
        <v>1E-3</v>
      </c>
      <c r="N345" s="112">
        <f>E345*M345</f>
        <v>0.04</v>
      </c>
      <c r="O345" s="113">
        <v>20</v>
      </c>
      <c r="P345" s="113" t="s">
        <v>154</v>
      </c>
      <c r="V345" s="116" t="s">
        <v>108</v>
      </c>
      <c r="W345" s="117">
        <v>1.56</v>
      </c>
      <c r="X345" s="110" t="s">
        <v>663</v>
      </c>
      <c r="Y345" s="110" t="s">
        <v>661</v>
      </c>
      <c r="Z345" s="113" t="s">
        <v>381</v>
      </c>
      <c r="AB345" s="113">
        <v>1</v>
      </c>
      <c r="AC345" s="113" t="s">
        <v>157</v>
      </c>
      <c r="AJ345" s="86" t="s">
        <v>158</v>
      </c>
      <c r="AK345" s="86" t="s">
        <v>159</v>
      </c>
    </row>
    <row r="346" spans="1:37">
      <c r="D346" s="158" t="s">
        <v>664</v>
      </c>
      <c r="E346" s="159"/>
      <c r="F346" s="160"/>
      <c r="G346" s="161"/>
      <c r="H346" s="161"/>
      <c r="I346" s="161"/>
      <c r="J346" s="161"/>
      <c r="K346" s="162"/>
      <c r="L346" s="162"/>
      <c r="M346" s="159"/>
      <c r="N346" s="159"/>
      <c r="O346" s="160"/>
      <c r="P346" s="160"/>
      <c r="Q346" s="159"/>
      <c r="R346" s="159"/>
      <c r="S346" s="159"/>
      <c r="T346" s="163"/>
      <c r="U346" s="163"/>
      <c r="V346" s="163" t="s">
        <v>0</v>
      </c>
      <c r="W346" s="164"/>
      <c r="X346" s="160"/>
    </row>
    <row r="347" spans="1:37">
      <c r="A347" s="108">
        <v>93</v>
      </c>
      <c r="B347" s="109" t="s">
        <v>552</v>
      </c>
      <c r="C347" s="110" t="s">
        <v>665</v>
      </c>
      <c r="D347" s="111" t="s">
        <v>666</v>
      </c>
      <c r="E347" s="112">
        <v>3.92</v>
      </c>
      <c r="F347" s="113" t="s">
        <v>153</v>
      </c>
      <c r="H347" s="114">
        <f>ROUND(E347*G347,2)</f>
        <v>0</v>
      </c>
      <c r="J347" s="114">
        <f>ROUND(E347*G347,2)</f>
        <v>0</v>
      </c>
      <c r="L347" s="115">
        <f>E347*K347</f>
        <v>0</v>
      </c>
      <c r="M347" s="112">
        <v>4.5999999999999999E-2</v>
      </c>
      <c r="N347" s="112">
        <f>E347*M347</f>
        <v>0.18031999999999998</v>
      </c>
      <c r="O347" s="113">
        <v>20</v>
      </c>
      <c r="P347" s="113" t="s">
        <v>154</v>
      </c>
      <c r="V347" s="116" t="s">
        <v>108</v>
      </c>
      <c r="W347" s="117">
        <v>1.2190000000000001</v>
      </c>
      <c r="X347" s="110" t="s">
        <v>667</v>
      </c>
      <c r="Y347" s="110" t="s">
        <v>665</v>
      </c>
      <c r="Z347" s="113" t="s">
        <v>156</v>
      </c>
      <c r="AB347" s="113">
        <v>1</v>
      </c>
      <c r="AC347" s="113" t="s">
        <v>157</v>
      </c>
      <c r="AJ347" s="86" t="s">
        <v>158</v>
      </c>
      <c r="AK347" s="86" t="s">
        <v>159</v>
      </c>
    </row>
    <row r="348" spans="1:37">
      <c r="D348" s="158" t="s">
        <v>668</v>
      </c>
      <c r="E348" s="159"/>
      <c r="F348" s="160"/>
      <c r="G348" s="161"/>
      <c r="H348" s="161"/>
      <c r="I348" s="161"/>
      <c r="J348" s="161"/>
      <c r="K348" s="162"/>
      <c r="L348" s="162"/>
      <c r="M348" s="159"/>
      <c r="N348" s="159"/>
      <c r="O348" s="160"/>
      <c r="P348" s="160"/>
      <c r="Q348" s="159"/>
      <c r="R348" s="159"/>
      <c r="S348" s="159"/>
      <c r="T348" s="163"/>
      <c r="U348" s="163"/>
      <c r="V348" s="163" t="s">
        <v>0</v>
      </c>
      <c r="W348" s="164"/>
      <c r="X348" s="160"/>
    </row>
    <row r="349" spans="1:37">
      <c r="D349" s="158" t="s">
        <v>669</v>
      </c>
      <c r="E349" s="159"/>
      <c r="F349" s="160"/>
      <c r="G349" s="161"/>
      <c r="H349" s="161"/>
      <c r="I349" s="161"/>
      <c r="J349" s="161"/>
      <c r="K349" s="162"/>
      <c r="L349" s="162"/>
      <c r="M349" s="159"/>
      <c r="N349" s="159"/>
      <c r="O349" s="160"/>
      <c r="P349" s="160"/>
      <c r="Q349" s="159"/>
      <c r="R349" s="159"/>
      <c r="S349" s="159"/>
      <c r="T349" s="163"/>
      <c r="U349" s="163"/>
      <c r="V349" s="163" t="s">
        <v>0</v>
      </c>
      <c r="W349" s="164"/>
      <c r="X349" s="160"/>
    </row>
    <row r="350" spans="1:37">
      <c r="A350" s="108">
        <v>94</v>
      </c>
      <c r="B350" s="109" t="s">
        <v>552</v>
      </c>
      <c r="C350" s="110" t="s">
        <v>670</v>
      </c>
      <c r="D350" s="111" t="s">
        <v>671</v>
      </c>
      <c r="E350" s="112">
        <v>76.739999999999995</v>
      </c>
      <c r="F350" s="113" t="s">
        <v>471</v>
      </c>
      <c r="H350" s="114">
        <f t="shared" ref="H350:H357" si="12">ROUND(E350*G350,2)</f>
        <v>0</v>
      </c>
      <c r="J350" s="114">
        <f t="shared" ref="J350:J357" si="13">ROUND(E350*G350,2)</f>
        <v>0</v>
      </c>
      <c r="L350" s="115">
        <f t="shared" ref="L350:L357" si="14">E350*K350</f>
        <v>0</v>
      </c>
      <c r="N350" s="112">
        <f t="shared" ref="N350:N357" si="15">E350*M350</f>
        <v>0</v>
      </c>
      <c r="O350" s="113">
        <v>20</v>
      </c>
      <c r="P350" s="113" t="s">
        <v>154</v>
      </c>
      <c r="V350" s="116" t="s">
        <v>108</v>
      </c>
      <c r="W350" s="117">
        <v>98.840999999999994</v>
      </c>
      <c r="X350" s="110" t="s">
        <v>672</v>
      </c>
      <c r="Y350" s="110" t="s">
        <v>670</v>
      </c>
      <c r="Z350" s="113" t="s">
        <v>156</v>
      </c>
      <c r="AB350" s="113">
        <v>1</v>
      </c>
      <c r="AC350" s="113" t="s">
        <v>157</v>
      </c>
      <c r="AJ350" s="86" t="s">
        <v>158</v>
      </c>
      <c r="AK350" s="86" t="s">
        <v>159</v>
      </c>
    </row>
    <row r="351" spans="1:37">
      <c r="A351" s="108">
        <v>95</v>
      </c>
      <c r="B351" s="109" t="s">
        <v>552</v>
      </c>
      <c r="C351" s="110" t="s">
        <v>673</v>
      </c>
      <c r="D351" s="111" t="s">
        <v>674</v>
      </c>
      <c r="E351" s="112">
        <v>76.739999999999995</v>
      </c>
      <c r="F351" s="113" t="s">
        <v>471</v>
      </c>
      <c r="H351" s="114">
        <f t="shared" si="12"/>
        <v>0</v>
      </c>
      <c r="J351" s="114">
        <f t="shared" si="13"/>
        <v>0</v>
      </c>
      <c r="L351" s="115">
        <f t="shared" si="14"/>
        <v>0</v>
      </c>
      <c r="N351" s="112">
        <f t="shared" si="15"/>
        <v>0</v>
      </c>
      <c r="O351" s="113">
        <v>20</v>
      </c>
      <c r="P351" s="113" t="s">
        <v>154</v>
      </c>
      <c r="V351" s="116" t="s">
        <v>108</v>
      </c>
      <c r="W351" s="117">
        <v>41.515999999999998</v>
      </c>
      <c r="X351" s="110" t="s">
        <v>675</v>
      </c>
      <c r="Y351" s="110" t="s">
        <v>673</v>
      </c>
      <c r="Z351" s="113" t="s">
        <v>156</v>
      </c>
      <c r="AB351" s="113">
        <v>1</v>
      </c>
      <c r="AC351" s="113" t="s">
        <v>157</v>
      </c>
      <c r="AJ351" s="86" t="s">
        <v>158</v>
      </c>
      <c r="AK351" s="86" t="s">
        <v>159</v>
      </c>
    </row>
    <row r="352" spans="1:37" ht="25.5">
      <c r="A352" s="108">
        <v>96</v>
      </c>
      <c r="B352" s="109" t="s">
        <v>552</v>
      </c>
      <c r="C352" s="110" t="s">
        <v>676</v>
      </c>
      <c r="D352" s="111" t="s">
        <v>677</v>
      </c>
      <c r="E352" s="112">
        <v>1458.06</v>
      </c>
      <c r="F352" s="113" t="s">
        <v>471</v>
      </c>
      <c r="H352" s="114">
        <f t="shared" si="12"/>
        <v>0</v>
      </c>
      <c r="J352" s="114">
        <f t="shared" si="13"/>
        <v>0</v>
      </c>
      <c r="L352" s="115">
        <f t="shared" si="14"/>
        <v>0</v>
      </c>
      <c r="N352" s="112">
        <f t="shared" si="15"/>
        <v>0</v>
      </c>
      <c r="O352" s="113">
        <v>20</v>
      </c>
      <c r="P352" s="113" t="s">
        <v>154</v>
      </c>
      <c r="V352" s="116" t="s">
        <v>108</v>
      </c>
      <c r="X352" s="110" t="s">
        <v>678</v>
      </c>
      <c r="Y352" s="110" t="s">
        <v>676</v>
      </c>
      <c r="Z352" s="113" t="s">
        <v>156</v>
      </c>
      <c r="AB352" s="113">
        <v>1</v>
      </c>
      <c r="AC352" s="113" t="s">
        <v>157</v>
      </c>
      <c r="AJ352" s="86" t="s">
        <v>158</v>
      </c>
      <c r="AK352" s="86" t="s">
        <v>159</v>
      </c>
    </row>
    <row r="353" spans="1:37" ht="25.5">
      <c r="A353" s="108">
        <v>97</v>
      </c>
      <c r="B353" s="109" t="s">
        <v>552</v>
      </c>
      <c r="C353" s="110" t="s">
        <v>679</v>
      </c>
      <c r="D353" s="111" t="s">
        <v>680</v>
      </c>
      <c r="E353" s="112">
        <v>76.739999999999995</v>
      </c>
      <c r="F353" s="113" t="s">
        <v>471</v>
      </c>
      <c r="H353" s="114">
        <f t="shared" si="12"/>
        <v>0</v>
      </c>
      <c r="J353" s="114">
        <f t="shared" si="13"/>
        <v>0</v>
      </c>
      <c r="L353" s="115">
        <f t="shared" si="14"/>
        <v>0</v>
      </c>
      <c r="N353" s="112">
        <f t="shared" si="15"/>
        <v>0</v>
      </c>
      <c r="O353" s="113">
        <v>20</v>
      </c>
      <c r="P353" s="113" t="s">
        <v>154</v>
      </c>
      <c r="V353" s="116" t="s">
        <v>108</v>
      </c>
      <c r="W353" s="117">
        <v>86.486000000000004</v>
      </c>
      <c r="X353" s="110" t="s">
        <v>681</v>
      </c>
      <c r="Y353" s="110" t="s">
        <v>679</v>
      </c>
      <c r="Z353" s="113" t="s">
        <v>156</v>
      </c>
      <c r="AB353" s="113">
        <v>1</v>
      </c>
      <c r="AC353" s="113" t="s">
        <v>157</v>
      </c>
      <c r="AJ353" s="86" t="s">
        <v>158</v>
      </c>
      <c r="AK353" s="86" t="s">
        <v>159</v>
      </c>
    </row>
    <row r="354" spans="1:37" ht="25.5">
      <c r="A354" s="108">
        <v>98</v>
      </c>
      <c r="B354" s="109" t="s">
        <v>552</v>
      </c>
      <c r="C354" s="110" t="s">
        <v>682</v>
      </c>
      <c r="D354" s="111" t="s">
        <v>683</v>
      </c>
      <c r="E354" s="112">
        <v>767.4</v>
      </c>
      <c r="F354" s="113" t="s">
        <v>471</v>
      </c>
      <c r="H354" s="114">
        <f t="shared" si="12"/>
        <v>0</v>
      </c>
      <c r="J354" s="114">
        <f t="shared" si="13"/>
        <v>0</v>
      </c>
      <c r="L354" s="115">
        <f t="shared" si="14"/>
        <v>0</v>
      </c>
      <c r="N354" s="112">
        <f t="shared" si="15"/>
        <v>0</v>
      </c>
      <c r="O354" s="113">
        <v>20</v>
      </c>
      <c r="P354" s="113" t="s">
        <v>154</v>
      </c>
      <c r="V354" s="116" t="s">
        <v>108</v>
      </c>
      <c r="W354" s="117">
        <v>96.691999999999993</v>
      </c>
      <c r="X354" s="110" t="s">
        <v>684</v>
      </c>
      <c r="Y354" s="110" t="s">
        <v>682</v>
      </c>
      <c r="Z354" s="113" t="s">
        <v>156</v>
      </c>
      <c r="AB354" s="113">
        <v>1</v>
      </c>
      <c r="AC354" s="113" t="s">
        <v>157</v>
      </c>
      <c r="AJ354" s="86" t="s">
        <v>158</v>
      </c>
      <c r="AK354" s="86" t="s">
        <v>159</v>
      </c>
    </row>
    <row r="355" spans="1:37" ht="25.5">
      <c r="A355" s="108">
        <v>99</v>
      </c>
      <c r="B355" s="109" t="s">
        <v>552</v>
      </c>
      <c r="C355" s="110" t="s">
        <v>685</v>
      </c>
      <c r="D355" s="111" t="s">
        <v>686</v>
      </c>
      <c r="E355" s="112">
        <v>76.739999999999995</v>
      </c>
      <c r="F355" s="113" t="s">
        <v>471</v>
      </c>
      <c r="H355" s="114">
        <f t="shared" si="12"/>
        <v>0</v>
      </c>
      <c r="J355" s="114">
        <f t="shared" si="13"/>
        <v>0</v>
      </c>
      <c r="L355" s="115">
        <f t="shared" si="14"/>
        <v>0</v>
      </c>
      <c r="N355" s="112">
        <f t="shared" si="15"/>
        <v>0</v>
      </c>
      <c r="O355" s="113">
        <v>20</v>
      </c>
      <c r="P355" s="113" t="s">
        <v>154</v>
      </c>
      <c r="V355" s="116" t="s">
        <v>108</v>
      </c>
      <c r="X355" s="110" t="s">
        <v>687</v>
      </c>
      <c r="Y355" s="110" t="s">
        <v>685</v>
      </c>
      <c r="Z355" s="113" t="s">
        <v>156</v>
      </c>
      <c r="AB355" s="113">
        <v>1</v>
      </c>
      <c r="AC355" s="113" t="s">
        <v>157</v>
      </c>
      <c r="AJ355" s="86" t="s">
        <v>158</v>
      </c>
      <c r="AK355" s="86" t="s">
        <v>159</v>
      </c>
    </row>
    <row r="356" spans="1:37">
      <c r="A356" s="108">
        <v>100</v>
      </c>
      <c r="B356" s="109" t="s">
        <v>170</v>
      </c>
      <c r="C356" s="110" t="s">
        <v>688</v>
      </c>
      <c r="D356" s="111" t="s">
        <v>689</v>
      </c>
      <c r="E356" s="112">
        <v>71.165999999999997</v>
      </c>
      <c r="F356" s="113" t="s">
        <v>173</v>
      </c>
      <c r="H356" s="114">
        <f t="shared" si="12"/>
        <v>0</v>
      </c>
      <c r="J356" s="114">
        <f t="shared" si="13"/>
        <v>0</v>
      </c>
      <c r="L356" s="115">
        <f t="shared" si="14"/>
        <v>0</v>
      </c>
      <c r="N356" s="112">
        <f t="shared" si="15"/>
        <v>0</v>
      </c>
      <c r="O356" s="113">
        <v>20</v>
      </c>
      <c r="P356" s="113" t="s">
        <v>154</v>
      </c>
      <c r="V356" s="116" t="s">
        <v>108</v>
      </c>
      <c r="X356" s="110" t="s">
        <v>690</v>
      </c>
      <c r="Y356" s="110" t="s">
        <v>688</v>
      </c>
      <c r="Z356" s="113" t="s">
        <v>156</v>
      </c>
      <c r="AB356" s="113">
        <v>1</v>
      </c>
      <c r="AC356" s="113" t="s">
        <v>157</v>
      </c>
      <c r="AJ356" s="86" t="s">
        <v>158</v>
      </c>
      <c r="AK356" s="86" t="s">
        <v>159</v>
      </c>
    </row>
    <row r="357" spans="1:37">
      <c r="A357" s="108">
        <v>101</v>
      </c>
      <c r="B357" s="109" t="s">
        <v>420</v>
      </c>
      <c r="C357" s="110" t="s">
        <v>691</v>
      </c>
      <c r="D357" s="111" t="s">
        <v>692</v>
      </c>
      <c r="E357" s="112">
        <v>431.35</v>
      </c>
      <c r="F357" s="113" t="s">
        <v>471</v>
      </c>
      <c r="H357" s="114">
        <f t="shared" si="12"/>
        <v>0</v>
      </c>
      <c r="J357" s="114">
        <f t="shared" si="13"/>
        <v>0</v>
      </c>
      <c r="L357" s="115">
        <f t="shared" si="14"/>
        <v>0</v>
      </c>
      <c r="N357" s="112">
        <f t="shared" si="15"/>
        <v>0</v>
      </c>
      <c r="O357" s="113">
        <v>20</v>
      </c>
      <c r="P357" s="113" t="s">
        <v>154</v>
      </c>
      <c r="V357" s="116" t="s">
        <v>108</v>
      </c>
      <c r="W357" s="117">
        <v>1070.6110000000001</v>
      </c>
      <c r="X357" s="110" t="s">
        <v>693</v>
      </c>
      <c r="Y357" s="110" t="s">
        <v>691</v>
      </c>
      <c r="Z357" s="113" t="s">
        <v>424</v>
      </c>
      <c r="AB357" s="113">
        <v>1</v>
      </c>
      <c r="AC357" s="113" t="s">
        <v>157</v>
      </c>
      <c r="AJ357" s="86" t="s">
        <v>158</v>
      </c>
      <c r="AK357" s="86" t="s">
        <v>159</v>
      </c>
    </row>
    <row r="358" spans="1:37">
      <c r="D358" s="165" t="s">
        <v>694</v>
      </c>
      <c r="E358" s="166">
        <f>J358</f>
        <v>0</v>
      </c>
      <c r="H358" s="166">
        <f>SUM(H260:H357)</f>
        <v>0</v>
      </c>
      <c r="I358" s="166">
        <f>SUM(I260:I357)</f>
        <v>0</v>
      </c>
      <c r="J358" s="166">
        <f>SUM(J260:J357)</f>
        <v>0</v>
      </c>
      <c r="L358" s="167">
        <f>SUM(L260:L357)</f>
        <v>0.11214090000000002</v>
      </c>
      <c r="N358" s="168">
        <f>SUM(N260:N357)</f>
        <v>64.141328999999999</v>
      </c>
      <c r="W358" s="117">
        <f>SUM(W260:W357)</f>
        <v>1661.393</v>
      </c>
    </row>
    <row r="360" spans="1:37">
      <c r="D360" s="165" t="s">
        <v>695</v>
      </c>
      <c r="E360" s="168">
        <f>J360</f>
        <v>0</v>
      </c>
      <c r="H360" s="166">
        <f>+H54+H104+H158+H164+H195+H258+H358</f>
        <v>0</v>
      </c>
      <c r="I360" s="166">
        <f>+I54+I104+I158+I164+I195+I258+I358</f>
        <v>0</v>
      </c>
      <c r="J360" s="166">
        <f>+J54+J104+J158+J164+J195+J258+J358</f>
        <v>0</v>
      </c>
      <c r="L360" s="167">
        <f>+L54+L104+L158+L164+L195+L258+L358</f>
        <v>431.35026245000006</v>
      </c>
      <c r="N360" s="168">
        <f>+N54+N104+N158+N164+N195+N258+N358</f>
        <v>76.740357000000003</v>
      </c>
      <c r="W360" s="117">
        <f>+W54+W104+W158+W164+W195+W258+W358</f>
        <v>3433.2249999999999</v>
      </c>
    </row>
    <row r="362" spans="1:37">
      <c r="B362" s="157" t="s">
        <v>696</v>
      </c>
    </row>
    <row r="363" spans="1:37">
      <c r="B363" s="110" t="s">
        <v>697</v>
      </c>
    </row>
    <row r="364" spans="1:37" ht="25.5">
      <c r="A364" s="108">
        <v>102</v>
      </c>
      <c r="B364" s="109" t="s">
        <v>698</v>
      </c>
      <c r="C364" s="110" t="s">
        <v>699</v>
      </c>
      <c r="D364" s="111" t="s">
        <v>700</v>
      </c>
      <c r="E364" s="112">
        <v>84.51</v>
      </c>
      <c r="F364" s="113" t="s">
        <v>153</v>
      </c>
      <c r="H364" s="114">
        <f>ROUND(E364*G364,2)</f>
        <v>0</v>
      </c>
      <c r="J364" s="114">
        <f>ROUND(E364*G364,2)</f>
        <v>0</v>
      </c>
      <c r="K364" s="115">
        <v>1E-3</v>
      </c>
      <c r="L364" s="115">
        <f>E364*K364</f>
        <v>8.4510000000000002E-2</v>
      </c>
      <c r="N364" s="112">
        <f>E364*M364</f>
        <v>0</v>
      </c>
      <c r="O364" s="113">
        <v>20</v>
      </c>
      <c r="P364" s="113" t="s">
        <v>154</v>
      </c>
      <c r="V364" s="116" t="s">
        <v>701</v>
      </c>
      <c r="W364" s="117">
        <v>11.24</v>
      </c>
      <c r="X364" s="110" t="s">
        <v>702</v>
      </c>
      <c r="Y364" s="110" t="s">
        <v>699</v>
      </c>
      <c r="Z364" s="113" t="s">
        <v>703</v>
      </c>
      <c r="AB364" s="113">
        <v>1</v>
      </c>
      <c r="AC364" s="113" t="s">
        <v>157</v>
      </c>
      <c r="AJ364" s="86" t="s">
        <v>704</v>
      </c>
      <c r="AK364" s="86" t="s">
        <v>159</v>
      </c>
    </row>
    <row r="365" spans="1:37">
      <c r="D365" s="158" t="s">
        <v>705</v>
      </c>
      <c r="E365" s="159"/>
      <c r="F365" s="160"/>
      <c r="G365" s="161"/>
      <c r="H365" s="161"/>
      <c r="I365" s="161"/>
      <c r="J365" s="161"/>
      <c r="K365" s="162"/>
      <c r="L365" s="162"/>
      <c r="M365" s="159"/>
      <c r="N365" s="159"/>
      <c r="O365" s="160"/>
      <c r="P365" s="160"/>
      <c r="Q365" s="159"/>
      <c r="R365" s="159"/>
      <c r="S365" s="159"/>
      <c r="T365" s="163"/>
      <c r="U365" s="163"/>
      <c r="V365" s="163" t="s">
        <v>0</v>
      </c>
      <c r="W365" s="164"/>
      <c r="X365" s="160"/>
    </row>
    <row r="366" spans="1:37" ht="25.5">
      <c r="A366" s="108">
        <v>103</v>
      </c>
      <c r="B366" s="109" t="s">
        <v>698</v>
      </c>
      <c r="C366" s="110" t="s">
        <v>706</v>
      </c>
      <c r="D366" s="111" t="s">
        <v>707</v>
      </c>
      <c r="E366" s="112">
        <v>94.03</v>
      </c>
      <c r="F366" s="113" t="s">
        <v>153</v>
      </c>
      <c r="H366" s="114">
        <f>ROUND(E366*G366,2)</f>
        <v>0</v>
      </c>
      <c r="J366" s="114">
        <f>ROUND(E366*G366,2)</f>
        <v>0</v>
      </c>
      <c r="K366" s="115">
        <v>1.4599999999999999E-3</v>
      </c>
      <c r="L366" s="115">
        <f>E366*K366</f>
        <v>0.13728379999999998</v>
      </c>
      <c r="N366" s="112">
        <f>E366*M366</f>
        <v>0</v>
      </c>
      <c r="O366" s="113">
        <v>20</v>
      </c>
      <c r="P366" s="113" t="s">
        <v>154</v>
      </c>
      <c r="V366" s="116" t="s">
        <v>701</v>
      </c>
      <c r="W366" s="117">
        <v>18.712</v>
      </c>
      <c r="X366" s="110" t="s">
        <v>708</v>
      </c>
      <c r="Y366" s="110" t="s">
        <v>706</v>
      </c>
      <c r="Z366" s="113" t="s">
        <v>703</v>
      </c>
      <c r="AB366" s="113">
        <v>1</v>
      </c>
      <c r="AC366" s="113" t="s">
        <v>157</v>
      </c>
      <c r="AJ366" s="86" t="s">
        <v>704</v>
      </c>
      <c r="AK366" s="86" t="s">
        <v>159</v>
      </c>
    </row>
    <row r="367" spans="1:37">
      <c r="A367" s="108">
        <v>104</v>
      </c>
      <c r="B367" s="109" t="s">
        <v>698</v>
      </c>
      <c r="C367" s="110" t="s">
        <v>709</v>
      </c>
      <c r="D367" s="111" t="s">
        <v>710</v>
      </c>
      <c r="E367" s="112">
        <v>94.03</v>
      </c>
      <c r="F367" s="113" t="s">
        <v>153</v>
      </c>
      <c r="H367" s="114">
        <f>ROUND(E367*G367,2)</f>
        <v>0</v>
      </c>
      <c r="J367" s="114">
        <f>ROUND(E367*G367,2)</f>
        <v>0</v>
      </c>
      <c r="K367" s="115">
        <v>1.4599999999999999E-3</v>
      </c>
      <c r="L367" s="115">
        <f>E367*K367</f>
        <v>0.13728379999999998</v>
      </c>
      <c r="N367" s="112">
        <f>E367*M367</f>
        <v>0</v>
      </c>
      <c r="O367" s="113">
        <v>20</v>
      </c>
      <c r="P367" s="113" t="s">
        <v>154</v>
      </c>
      <c r="V367" s="116" t="s">
        <v>701</v>
      </c>
      <c r="W367" s="117">
        <v>18.712</v>
      </c>
      <c r="X367" s="110" t="s">
        <v>711</v>
      </c>
      <c r="Y367" s="110" t="s">
        <v>709</v>
      </c>
      <c r="Z367" s="113" t="s">
        <v>703</v>
      </c>
      <c r="AB367" s="113">
        <v>1</v>
      </c>
      <c r="AC367" s="113" t="s">
        <v>157</v>
      </c>
      <c r="AJ367" s="86" t="s">
        <v>704</v>
      </c>
      <c r="AK367" s="86" t="s">
        <v>159</v>
      </c>
    </row>
    <row r="368" spans="1:37" ht="25.5">
      <c r="A368" s="108">
        <v>105</v>
      </c>
      <c r="B368" s="109" t="s">
        <v>698</v>
      </c>
      <c r="C368" s="110" t="s">
        <v>712</v>
      </c>
      <c r="D368" s="111" t="s">
        <v>713</v>
      </c>
      <c r="E368" s="112">
        <v>452.98</v>
      </c>
      <c r="F368" s="113" t="s">
        <v>153</v>
      </c>
      <c r="H368" s="114">
        <f>ROUND(E368*G368,2)</f>
        <v>0</v>
      </c>
      <c r="J368" s="114">
        <f>ROUND(E368*G368,2)</f>
        <v>0</v>
      </c>
      <c r="L368" s="115">
        <f>E368*K368</f>
        <v>0</v>
      </c>
      <c r="N368" s="112">
        <f>E368*M368</f>
        <v>0</v>
      </c>
      <c r="O368" s="113">
        <v>20</v>
      </c>
      <c r="P368" s="113" t="s">
        <v>154</v>
      </c>
      <c r="V368" s="116" t="s">
        <v>701</v>
      </c>
      <c r="W368" s="117">
        <v>7.2480000000000002</v>
      </c>
      <c r="X368" s="110" t="s">
        <v>714</v>
      </c>
      <c r="Y368" s="110" t="s">
        <v>712</v>
      </c>
      <c r="Z368" s="113" t="s">
        <v>703</v>
      </c>
      <c r="AB368" s="113">
        <v>1</v>
      </c>
      <c r="AC368" s="113" t="s">
        <v>157</v>
      </c>
      <c r="AJ368" s="86" t="s">
        <v>704</v>
      </c>
      <c r="AK368" s="86" t="s">
        <v>159</v>
      </c>
    </row>
    <row r="369" spans="1:37">
      <c r="D369" s="158" t="s">
        <v>715</v>
      </c>
      <c r="E369" s="159"/>
      <c r="F369" s="160"/>
      <c r="G369" s="161"/>
      <c r="H369" s="161"/>
      <c r="I369" s="161"/>
      <c r="J369" s="161"/>
      <c r="K369" s="162"/>
      <c r="L369" s="162"/>
      <c r="M369" s="159"/>
      <c r="N369" s="159"/>
      <c r="O369" s="160"/>
      <c r="P369" s="160"/>
      <c r="Q369" s="159"/>
      <c r="R369" s="159"/>
      <c r="S369" s="159"/>
      <c r="T369" s="163"/>
      <c r="U369" s="163"/>
      <c r="V369" s="163" t="s">
        <v>0</v>
      </c>
      <c r="W369" s="164"/>
      <c r="X369" s="160"/>
    </row>
    <row r="370" spans="1:37">
      <c r="D370" s="158" t="s">
        <v>716</v>
      </c>
      <c r="E370" s="159"/>
      <c r="F370" s="160"/>
      <c r="G370" s="161"/>
      <c r="H370" s="161"/>
      <c r="I370" s="161"/>
      <c r="J370" s="161"/>
      <c r="K370" s="162"/>
      <c r="L370" s="162"/>
      <c r="M370" s="159"/>
      <c r="N370" s="159"/>
      <c r="O370" s="160"/>
      <c r="P370" s="160"/>
      <c r="Q370" s="159"/>
      <c r="R370" s="159"/>
      <c r="S370" s="159"/>
      <c r="T370" s="163"/>
      <c r="U370" s="163"/>
      <c r="V370" s="163" t="s">
        <v>0</v>
      </c>
      <c r="W370" s="164"/>
      <c r="X370" s="160"/>
    </row>
    <row r="371" spans="1:37">
      <c r="A371" s="108">
        <v>106</v>
      </c>
      <c r="B371" s="109" t="s">
        <v>391</v>
      </c>
      <c r="C371" s="110" t="s">
        <v>717</v>
      </c>
      <c r="D371" s="111" t="s">
        <v>718</v>
      </c>
      <c r="E371" s="112">
        <v>520.92700000000002</v>
      </c>
      <c r="F371" s="113" t="s">
        <v>153</v>
      </c>
      <c r="I371" s="114">
        <f>ROUND(E371*G371,2)</f>
        <v>0</v>
      </c>
      <c r="J371" s="114">
        <f>ROUND(E371*G371,2)</f>
        <v>0</v>
      </c>
      <c r="L371" s="115">
        <f>E371*K371</f>
        <v>0</v>
      </c>
      <c r="N371" s="112">
        <f>E371*M371</f>
        <v>0</v>
      </c>
      <c r="O371" s="113">
        <v>20</v>
      </c>
      <c r="P371" s="113" t="s">
        <v>154</v>
      </c>
      <c r="V371" s="116" t="s">
        <v>101</v>
      </c>
      <c r="X371" s="110" t="s">
        <v>717</v>
      </c>
      <c r="Y371" s="110" t="s">
        <v>717</v>
      </c>
      <c r="Z371" s="113" t="s">
        <v>719</v>
      </c>
      <c r="AA371" s="110" t="s">
        <v>154</v>
      </c>
      <c r="AB371" s="113">
        <v>2</v>
      </c>
      <c r="AC371" s="113" t="s">
        <v>157</v>
      </c>
      <c r="AJ371" s="86" t="s">
        <v>720</v>
      </c>
      <c r="AK371" s="86" t="s">
        <v>159</v>
      </c>
    </row>
    <row r="372" spans="1:37">
      <c r="A372" s="108">
        <v>107</v>
      </c>
      <c r="B372" s="109" t="s">
        <v>698</v>
      </c>
      <c r="C372" s="110" t="s">
        <v>721</v>
      </c>
      <c r="D372" s="111" t="s">
        <v>722</v>
      </c>
      <c r="E372" s="112">
        <v>231.89</v>
      </c>
      <c r="F372" s="113" t="s">
        <v>153</v>
      </c>
      <c r="H372" s="114">
        <f>ROUND(E372*G372,2)</f>
        <v>0</v>
      </c>
      <c r="J372" s="114">
        <f>ROUND(E372*G372,2)</f>
        <v>0</v>
      </c>
      <c r="K372" s="115">
        <v>4.0000000000000002E-4</v>
      </c>
      <c r="L372" s="115">
        <f>E372*K372</f>
        <v>9.2756000000000005E-2</v>
      </c>
      <c r="N372" s="112">
        <f>E372*M372</f>
        <v>0</v>
      </c>
      <c r="O372" s="113">
        <v>20</v>
      </c>
      <c r="P372" s="113" t="s">
        <v>154</v>
      </c>
      <c r="V372" s="116" t="s">
        <v>701</v>
      </c>
      <c r="W372" s="117">
        <v>32.465000000000003</v>
      </c>
      <c r="X372" s="110" t="s">
        <v>723</v>
      </c>
      <c r="Y372" s="110" t="s">
        <v>721</v>
      </c>
      <c r="Z372" s="113" t="s">
        <v>703</v>
      </c>
      <c r="AB372" s="113">
        <v>1</v>
      </c>
      <c r="AC372" s="113" t="s">
        <v>157</v>
      </c>
      <c r="AJ372" s="86" t="s">
        <v>704</v>
      </c>
      <c r="AK372" s="86" t="s">
        <v>159</v>
      </c>
    </row>
    <row r="373" spans="1:37" ht="25.5">
      <c r="D373" s="158" t="s">
        <v>724</v>
      </c>
      <c r="E373" s="159"/>
      <c r="F373" s="160"/>
      <c r="G373" s="161"/>
      <c r="H373" s="161"/>
      <c r="I373" s="161"/>
      <c r="J373" s="161"/>
      <c r="K373" s="162"/>
      <c r="L373" s="162"/>
      <c r="M373" s="159"/>
      <c r="N373" s="159"/>
      <c r="O373" s="160"/>
      <c r="P373" s="160"/>
      <c r="Q373" s="159"/>
      <c r="R373" s="159"/>
      <c r="S373" s="159"/>
      <c r="T373" s="163"/>
      <c r="U373" s="163"/>
      <c r="V373" s="163" t="s">
        <v>0</v>
      </c>
      <c r="W373" s="164"/>
      <c r="X373" s="160"/>
    </row>
    <row r="374" spans="1:37" ht="25.5">
      <c r="A374" s="108">
        <v>108</v>
      </c>
      <c r="B374" s="109" t="s">
        <v>391</v>
      </c>
      <c r="C374" s="110" t="s">
        <v>725</v>
      </c>
      <c r="D374" s="111" t="s">
        <v>726</v>
      </c>
      <c r="E374" s="112">
        <v>266.67399999999998</v>
      </c>
      <c r="F374" s="113" t="s">
        <v>153</v>
      </c>
      <c r="I374" s="114">
        <f>ROUND(E374*G374,2)</f>
        <v>0</v>
      </c>
      <c r="J374" s="114">
        <f>ROUND(E374*G374,2)</f>
        <v>0</v>
      </c>
      <c r="K374" s="115">
        <v>2.5400000000000002E-3</v>
      </c>
      <c r="L374" s="115">
        <f>E374*K374</f>
        <v>0.67735195999999998</v>
      </c>
      <c r="N374" s="112">
        <f>E374*M374</f>
        <v>0</v>
      </c>
      <c r="O374" s="113">
        <v>20</v>
      </c>
      <c r="P374" s="113" t="s">
        <v>154</v>
      </c>
      <c r="V374" s="116" t="s">
        <v>101</v>
      </c>
      <c r="X374" s="110" t="s">
        <v>725</v>
      </c>
      <c r="Y374" s="110" t="s">
        <v>725</v>
      </c>
      <c r="Z374" s="113" t="s">
        <v>727</v>
      </c>
      <c r="AA374" s="110" t="s">
        <v>154</v>
      </c>
      <c r="AB374" s="113">
        <v>2</v>
      </c>
      <c r="AC374" s="113" t="s">
        <v>157</v>
      </c>
      <c r="AJ374" s="86" t="s">
        <v>720</v>
      </c>
      <c r="AK374" s="86" t="s">
        <v>159</v>
      </c>
    </row>
    <row r="375" spans="1:37" ht="25.5">
      <c r="A375" s="108">
        <v>109</v>
      </c>
      <c r="B375" s="109" t="s">
        <v>698</v>
      </c>
      <c r="C375" s="110" t="s">
        <v>728</v>
      </c>
      <c r="D375" s="111" t="s">
        <v>729</v>
      </c>
      <c r="E375" s="112">
        <v>113.04600000000001</v>
      </c>
      <c r="F375" s="113" t="s">
        <v>58</v>
      </c>
      <c r="H375" s="114">
        <f>ROUND(E375*G375,2)</f>
        <v>0</v>
      </c>
      <c r="J375" s="114">
        <f>ROUND(E375*G375,2)</f>
        <v>0</v>
      </c>
      <c r="L375" s="115">
        <f>E375*K375</f>
        <v>0</v>
      </c>
      <c r="N375" s="112">
        <f>E375*M375</f>
        <v>0</v>
      </c>
      <c r="O375" s="113">
        <v>20</v>
      </c>
      <c r="P375" s="113" t="s">
        <v>154</v>
      </c>
      <c r="V375" s="116" t="s">
        <v>701</v>
      </c>
      <c r="X375" s="110" t="s">
        <v>730</v>
      </c>
      <c r="Y375" s="110" t="s">
        <v>728</v>
      </c>
      <c r="Z375" s="113" t="s">
        <v>703</v>
      </c>
      <c r="AB375" s="113">
        <v>1</v>
      </c>
      <c r="AC375" s="113" t="s">
        <v>157</v>
      </c>
      <c r="AJ375" s="86" t="s">
        <v>704</v>
      </c>
      <c r="AK375" s="86" t="s">
        <v>159</v>
      </c>
    </row>
    <row r="376" spans="1:37">
      <c r="D376" s="165" t="s">
        <v>731</v>
      </c>
      <c r="E376" s="166">
        <f>J376</f>
        <v>0</v>
      </c>
      <c r="H376" s="166">
        <f>SUM(H362:H375)</f>
        <v>0</v>
      </c>
      <c r="I376" s="166">
        <f>SUM(I362:I375)</f>
        <v>0</v>
      </c>
      <c r="J376" s="166">
        <f>SUM(J362:J375)</f>
        <v>0</v>
      </c>
      <c r="L376" s="167">
        <f>SUM(L362:L375)</f>
        <v>1.12918556</v>
      </c>
      <c r="N376" s="168">
        <f>SUM(N362:N375)</f>
        <v>0</v>
      </c>
      <c r="W376" s="117">
        <f>SUM(W362:W375)</f>
        <v>88.37700000000001</v>
      </c>
    </row>
    <row r="378" spans="1:37">
      <c r="B378" s="110" t="s">
        <v>732</v>
      </c>
    </row>
    <row r="379" spans="1:37">
      <c r="A379" s="108">
        <v>110</v>
      </c>
      <c r="B379" s="109" t="s">
        <v>733</v>
      </c>
      <c r="C379" s="110" t="s">
        <v>734</v>
      </c>
      <c r="D379" s="111" t="s">
        <v>735</v>
      </c>
      <c r="E379" s="112">
        <v>1</v>
      </c>
      <c r="F379" s="113" t="s">
        <v>153</v>
      </c>
      <c r="H379" s="114">
        <f>ROUND(E379*G379,2)</f>
        <v>0</v>
      </c>
      <c r="J379" s="114">
        <f>ROUND(E379*G379,2)</f>
        <v>0</v>
      </c>
      <c r="K379" s="115">
        <v>1.004E-2</v>
      </c>
      <c r="L379" s="115">
        <f>E379*K379</f>
        <v>1.004E-2</v>
      </c>
      <c r="N379" s="112">
        <f>E379*M379</f>
        <v>0</v>
      </c>
      <c r="O379" s="113">
        <v>20</v>
      </c>
      <c r="P379" s="113" t="s">
        <v>154</v>
      </c>
      <c r="V379" s="116" t="s">
        <v>701</v>
      </c>
      <c r="W379" s="117">
        <v>0.25</v>
      </c>
      <c r="X379" s="110" t="s">
        <v>734</v>
      </c>
      <c r="Y379" s="110" t="s">
        <v>734</v>
      </c>
      <c r="Z379" s="113" t="s">
        <v>532</v>
      </c>
      <c r="AB379" s="113">
        <v>1</v>
      </c>
      <c r="AC379" s="113" t="s">
        <v>533</v>
      </c>
      <c r="AJ379" s="86" t="s">
        <v>704</v>
      </c>
      <c r="AK379" s="86" t="s">
        <v>159</v>
      </c>
    </row>
    <row r="380" spans="1:37" ht="25.5">
      <c r="A380" s="108">
        <v>111</v>
      </c>
      <c r="B380" s="109" t="s">
        <v>736</v>
      </c>
      <c r="C380" s="110" t="s">
        <v>737</v>
      </c>
      <c r="D380" s="111" t="s">
        <v>738</v>
      </c>
      <c r="E380" s="112">
        <v>0.23100000000000001</v>
      </c>
      <c r="F380" s="113" t="s">
        <v>58</v>
      </c>
      <c r="H380" s="114">
        <f>ROUND(E380*G380,2)</f>
        <v>0</v>
      </c>
      <c r="J380" s="114">
        <f>ROUND(E380*G380,2)</f>
        <v>0</v>
      </c>
      <c r="L380" s="115">
        <f>E380*K380</f>
        <v>0</v>
      </c>
      <c r="N380" s="112">
        <f>E380*M380</f>
        <v>0</v>
      </c>
      <c r="O380" s="113">
        <v>20</v>
      </c>
      <c r="P380" s="113" t="s">
        <v>154</v>
      </c>
      <c r="V380" s="116" t="s">
        <v>701</v>
      </c>
      <c r="X380" s="110" t="s">
        <v>739</v>
      </c>
      <c r="Y380" s="110" t="s">
        <v>737</v>
      </c>
      <c r="Z380" s="113" t="s">
        <v>703</v>
      </c>
      <c r="AB380" s="113">
        <v>1</v>
      </c>
      <c r="AC380" s="113" t="s">
        <v>157</v>
      </c>
      <c r="AJ380" s="86" t="s">
        <v>704</v>
      </c>
      <c r="AK380" s="86" t="s">
        <v>159</v>
      </c>
    </row>
    <row r="381" spans="1:37">
      <c r="D381" s="165" t="s">
        <v>740</v>
      </c>
      <c r="E381" s="166">
        <f>J381</f>
        <v>0</v>
      </c>
      <c r="H381" s="166">
        <f>SUM(H378:H380)</f>
        <v>0</v>
      </c>
      <c r="I381" s="166">
        <f>SUM(I378:I380)</f>
        <v>0</v>
      </c>
      <c r="J381" s="166">
        <f>SUM(J378:J380)</f>
        <v>0</v>
      </c>
      <c r="L381" s="167">
        <f>SUM(L378:L380)</f>
        <v>1.004E-2</v>
      </c>
      <c r="N381" s="168">
        <f>SUM(N378:N380)</f>
        <v>0</v>
      </c>
      <c r="W381" s="117">
        <f>SUM(W378:W380)</f>
        <v>0.25</v>
      </c>
    </row>
    <row r="383" spans="1:37">
      <c r="B383" s="110" t="s">
        <v>741</v>
      </c>
    </row>
    <row r="384" spans="1:37">
      <c r="A384" s="108">
        <v>112</v>
      </c>
      <c r="B384" s="109" t="s">
        <v>742</v>
      </c>
      <c r="C384" s="110" t="s">
        <v>743</v>
      </c>
      <c r="D384" s="111" t="s">
        <v>744</v>
      </c>
      <c r="E384" s="112">
        <v>2</v>
      </c>
      <c r="F384" s="113" t="s">
        <v>153</v>
      </c>
      <c r="H384" s="114">
        <f>ROUND(E384*G384,2)</f>
        <v>0</v>
      </c>
      <c r="J384" s="114">
        <f>ROUND(E384*G384,2)</f>
        <v>0</v>
      </c>
      <c r="L384" s="115">
        <f>E384*K384</f>
        <v>0</v>
      </c>
      <c r="N384" s="112">
        <f>E384*M384</f>
        <v>0</v>
      </c>
      <c r="O384" s="113">
        <v>20</v>
      </c>
      <c r="P384" s="113" t="s">
        <v>154</v>
      </c>
      <c r="V384" s="116" t="s">
        <v>701</v>
      </c>
      <c r="W384" s="117">
        <v>0.18</v>
      </c>
      <c r="X384" s="110" t="s">
        <v>745</v>
      </c>
      <c r="Y384" s="110" t="s">
        <v>743</v>
      </c>
      <c r="Z384" s="113" t="s">
        <v>746</v>
      </c>
      <c r="AB384" s="113">
        <v>1</v>
      </c>
      <c r="AC384" s="113" t="s">
        <v>157</v>
      </c>
      <c r="AJ384" s="86" t="s">
        <v>704</v>
      </c>
      <c r="AK384" s="86" t="s">
        <v>159</v>
      </c>
    </row>
    <row r="385" spans="1:37">
      <c r="A385" s="108">
        <v>113</v>
      </c>
      <c r="B385" s="109" t="s">
        <v>391</v>
      </c>
      <c r="C385" s="110" t="s">
        <v>747</v>
      </c>
      <c r="D385" s="111" t="s">
        <v>748</v>
      </c>
      <c r="E385" s="112">
        <v>2.04</v>
      </c>
      <c r="F385" s="113" t="s">
        <v>153</v>
      </c>
      <c r="I385" s="114">
        <f>ROUND(E385*G385,2)</f>
        <v>0</v>
      </c>
      <c r="J385" s="114">
        <f>ROUND(E385*G385,2)</f>
        <v>0</v>
      </c>
      <c r="K385" s="115">
        <v>7.0000000000000001E-3</v>
      </c>
      <c r="L385" s="115">
        <f>E385*K385</f>
        <v>1.4280000000000001E-2</v>
      </c>
      <c r="N385" s="112">
        <f>E385*M385</f>
        <v>0</v>
      </c>
      <c r="O385" s="113">
        <v>20</v>
      </c>
      <c r="P385" s="113" t="s">
        <v>154</v>
      </c>
      <c r="V385" s="116" t="s">
        <v>101</v>
      </c>
      <c r="X385" s="110" t="s">
        <v>747</v>
      </c>
      <c r="Y385" s="110" t="s">
        <v>747</v>
      </c>
      <c r="Z385" s="113" t="s">
        <v>749</v>
      </c>
      <c r="AA385" s="110" t="s">
        <v>154</v>
      </c>
      <c r="AB385" s="113">
        <v>8</v>
      </c>
      <c r="AC385" s="113" t="s">
        <v>157</v>
      </c>
      <c r="AJ385" s="86" t="s">
        <v>720</v>
      </c>
      <c r="AK385" s="86" t="s">
        <v>159</v>
      </c>
    </row>
    <row r="386" spans="1:37" ht="25.5">
      <c r="A386" s="108">
        <v>114</v>
      </c>
      <c r="B386" s="109" t="s">
        <v>742</v>
      </c>
      <c r="C386" s="110" t="s">
        <v>750</v>
      </c>
      <c r="D386" s="111" t="s">
        <v>751</v>
      </c>
      <c r="E386" s="112">
        <v>25</v>
      </c>
      <c r="F386" s="113" t="s">
        <v>153</v>
      </c>
      <c r="H386" s="114">
        <f>ROUND(E386*G386,2)</f>
        <v>0</v>
      </c>
      <c r="J386" s="114">
        <f>ROUND(E386*G386,2)</f>
        <v>0</v>
      </c>
      <c r="K386" s="115">
        <v>5.9999999999999995E-4</v>
      </c>
      <c r="L386" s="115">
        <f>E386*K386</f>
        <v>1.4999999999999999E-2</v>
      </c>
      <c r="N386" s="112">
        <f>E386*M386</f>
        <v>0</v>
      </c>
      <c r="O386" s="113">
        <v>20</v>
      </c>
      <c r="P386" s="113" t="s">
        <v>154</v>
      </c>
      <c r="V386" s="116" t="s">
        <v>701</v>
      </c>
      <c r="W386" s="117">
        <v>5.7750000000000004</v>
      </c>
      <c r="X386" s="110" t="s">
        <v>752</v>
      </c>
      <c r="Y386" s="110" t="s">
        <v>750</v>
      </c>
      <c r="Z386" s="113" t="s">
        <v>746</v>
      </c>
      <c r="AB386" s="113">
        <v>7</v>
      </c>
      <c r="AC386" s="113" t="s">
        <v>157</v>
      </c>
      <c r="AJ386" s="86" t="s">
        <v>704</v>
      </c>
      <c r="AK386" s="86" t="s">
        <v>159</v>
      </c>
    </row>
    <row r="387" spans="1:37">
      <c r="A387" s="108">
        <v>115</v>
      </c>
      <c r="B387" s="109" t="s">
        <v>742</v>
      </c>
      <c r="C387" s="110" t="s">
        <v>753</v>
      </c>
      <c r="D387" s="111" t="s">
        <v>754</v>
      </c>
      <c r="E387" s="112">
        <v>211.55</v>
      </c>
      <c r="F387" s="113" t="s">
        <v>153</v>
      </c>
      <c r="H387" s="114">
        <f>ROUND(E387*G387,2)</f>
        <v>0</v>
      </c>
      <c r="J387" s="114">
        <f>ROUND(E387*G387,2)</f>
        <v>0</v>
      </c>
      <c r="K387" s="115">
        <v>3.0000000000000001E-5</v>
      </c>
      <c r="L387" s="115">
        <f>E387*K387</f>
        <v>6.3465000000000006E-3</v>
      </c>
      <c r="N387" s="112">
        <f>E387*M387</f>
        <v>0</v>
      </c>
      <c r="O387" s="113">
        <v>20</v>
      </c>
      <c r="P387" s="113" t="s">
        <v>154</v>
      </c>
      <c r="V387" s="116" t="s">
        <v>701</v>
      </c>
      <c r="W387" s="117">
        <v>12.693</v>
      </c>
      <c r="X387" s="110" t="s">
        <v>755</v>
      </c>
      <c r="Y387" s="110" t="s">
        <v>753</v>
      </c>
      <c r="Z387" s="113" t="s">
        <v>746</v>
      </c>
      <c r="AB387" s="113">
        <v>1</v>
      </c>
      <c r="AC387" s="113" t="s">
        <v>157</v>
      </c>
      <c r="AJ387" s="86" t="s">
        <v>704</v>
      </c>
      <c r="AK387" s="86" t="s">
        <v>159</v>
      </c>
    </row>
    <row r="388" spans="1:37">
      <c r="D388" s="158" t="s">
        <v>756</v>
      </c>
      <c r="E388" s="159"/>
      <c r="F388" s="160"/>
      <c r="G388" s="161"/>
      <c r="H388" s="161"/>
      <c r="I388" s="161"/>
      <c r="J388" s="161"/>
      <c r="K388" s="162"/>
      <c r="L388" s="162"/>
      <c r="M388" s="159"/>
      <c r="N388" s="159"/>
      <c r="O388" s="160"/>
      <c r="P388" s="160"/>
      <c r="Q388" s="159"/>
      <c r="R388" s="159"/>
      <c r="S388" s="159"/>
      <c r="T388" s="163"/>
      <c r="U388" s="163"/>
      <c r="V388" s="163" t="s">
        <v>0</v>
      </c>
      <c r="W388" s="164"/>
      <c r="X388" s="160"/>
    </row>
    <row r="389" spans="1:37">
      <c r="D389" s="158" t="s">
        <v>757</v>
      </c>
      <c r="E389" s="159"/>
      <c r="F389" s="160"/>
      <c r="G389" s="161"/>
      <c r="H389" s="161"/>
      <c r="I389" s="161"/>
      <c r="J389" s="161"/>
      <c r="K389" s="162"/>
      <c r="L389" s="162"/>
      <c r="M389" s="159"/>
      <c r="N389" s="159"/>
      <c r="O389" s="160"/>
      <c r="P389" s="160"/>
      <c r="Q389" s="159"/>
      <c r="R389" s="159"/>
      <c r="S389" s="159"/>
      <c r="T389" s="163"/>
      <c r="U389" s="163"/>
      <c r="V389" s="163" t="s">
        <v>0</v>
      </c>
      <c r="W389" s="164"/>
      <c r="X389" s="160"/>
    </row>
    <row r="390" spans="1:37">
      <c r="D390" s="158" t="s">
        <v>758</v>
      </c>
      <c r="E390" s="159"/>
      <c r="F390" s="160"/>
      <c r="G390" s="161"/>
      <c r="H390" s="161"/>
      <c r="I390" s="161"/>
      <c r="J390" s="161"/>
      <c r="K390" s="162"/>
      <c r="L390" s="162"/>
      <c r="M390" s="159"/>
      <c r="N390" s="159"/>
      <c r="O390" s="160"/>
      <c r="P390" s="160"/>
      <c r="Q390" s="159"/>
      <c r="R390" s="159"/>
      <c r="S390" s="159"/>
      <c r="T390" s="163"/>
      <c r="U390" s="163"/>
      <c r="V390" s="163" t="s">
        <v>0</v>
      </c>
      <c r="W390" s="164"/>
      <c r="X390" s="160"/>
    </row>
    <row r="391" spans="1:37">
      <c r="D391" s="158" t="s">
        <v>759</v>
      </c>
      <c r="E391" s="159"/>
      <c r="F391" s="160"/>
      <c r="G391" s="161"/>
      <c r="H391" s="161"/>
      <c r="I391" s="161"/>
      <c r="J391" s="161"/>
      <c r="K391" s="162"/>
      <c r="L391" s="162"/>
      <c r="M391" s="159"/>
      <c r="N391" s="159"/>
      <c r="O391" s="160"/>
      <c r="P391" s="160"/>
      <c r="Q391" s="159"/>
      <c r="R391" s="159"/>
      <c r="S391" s="159"/>
      <c r="T391" s="163"/>
      <c r="U391" s="163"/>
      <c r="V391" s="163" t="s">
        <v>0</v>
      </c>
      <c r="W391" s="164"/>
      <c r="X391" s="160"/>
    </row>
    <row r="392" spans="1:37">
      <c r="D392" s="158" t="s">
        <v>760</v>
      </c>
      <c r="E392" s="159"/>
      <c r="F392" s="160"/>
      <c r="G392" s="161"/>
      <c r="H392" s="161"/>
      <c r="I392" s="161"/>
      <c r="J392" s="161"/>
      <c r="K392" s="162"/>
      <c r="L392" s="162"/>
      <c r="M392" s="159"/>
      <c r="N392" s="159"/>
      <c r="O392" s="160"/>
      <c r="P392" s="160"/>
      <c r="Q392" s="159"/>
      <c r="R392" s="159"/>
      <c r="S392" s="159"/>
      <c r="T392" s="163"/>
      <c r="U392" s="163"/>
      <c r="V392" s="163" t="s">
        <v>0</v>
      </c>
      <c r="W392" s="164"/>
      <c r="X392" s="160"/>
    </row>
    <row r="393" spans="1:37">
      <c r="D393" s="158" t="s">
        <v>761</v>
      </c>
      <c r="E393" s="159"/>
      <c r="F393" s="160"/>
      <c r="G393" s="161"/>
      <c r="H393" s="161"/>
      <c r="I393" s="161"/>
      <c r="J393" s="161"/>
      <c r="K393" s="162"/>
      <c r="L393" s="162"/>
      <c r="M393" s="159"/>
      <c r="N393" s="159"/>
      <c r="O393" s="160"/>
      <c r="P393" s="160"/>
      <c r="Q393" s="159"/>
      <c r="R393" s="159"/>
      <c r="S393" s="159"/>
      <c r="T393" s="163"/>
      <c r="U393" s="163"/>
      <c r="V393" s="163" t="s">
        <v>0</v>
      </c>
      <c r="W393" s="164"/>
      <c r="X393" s="160"/>
    </row>
    <row r="394" spans="1:37" ht="25.5">
      <c r="A394" s="108">
        <v>116</v>
      </c>
      <c r="B394" s="109" t="s">
        <v>391</v>
      </c>
      <c r="C394" s="110" t="s">
        <v>762</v>
      </c>
      <c r="D394" s="111" t="s">
        <v>763</v>
      </c>
      <c r="E394" s="112">
        <v>147.32599999999999</v>
      </c>
      <c r="F394" s="113" t="s">
        <v>153</v>
      </c>
      <c r="I394" s="114">
        <f>ROUND(E394*G394,2)</f>
        <v>0</v>
      </c>
      <c r="J394" s="114">
        <f>ROUND(E394*G394,2)</f>
        <v>0</v>
      </c>
      <c r="L394" s="115">
        <f>E394*K394</f>
        <v>0</v>
      </c>
      <c r="N394" s="112">
        <f>E394*M394</f>
        <v>0</v>
      </c>
      <c r="O394" s="113">
        <v>20</v>
      </c>
      <c r="P394" s="113" t="s">
        <v>154</v>
      </c>
      <c r="V394" s="116" t="s">
        <v>101</v>
      </c>
      <c r="X394" s="110" t="s">
        <v>762</v>
      </c>
      <c r="Y394" s="110" t="s">
        <v>762</v>
      </c>
      <c r="Z394" s="113" t="s">
        <v>381</v>
      </c>
      <c r="AA394" s="110" t="s">
        <v>154</v>
      </c>
      <c r="AB394" s="113">
        <v>8</v>
      </c>
      <c r="AC394" s="113" t="s">
        <v>157</v>
      </c>
      <c r="AJ394" s="86" t="s">
        <v>720</v>
      </c>
      <c r="AK394" s="86" t="s">
        <v>159</v>
      </c>
    </row>
    <row r="395" spans="1:37" ht="25.5">
      <c r="A395" s="108">
        <v>117</v>
      </c>
      <c r="B395" s="109" t="s">
        <v>391</v>
      </c>
      <c r="C395" s="110" t="s">
        <v>764</v>
      </c>
      <c r="D395" s="111" t="s">
        <v>765</v>
      </c>
      <c r="E395" s="112">
        <v>19.614000000000001</v>
      </c>
      <c r="F395" s="113" t="s">
        <v>153</v>
      </c>
      <c r="I395" s="114">
        <f>ROUND(E395*G395,2)</f>
        <v>0</v>
      </c>
      <c r="J395" s="114">
        <f>ROUND(E395*G395,2)</f>
        <v>0</v>
      </c>
      <c r="L395" s="115">
        <f>E395*K395</f>
        <v>0</v>
      </c>
      <c r="N395" s="112">
        <f>E395*M395</f>
        <v>0</v>
      </c>
      <c r="O395" s="113">
        <v>20</v>
      </c>
      <c r="P395" s="113" t="s">
        <v>154</v>
      </c>
      <c r="V395" s="116" t="s">
        <v>101</v>
      </c>
      <c r="X395" s="110" t="s">
        <v>764</v>
      </c>
      <c r="Y395" s="110" t="s">
        <v>764</v>
      </c>
      <c r="Z395" s="113" t="s">
        <v>381</v>
      </c>
      <c r="AA395" s="110" t="s">
        <v>154</v>
      </c>
      <c r="AB395" s="113">
        <v>8</v>
      </c>
      <c r="AC395" s="113" t="s">
        <v>157</v>
      </c>
      <c r="AJ395" s="86" t="s">
        <v>720</v>
      </c>
      <c r="AK395" s="86" t="s">
        <v>159</v>
      </c>
    </row>
    <row r="396" spans="1:37" ht="25.5">
      <c r="A396" s="108">
        <v>118</v>
      </c>
      <c r="B396" s="109" t="s">
        <v>391</v>
      </c>
      <c r="C396" s="110" t="s">
        <v>766</v>
      </c>
      <c r="D396" s="111" t="s">
        <v>767</v>
      </c>
      <c r="E396" s="112">
        <v>55.188000000000002</v>
      </c>
      <c r="F396" s="113" t="s">
        <v>153</v>
      </c>
      <c r="I396" s="114">
        <f>ROUND(E396*G396,2)</f>
        <v>0</v>
      </c>
      <c r="J396" s="114">
        <f>ROUND(E396*G396,2)</f>
        <v>0</v>
      </c>
      <c r="L396" s="115">
        <f>E396*K396</f>
        <v>0</v>
      </c>
      <c r="N396" s="112">
        <f>E396*M396</f>
        <v>0</v>
      </c>
      <c r="O396" s="113">
        <v>20</v>
      </c>
      <c r="P396" s="113" t="s">
        <v>154</v>
      </c>
      <c r="V396" s="116" t="s">
        <v>101</v>
      </c>
      <c r="X396" s="110" t="s">
        <v>766</v>
      </c>
      <c r="Y396" s="110" t="s">
        <v>766</v>
      </c>
      <c r="Z396" s="113" t="s">
        <v>381</v>
      </c>
      <c r="AA396" s="110" t="s">
        <v>154</v>
      </c>
      <c r="AB396" s="113">
        <v>8</v>
      </c>
      <c r="AC396" s="113" t="s">
        <v>157</v>
      </c>
      <c r="AJ396" s="86" t="s">
        <v>720</v>
      </c>
      <c r="AK396" s="86" t="s">
        <v>159</v>
      </c>
    </row>
    <row r="397" spans="1:37" ht="25.5">
      <c r="A397" s="108">
        <v>119</v>
      </c>
      <c r="B397" s="109" t="s">
        <v>742</v>
      </c>
      <c r="C397" s="110" t="s">
        <v>768</v>
      </c>
      <c r="D397" s="111" t="s">
        <v>769</v>
      </c>
      <c r="E397" s="112">
        <v>51.8</v>
      </c>
      <c r="F397" s="113" t="s">
        <v>58</v>
      </c>
      <c r="H397" s="114">
        <f>ROUND(E397*G397,2)</f>
        <v>0</v>
      </c>
      <c r="J397" s="114">
        <f>ROUND(E397*G397,2)</f>
        <v>0</v>
      </c>
      <c r="L397" s="115">
        <f>E397*K397</f>
        <v>0</v>
      </c>
      <c r="N397" s="112">
        <f>E397*M397</f>
        <v>0</v>
      </c>
      <c r="O397" s="113">
        <v>20</v>
      </c>
      <c r="P397" s="113" t="s">
        <v>154</v>
      </c>
      <c r="V397" s="116" t="s">
        <v>701</v>
      </c>
      <c r="X397" s="110" t="s">
        <v>770</v>
      </c>
      <c r="Y397" s="110" t="s">
        <v>768</v>
      </c>
      <c r="Z397" s="113" t="s">
        <v>746</v>
      </c>
      <c r="AB397" s="113">
        <v>1</v>
      </c>
      <c r="AC397" s="113" t="s">
        <v>157</v>
      </c>
      <c r="AJ397" s="86" t="s">
        <v>704</v>
      </c>
      <c r="AK397" s="86" t="s">
        <v>159</v>
      </c>
    </row>
    <row r="398" spans="1:37">
      <c r="D398" s="165" t="s">
        <v>771</v>
      </c>
      <c r="E398" s="166">
        <f>J398</f>
        <v>0</v>
      </c>
      <c r="H398" s="166">
        <f>SUM(H383:H397)</f>
        <v>0</v>
      </c>
      <c r="I398" s="166">
        <f>SUM(I383:I397)</f>
        <v>0</v>
      </c>
      <c r="J398" s="166">
        <f>SUM(J383:J397)</f>
        <v>0</v>
      </c>
      <c r="L398" s="167">
        <f>SUM(L383:L397)</f>
        <v>3.5626499999999998E-2</v>
      </c>
      <c r="N398" s="168">
        <f>SUM(N383:N397)</f>
        <v>0</v>
      </c>
      <c r="W398" s="117">
        <f>SUM(W383:W397)</f>
        <v>18.648</v>
      </c>
    </row>
    <row r="400" spans="1:37">
      <c r="B400" s="110" t="s">
        <v>772</v>
      </c>
    </row>
    <row r="401" spans="1:37">
      <c r="A401" s="108">
        <v>120</v>
      </c>
      <c r="B401" s="109" t="s">
        <v>773</v>
      </c>
      <c r="C401" s="110" t="s">
        <v>774</v>
      </c>
      <c r="D401" s="111" t="s">
        <v>775</v>
      </c>
      <c r="E401" s="112">
        <v>1</v>
      </c>
      <c r="F401" s="113" t="s">
        <v>776</v>
      </c>
      <c r="H401" s="114">
        <f>ROUND(E401*G401,2)</f>
        <v>0</v>
      </c>
      <c r="J401" s="114">
        <f>ROUND(E401*G401,2)</f>
        <v>0</v>
      </c>
      <c r="L401" s="115">
        <f>E401*K401</f>
        <v>0</v>
      </c>
      <c r="N401" s="112">
        <f>E401*M401</f>
        <v>0</v>
      </c>
      <c r="O401" s="113">
        <v>20</v>
      </c>
      <c r="P401" s="113" t="s">
        <v>154</v>
      </c>
      <c r="V401" s="116" t="s">
        <v>701</v>
      </c>
      <c r="X401" s="110" t="s">
        <v>774</v>
      </c>
      <c r="Y401" s="110" t="s">
        <v>774</v>
      </c>
      <c r="Z401" s="113" t="s">
        <v>381</v>
      </c>
      <c r="AB401" s="113">
        <v>7</v>
      </c>
      <c r="AC401" s="113" t="s">
        <v>157</v>
      </c>
      <c r="AJ401" s="86" t="s">
        <v>704</v>
      </c>
      <c r="AK401" s="86" t="s">
        <v>159</v>
      </c>
    </row>
    <row r="402" spans="1:37">
      <c r="A402" s="108">
        <v>121</v>
      </c>
      <c r="B402" s="109" t="s">
        <v>773</v>
      </c>
      <c r="C402" s="110" t="s">
        <v>777</v>
      </c>
      <c r="D402" s="111" t="s">
        <v>778</v>
      </c>
      <c r="E402" s="112">
        <v>1</v>
      </c>
      <c r="F402" s="113" t="s">
        <v>776</v>
      </c>
      <c r="H402" s="114">
        <f>ROUND(E402*G402,2)</f>
        <v>0</v>
      </c>
      <c r="J402" s="114">
        <f>ROUND(E402*G402,2)</f>
        <v>0</v>
      </c>
      <c r="L402" s="115">
        <f>E402*K402</f>
        <v>0</v>
      </c>
      <c r="N402" s="112">
        <f>E402*M402</f>
        <v>0</v>
      </c>
      <c r="O402" s="113">
        <v>20</v>
      </c>
      <c r="P402" s="113" t="s">
        <v>154</v>
      </c>
      <c r="V402" s="116" t="s">
        <v>701</v>
      </c>
      <c r="X402" s="110" t="s">
        <v>777</v>
      </c>
      <c r="Y402" s="110" t="s">
        <v>777</v>
      </c>
      <c r="Z402" s="113" t="s">
        <v>381</v>
      </c>
      <c r="AB402" s="113">
        <v>7</v>
      </c>
      <c r="AC402" s="113" t="s">
        <v>157</v>
      </c>
      <c r="AJ402" s="86" t="s">
        <v>704</v>
      </c>
      <c r="AK402" s="86" t="s">
        <v>159</v>
      </c>
    </row>
    <row r="403" spans="1:37">
      <c r="D403" s="165" t="s">
        <v>779</v>
      </c>
      <c r="E403" s="166">
        <f>J403</f>
        <v>0</v>
      </c>
      <c r="H403" s="166">
        <f>SUM(H400:H402)</f>
        <v>0</v>
      </c>
      <c r="I403" s="166">
        <f>SUM(I400:I402)</f>
        <v>0</v>
      </c>
      <c r="J403" s="166">
        <f>SUM(J400:J402)</f>
        <v>0</v>
      </c>
      <c r="L403" s="167">
        <f>SUM(L400:L402)</f>
        <v>0</v>
      </c>
      <c r="N403" s="168">
        <f>SUM(N400:N402)</f>
        <v>0</v>
      </c>
      <c r="W403" s="117">
        <f>SUM(W400:W402)</f>
        <v>0</v>
      </c>
    </row>
    <row r="405" spans="1:37">
      <c r="B405" s="110" t="s">
        <v>780</v>
      </c>
    </row>
    <row r="406" spans="1:37">
      <c r="A406" s="108">
        <v>122</v>
      </c>
      <c r="B406" s="109" t="s">
        <v>773</v>
      </c>
      <c r="C406" s="110" t="s">
        <v>781</v>
      </c>
      <c r="D406" s="111" t="s">
        <v>782</v>
      </c>
      <c r="E406" s="112">
        <v>1</v>
      </c>
      <c r="F406" s="113" t="s">
        <v>312</v>
      </c>
      <c r="H406" s="114">
        <f>ROUND(E406*G406,2)</f>
        <v>0</v>
      </c>
      <c r="J406" s="114">
        <f>ROUND(E406*G406,2)</f>
        <v>0</v>
      </c>
      <c r="K406" s="115">
        <v>1E-3</v>
      </c>
      <c r="L406" s="115">
        <f>E406*K406</f>
        <v>1E-3</v>
      </c>
      <c r="N406" s="112">
        <f>E406*M406</f>
        <v>0</v>
      </c>
      <c r="O406" s="113">
        <v>20</v>
      </c>
      <c r="P406" s="113" t="s">
        <v>154</v>
      </c>
      <c r="V406" s="116" t="s">
        <v>701</v>
      </c>
      <c r="W406" s="117">
        <v>2.1000000000000001E-2</v>
      </c>
      <c r="X406" s="110" t="s">
        <v>783</v>
      </c>
      <c r="Y406" s="110" t="s">
        <v>781</v>
      </c>
      <c r="Z406" s="113" t="s">
        <v>784</v>
      </c>
      <c r="AB406" s="113">
        <v>7</v>
      </c>
      <c r="AC406" s="113" t="s">
        <v>157</v>
      </c>
      <c r="AJ406" s="86" t="s">
        <v>704</v>
      </c>
      <c r="AK406" s="86" t="s">
        <v>159</v>
      </c>
    </row>
    <row r="407" spans="1:37">
      <c r="D407" s="165" t="s">
        <v>785</v>
      </c>
      <c r="E407" s="166">
        <f>J407</f>
        <v>0</v>
      </c>
      <c r="H407" s="166">
        <f>SUM(H405:H406)</f>
        <v>0</v>
      </c>
      <c r="I407" s="166">
        <f>SUM(I405:I406)</f>
        <v>0</v>
      </c>
      <c r="J407" s="166">
        <f>SUM(J405:J406)</f>
        <v>0</v>
      </c>
      <c r="L407" s="167">
        <f>SUM(L405:L406)</f>
        <v>1E-3</v>
      </c>
      <c r="N407" s="168">
        <f>SUM(N405:N406)</f>
        <v>0</v>
      </c>
      <c r="W407" s="117">
        <f>SUM(W405:W406)</f>
        <v>2.1000000000000001E-2</v>
      </c>
    </row>
    <row r="409" spans="1:37">
      <c r="B409" s="110" t="s">
        <v>786</v>
      </c>
    </row>
    <row r="410" spans="1:37">
      <c r="A410" s="108">
        <v>123</v>
      </c>
      <c r="B410" s="109" t="s">
        <v>787</v>
      </c>
      <c r="C410" s="110" t="s">
        <v>788</v>
      </c>
      <c r="D410" s="111" t="s">
        <v>789</v>
      </c>
      <c r="E410" s="112">
        <v>1</v>
      </c>
      <c r="F410" s="113" t="s">
        <v>776</v>
      </c>
      <c r="H410" s="114">
        <f>ROUND(E410*G410,2)</f>
        <v>0</v>
      </c>
      <c r="J410" s="114">
        <f>ROUND(E410*G410,2)</f>
        <v>0</v>
      </c>
      <c r="L410" s="115">
        <f>E410*K410</f>
        <v>0</v>
      </c>
      <c r="N410" s="112">
        <f>E410*M410</f>
        <v>0</v>
      </c>
      <c r="O410" s="113">
        <v>20</v>
      </c>
      <c r="P410" s="113" t="s">
        <v>154</v>
      </c>
      <c r="V410" s="116" t="s">
        <v>701</v>
      </c>
      <c r="X410" s="110" t="s">
        <v>788</v>
      </c>
      <c r="Y410" s="110" t="s">
        <v>788</v>
      </c>
      <c r="Z410" s="113" t="s">
        <v>381</v>
      </c>
      <c r="AB410" s="113">
        <v>7</v>
      </c>
      <c r="AC410" s="113" t="s">
        <v>157</v>
      </c>
      <c r="AJ410" s="86" t="s">
        <v>704</v>
      </c>
      <c r="AK410" s="86" t="s">
        <v>159</v>
      </c>
    </row>
    <row r="411" spans="1:37">
      <c r="D411" s="165" t="s">
        <v>790</v>
      </c>
      <c r="E411" s="166">
        <f>J411</f>
        <v>0</v>
      </c>
      <c r="H411" s="166">
        <f>SUM(H409:H410)</f>
        <v>0</v>
      </c>
      <c r="I411" s="166">
        <f>SUM(I409:I410)</f>
        <v>0</v>
      </c>
      <c r="J411" s="166">
        <f>SUM(J409:J410)</f>
        <v>0</v>
      </c>
      <c r="L411" s="167">
        <f>SUM(L409:L410)</f>
        <v>0</v>
      </c>
      <c r="N411" s="168">
        <f>SUM(N409:N410)</f>
        <v>0</v>
      </c>
      <c r="W411" s="117">
        <f>SUM(W409:W410)</f>
        <v>0</v>
      </c>
    </row>
    <row r="413" spans="1:37">
      <c r="B413" s="110" t="s">
        <v>791</v>
      </c>
    </row>
    <row r="414" spans="1:37" ht="25.5">
      <c r="A414" s="108">
        <v>124</v>
      </c>
      <c r="B414" s="109" t="s">
        <v>792</v>
      </c>
      <c r="C414" s="110" t="s">
        <v>793</v>
      </c>
      <c r="D414" s="111" t="s">
        <v>794</v>
      </c>
      <c r="E414" s="112">
        <v>3</v>
      </c>
      <c r="F414" s="113" t="s">
        <v>408</v>
      </c>
      <c r="H414" s="114">
        <f t="shared" ref="H414:H420" si="16">ROUND(E414*G414,2)</f>
        <v>0</v>
      </c>
      <c r="J414" s="114">
        <f t="shared" ref="J414:J420" si="17">ROUND(E414*G414,2)</f>
        <v>0</v>
      </c>
      <c r="K414" s="115">
        <v>2.47E-3</v>
      </c>
      <c r="L414" s="115">
        <f t="shared" ref="L414:L420" si="18">E414*K414</f>
        <v>7.4099999999999999E-3</v>
      </c>
      <c r="N414" s="112">
        <f t="shared" ref="N414:N420" si="19">E414*M414</f>
        <v>0</v>
      </c>
      <c r="O414" s="113">
        <v>20</v>
      </c>
      <c r="P414" s="113" t="s">
        <v>154</v>
      </c>
      <c r="V414" s="116" t="s">
        <v>701</v>
      </c>
      <c r="W414" s="117">
        <v>1.2629999999999999</v>
      </c>
      <c r="X414" s="110" t="s">
        <v>795</v>
      </c>
      <c r="Y414" s="110" t="s">
        <v>793</v>
      </c>
      <c r="Z414" s="113" t="s">
        <v>796</v>
      </c>
      <c r="AB414" s="113">
        <v>1</v>
      </c>
      <c r="AC414" s="113" t="s">
        <v>157</v>
      </c>
      <c r="AJ414" s="86" t="s">
        <v>704</v>
      </c>
      <c r="AK414" s="86" t="s">
        <v>159</v>
      </c>
    </row>
    <row r="415" spans="1:37">
      <c r="A415" s="108">
        <v>125</v>
      </c>
      <c r="B415" s="109" t="s">
        <v>792</v>
      </c>
      <c r="C415" s="110" t="s">
        <v>797</v>
      </c>
      <c r="D415" s="111" t="s">
        <v>798</v>
      </c>
      <c r="E415" s="112">
        <v>1</v>
      </c>
      <c r="F415" s="113" t="s">
        <v>312</v>
      </c>
      <c r="H415" s="114">
        <f t="shared" si="16"/>
        <v>0</v>
      </c>
      <c r="J415" s="114">
        <f t="shared" si="17"/>
        <v>0</v>
      </c>
      <c r="K415" s="115">
        <v>1.6000000000000001E-3</v>
      </c>
      <c r="L415" s="115">
        <f t="shared" si="18"/>
        <v>1.6000000000000001E-3</v>
      </c>
      <c r="N415" s="112">
        <f t="shared" si="19"/>
        <v>0</v>
      </c>
      <c r="O415" s="113">
        <v>20</v>
      </c>
      <c r="P415" s="113" t="s">
        <v>154</v>
      </c>
      <c r="V415" s="116" t="s">
        <v>701</v>
      </c>
      <c r="W415" s="117">
        <v>0.998</v>
      </c>
      <c r="X415" s="110" t="s">
        <v>799</v>
      </c>
      <c r="Y415" s="110" t="s">
        <v>797</v>
      </c>
      <c r="Z415" s="113" t="s">
        <v>796</v>
      </c>
      <c r="AB415" s="113">
        <v>1</v>
      </c>
      <c r="AC415" s="113" t="s">
        <v>157</v>
      </c>
      <c r="AJ415" s="86" t="s">
        <v>704</v>
      </c>
      <c r="AK415" s="86" t="s">
        <v>159</v>
      </c>
    </row>
    <row r="416" spans="1:37">
      <c r="A416" s="108">
        <v>126</v>
      </c>
      <c r="B416" s="109" t="s">
        <v>792</v>
      </c>
      <c r="C416" s="110" t="s">
        <v>800</v>
      </c>
      <c r="D416" s="111" t="s">
        <v>801</v>
      </c>
      <c r="E416" s="112">
        <v>1</v>
      </c>
      <c r="F416" s="113" t="s">
        <v>408</v>
      </c>
      <c r="H416" s="114">
        <f t="shared" si="16"/>
        <v>0</v>
      </c>
      <c r="J416" s="114">
        <f t="shared" si="17"/>
        <v>0</v>
      </c>
      <c r="K416" s="115">
        <v>3.3E-3</v>
      </c>
      <c r="L416" s="115">
        <f t="shared" si="18"/>
        <v>3.3E-3</v>
      </c>
      <c r="N416" s="112">
        <f t="shared" si="19"/>
        <v>0</v>
      </c>
      <c r="O416" s="113">
        <v>20</v>
      </c>
      <c r="P416" s="113" t="s">
        <v>154</v>
      </c>
      <c r="V416" s="116" t="s">
        <v>701</v>
      </c>
      <c r="W416" s="117">
        <v>0.40699999999999997</v>
      </c>
      <c r="X416" s="110" t="s">
        <v>802</v>
      </c>
      <c r="Y416" s="110" t="s">
        <v>800</v>
      </c>
      <c r="Z416" s="113" t="s">
        <v>796</v>
      </c>
      <c r="AB416" s="113">
        <v>1</v>
      </c>
      <c r="AC416" s="113" t="s">
        <v>157</v>
      </c>
      <c r="AJ416" s="86" t="s">
        <v>704</v>
      </c>
      <c r="AK416" s="86" t="s">
        <v>159</v>
      </c>
    </row>
    <row r="417" spans="1:37">
      <c r="A417" s="108">
        <v>127</v>
      </c>
      <c r="B417" s="109" t="s">
        <v>792</v>
      </c>
      <c r="C417" s="110" t="s">
        <v>803</v>
      </c>
      <c r="D417" s="111" t="s">
        <v>804</v>
      </c>
      <c r="E417" s="112">
        <v>2</v>
      </c>
      <c r="F417" s="113" t="s">
        <v>312</v>
      </c>
      <c r="H417" s="114">
        <f t="shared" si="16"/>
        <v>0</v>
      </c>
      <c r="J417" s="114">
        <f t="shared" si="17"/>
        <v>0</v>
      </c>
      <c r="K417" s="115">
        <v>1.2999999999999999E-3</v>
      </c>
      <c r="L417" s="115">
        <f t="shared" si="18"/>
        <v>2.5999999999999999E-3</v>
      </c>
      <c r="N417" s="112">
        <f t="shared" si="19"/>
        <v>0</v>
      </c>
      <c r="O417" s="113">
        <v>20</v>
      </c>
      <c r="P417" s="113" t="s">
        <v>154</v>
      </c>
      <c r="V417" s="116" t="s">
        <v>701</v>
      </c>
      <c r="W417" s="117">
        <v>0.34799999999999998</v>
      </c>
      <c r="X417" s="110" t="s">
        <v>805</v>
      </c>
      <c r="Y417" s="110" t="s">
        <v>803</v>
      </c>
      <c r="Z417" s="113" t="s">
        <v>796</v>
      </c>
      <c r="AB417" s="113">
        <v>1</v>
      </c>
      <c r="AC417" s="113" t="s">
        <v>157</v>
      </c>
      <c r="AJ417" s="86" t="s">
        <v>704</v>
      </c>
      <c r="AK417" s="86" t="s">
        <v>159</v>
      </c>
    </row>
    <row r="418" spans="1:37">
      <c r="A418" s="108">
        <v>128</v>
      </c>
      <c r="B418" s="109" t="s">
        <v>792</v>
      </c>
      <c r="C418" s="110" t="s">
        <v>806</v>
      </c>
      <c r="D418" s="111" t="s">
        <v>807</v>
      </c>
      <c r="E418" s="112">
        <v>1</v>
      </c>
      <c r="F418" s="113" t="s">
        <v>312</v>
      </c>
      <c r="H418" s="114">
        <f t="shared" si="16"/>
        <v>0</v>
      </c>
      <c r="J418" s="114">
        <f t="shared" si="17"/>
        <v>0</v>
      </c>
      <c r="K418" s="115">
        <v>1.64E-3</v>
      </c>
      <c r="L418" s="115">
        <f t="shared" si="18"/>
        <v>1.64E-3</v>
      </c>
      <c r="N418" s="112">
        <f t="shared" si="19"/>
        <v>0</v>
      </c>
      <c r="O418" s="113">
        <v>20</v>
      </c>
      <c r="P418" s="113" t="s">
        <v>154</v>
      </c>
      <c r="V418" s="116" t="s">
        <v>701</v>
      </c>
      <c r="W418" s="117">
        <v>0.63100000000000001</v>
      </c>
      <c r="X418" s="110" t="s">
        <v>808</v>
      </c>
      <c r="Y418" s="110" t="s">
        <v>806</v>
      </c>
      <c r="Z418" s="113" t="s">
        <v>796</v>
      </c>
      <c r="AB418" s="113">
        <v>1</v>
      </c>
      <c r="AC418" s="113" t="s">
        <v>157</v>
      </c>
      <c r="AJ418" s="86" t="s">
        <v>704</v>
      </c>
      <c r="AK418" s="86" t="s">
        <v>159</v>
      </c>
    </row>
    <row r="419" spans="1:37" ht="25.5">
      <c r="A419" s="108">
        <v>129</v>
      </c>
      <c r="B419" s="109" t="s">
        <v>792</v>
      </c>
      <c r="C419" s="110" t="s">
        <v>809</v>
      </c>
      <c r="D419" s="111" t="s">
        <v>810</v>
      </c>
      <c r="E419" s="112">
        <v>2.5</v>
      </c>
      <c r="F419" s="113" t="s">
        <v>408</v>
      </c>
      <c r="H419" s="114">
        <f t="shared" si="16"/>
        <v>0</v>
      </c>
      <c r="J419" s="114">
        <f t="shared" si="17"/>
        <v>0</v>
      </c>
      <c r="K419" s="115">
        <v>1.74E-3</v>
      </c>
      <c r="L419" s="115">
        <f t="shared" si="18"/>
        <v>4.3499999999999997E-3</v>
      </c>
      <c r="N419" s="112">
        <f t="shared" si="19"/>
        <v>0</v>
      </c>
      <c r="O419" s="113">
        <v>20</v>
      </c>
      <c r="P419" s="113" t="s">
        <v>154</v>
      </c>
      <c r="V419" s="116" t="s">
        <v>701</v>
      </c>
      <c r="W419" s="117">
        <v>1.2250000000000001</v>
      </c>
      <c r="X419" s="110" t="s">
        <v>811</v>
      </c>
      <c r="Y419" s="110" t="s">
        <v>809</v>
      </c>
      <c r="Z419" s="113" t="s">
        <v>796</v>
      </c>
      <c r="AB419" s="113">
        <v>1</v>
      </c>
      <c r="AC419" s="113" t="s">
        <v>157</v>
      </c>
      <c r="AJ419" s="86" t="s">
        <v>704</v>
      </c>
      <c r="AK419" s="86" t="s">
        <v>159</v>
      </c>
    </row>
    <row r="420" spans="1:37" ht="25.5">
      <c r="A420" s="108">
        <v>130</v>
      </c>
      <c r="B420" s="109" t="s">
        <v>792</v>
      </c>
      <c r="C420" s="110" t="s">
        <v>812</v>
      </c>
      <c r="D420" s="111" t="s">
        <v>813</v>
      </c>
      <c r="E420" s="112">
        <v>1.6639999999999999</v>
      </c>
      <c r="F420" s="113" t="s">
        <v>58</v>
      </c>
      <c r="H420" s="114">
        <f t="shared" si="16"/>
        <v>0</v>
      </c>
      <c r="J420" s="114">
        <f t="shared" si="17"/>
        <v>0</v>
      </c>
      <c r="L420" s="115">
        <f t="shared" si="18"/>
        <v>0</v>
      </c>
      <c r="N420" s="112">
        <f t="shared" si="19"/>
        <v>0</v>
      </c>
      <c r="O420" s="113">
        <v>20</v>
      </c>
      <c r="P420" s="113" t="s">
        <v>154</v>
      </c>
      <c r="V420" s="116" t="s">
        <v>701</v>
      </c>
      <c r="X420" s="110" t="s">
        <v>814</v>
      </c>
      <c r="Y420" s="110" t="s">
        <v>812</v>
      </c>
      <c r="Z420" s="113" t="s">
        <v>796</v>
      </c>
      <c r="AB420" s="113">
        <v>1</v>
      </c>
      <c r="AC420" s="113" t="s">
        <v>157</v>
      </c>
      <c r="AJ420" s="86" t="s">
        <v>704</v>
      </c>
      <c r="AK420" s="86" t="s">
        <v>159</v>
      </c>
    </row>
    <row r="421" spans="1:37">
      <c r="D421" s="165" t="s">
        <v>815</v>
      </c>
      <c r="E421" s="166">
        <f>J421</f>
        <v>0</v>
      </c>
      <c r="H421" s="166">
        <f>SUM(H413:H420)</f>
        <v>0</v>
      </c>
      <c r="I421" s="166">
        <f>SUM(I413:I420)</f>
        <v>0</v>
      </c>
      <c r="J421" s="166">
        <f>SUM(J413:J420)</f>
        <v>0</v>
      </c>
      <c r="L421" s="167">
        <f>SUM(L413:L420)</f>
        <v>2.0900000000000002E-2</v>
      </c>
      <c r="N421" s="168">
        <f>SUM(N413:N420)</f>
        <v>0</v>
      </c>
      <c r="W421" s="117">
        <f>SUM(W413:W420)</f>
        <v>4.8719999999999999</v>
      </c>
    </row>
    <row r="423" spans="1:37">
      <c r="B423" s="110" t="s">
        <v>816</v>
      </c>
    </row>
    <row r="424" spans="1:37" ht="25.5">
      <c r="A424" s="108">
        <v>131</v>
      </c>
      <c r="B424" s="109" t="s">
        <v>817</v>
      </c>
      <c r="C424" s="110" t="s">
        <v>818</v>
      </c>
      <c r="D424" s="111" t="s">
        <v>819</v>
      </c>
      <c r="E424" s="112">
        <v>1.3280000000000001</v>
      </c>
      <c r="F424" s="113" t="s">
        <v>153</v>
      </c>
      <c r="H424" s="114">
        <f>ROUND(E424*G424,2)</f>
        <v>0</v>
      </c>
      <c r="J424" s="114">
        <f>ROUND(E424*G424,2)</f>
        <v>0</v>
      </c>
      <c r="K424" s="115">
        <v>5.0000000000000002E-5</v>
      </c>
      <c r="L424" s="115">
        <f>E424*K424</f>
        <v>6.6400000000000001E-5</v>
      </c>
      <c r="N424" s="112">
        <f>E424*M424</f>
        <v>0</v>
      </c>
      <c r="O424" s="113">
        <v>20</v>
      </c>
      <c r="P424" s="113" t="s">
        <v>154</v>
      </c>
      <c r="V424" s="116" t="s">
        <v>701</v>
      </c>
      <c r="W424" s="117">
        <v>0.81299999999999994</v>
      </c>
      <c r="X424" s="110" t="s">
        <v>818</v>
      </c>
      <c r="Y424" s="110" t="s">
        <v>818</v>
      </c>
      <c r="Z424" s="113" t="s">
        <v>820</v>
      </c>
      <c r="AB424" s="113">
        <v>1</v>
      </c>
      <c r="AC424" s="113" t="s">
        <v>157</v>
      </c>
      <c r="AJ424" s="86" t="s">
        <v>704</v>
      </c>
      <c r="AK424" s="86" t="s">
        <v>159</v>
      </c>
    </row>
    <row r="425" spans="1:37">
      <c r="D425" s="158" t="s">
        <v>821</v>
      </c>
      <c r="E425" s="159"/>
      <c r="F425" s="160"/>
      <c r="G425" s="161"/>
      <c r="H425" s="161"/>
      <c r="I425" s="161"/>
      <c r="J425" s="161"/>
      <c r="K425" s="162"/>
      <c r="L425" s="162"/>
      <c r="M425" s="159"/>
      <c r="N425" s="159"/>
      <c r="O425" s="160"/>
      <c r="P425" s="160"/>
      <c r="Q425" s="159"/>
      <c r="R425" s="159"/>
      <c r="S425" s="159"/>
      <c r="T425" s="163"/>
      <c r="U425" s="163"/>
      <c r="V425" s="163" t="s">
        <v>0</v>
      </c>
      <c r="W425" s="164"/>
      <c r="X425" s="160"/>
    </row>
    <row r="426" spans="1:37">
      <c r="A426" s="108">
        <v>132</v>
      </c>
      <c r="B426" s="109" t="s">
        <v>817</v>
      </c>
      <c r="C426" s="110" t="s">
        <v>822</v>
      </c>
      <c r="D426" s="111" t="s">
        <v>823</v>
      </c>
      <c r="E426" s="112">
        <v>6.11</v>
      </c>
      <c r="F426" s="113" t="s">
        <v>153</v>
      </c>
      <c r="H426" s="114">
        <f>ROUND(E426*G426,2)</f>
        <v>0</v>
      </c>
      <c r="J426" s="114">
        <f>ROUND(E426*G426,2)</f>
        <v>0</v>
      </c>
      <c r="K426" s="115">
        <v>5.0000000000000002E-5</v>
      </c>
      <c r="L426" s="115">
        <f>E426*K426</f>
        <v>3.0550000000000005E-4</v>
      </c>
      <c r="N426" s="112">
        <f>E426*M426</f>
        <v>0</v>
      </c>
      <c r="O426" s="113">
        <v>20</v>
      </c>
      <c r="P426" s="113" t="s">
        <v>154</v>
      </c>
      <c r="V426" s="116" t="s">
        <v>701</v>
      </c>
      <c r="W426" s="117">
        <v>3.7389999999999999</v>
      </c>
      <c r="X426" s="110" t="s">
        <v>822</v>
      </c>
      <c r="Y426" s="110" t="s">
        <v>822</v>
      </c>
      <c r="Z426" s="113" t="s">
        <v>820</v>
      </c>
      <c r="AB426" s="113">
        <v>1</v>
      </c>
      <c r="AC426" s="113" t="s">
        <v>157</v>
      </c>
      <c r="AJ426" s="86" t="s">
        <v>704</v>
      </c>
      <c r="AK426" s="86" t="s">
        <v>159</v>
      </c>
    </row>
    <row r="427" spans="1:37">
      <c r="D427" s="158" t="s">
        <v>824</v>
      </c>
      <c r="E427" s="159"/>
      <c r="F427" s="160"/>
      <c r="G427" s="161"/>
      <c r="H427" s="161"/>
      <c r="I427" s="161"/>
      <c r="J427" s="161"/>
      <c r="K427" s="162"/>
      <c r="L427" s="162"/>
      <c r="M427" s="159"/>
      <c r="N427" s="159"/>
      <c r="O427" s="160"/>
      <c r="P427" s="160"/>
      <c r="Q427" s="159"/>
      <c r="R427" s="159"/>
      <c r="S427" s="159"/>
      <c r="T427" s="163"/>
      <c r="U427" s="163"/>
      <c r="V427" s="163" t="s">
        <v>0</v>
      </c>
      <c r="W427" s="164"/>
      <c r="X427" s="160"/>
    </row>
    <row r="428" spans="1:37">
      <c r="A428" s="108">
        <v>133</v>
      </c>
      <c r="B428" s="109" t="s">
        <v>817</v>
      </c>
      <c r="C428" s="110" t="s">
        <v>825</v>
      </c>
      <c r="D428" s="111" t="s">
        <v>826</v>
      </c>
      <c r="E428" s="112">
        <v>1</v>
      </c>
      <c r="F428" s="113" t="s">
        <v>412</v>
      </c>
      <c r="H428" s="114">
        <f>ROUND(E428*G428,2)</f>
        <v>0</v>
      </c>
      <c r="J428" s="114">
        <f>ROUND(E428*G428,2)</f>
        <v>0</v>
      </c>
      <c r="K428" s="115">
        <v>5.0000000000000002E-5</v>
      </c>
      <c r="L428" s="115">
        <f>E428*K428</f>
        <v>5.0000000000000002E-5</v>
      </c>
      <c r="N428" s="112">
        <f>E428*M428</f>
        <v>0</v>
      </c>
      <c r="O428" s="113">
        <v>20</v>
      </c>
      <c r="P428" s="113" t="s">
        <v>154</v>
      </c>
      <c r="V428" s="116" t="s">
        <v>701</v>
      </c>
      <c r="W428" s="117">
        <v>0.61199999999999999</v>
      </c>
      <c r="X428" s="110" t="s">
        <v>825</v>
      </c>
      <c r="Y428" s="110" t="s">
        <v>825</v>
      </c>
      <c r="Z428" s="113" t="s">
        <v>820</v>
      </c>
      <c r="AB428" s="113">
        <v>1</v>
      </c>
      <c r="AC428" s="113" t="s">
        <v>157</v>
      </c>
      <c r="AJ428" s="86" t="s">
        <v>704</v>
      </c>
      <c r="AK428" s="86" t="s">
        <v>159</v>
      </c>
    </row>
    <row r="429" spans="1:37">
      <c r="A429" s="108">
        <v>134</v>
      </c>
      <c r="B429" s="109" t="s">
        <v>817</v>
      </c>
      <c r="C429" s="110" t="s">
        <v>827</v>
      </c>
      <c r="D429" s="111" t="s">
        <v>828</v>
      </c>
      <c r="E429" s="112">
        <v>10</v>
      </c>
      <c r="F429" s="113" t="s">
        <v>153</v>
      </c>
      <c r="H429" s="114">
        <f>ROUND(E429*G429,2)</f>
        <v>0</v>
      </c>
      <c r="J429" s="114">
        <f>ROUND(E429*G429,2)</f>
        <v>0</v>
      </c>
      <c r="K429" s="115">
        <v>5.0000000000000002E-5</v>
      </c>
      <c r="L429" s="115">
        <f>E429*K429</f>
        <v>5.0000000000000001E-4</v>
      </c>
      <c r="N429" s="112">
        <f>E429*M429</f>
        <v>0</v>
      </c>
      <c r="O429" s="113">
        <v>20</v>
      </c>
      <c r="P429" s="113" t="s">
        <v>154</v>
      </c>
      <c r="V429" s="116" t="s">
        <v>701</v>
      </c>
      <c r="W429" s="117">
        <v>6.12</v>
      </c>
      <c r="X429" s="110" t="s">
        <v>827</v>
      </c>
      <c r="Y429" s="110" t="s">
        <v>827</v>
      </c>
      <c r="Z429" s="113" t="s">
        <v>820</v>
      </c>
      <c r="AB429" s="113">
        <v>1</v>
      </c>
      <c r="AC429" s="113" t="s">
        <v>157</v>
      </c>
      <c r="AJ429" s="86" t="s">
        <v>704</v>
      </c>
      <c r="AK429" s="86" t="s">
        <v>159</v>
      </c>
    </row>
    <row r="430" spans="1:37" ht="25.5">
      <c r="A430" s="108">
        <v>135</v>
      </c>
      <c r="B430" s="109" t="s">
        <v>817</v>
      </c>
      <c r="C430" s="110" t="s">
        <v>829</v>
      </c>
      <c r="D430" s="111" t="s">
        <v>830</v>
      </c>
      <c r="E430" s="112">
        <v>100.78</v>
      </c>
      <c r="F430" s="113" t="s">
        <v>153</v>
      </c>
      <c r="H430" s="114">
        <f>ROUND(E430*G430,2)</f>
        <v>0</v>
      </c>
      <c r="J430" s="114">
        <f>ROUND(E430*G430,2)</f>
        <v>0</v>
      </c>
      <c r="K430" s="115">
        <v>5.0000000000000002E-5</v>
      </c>
      <c r="L430" s="115">
        <f>E430*K430</f>
        <v>5.0390000000000001E-3</v>
      </c>
      <c r="N430" s="112">
        <f>E430*M430</f>
        <v>0</v>
      </c>
      <c r="O430" s="113">
        <v>20</v>
      </c>
      <c r="P430" s="113" t="s">
        <v>154</v>
      </c>
      <c r="V430" s="116" t="s">
        <v>701</v>
      </c>
      <c r="W430" s="117">
        <v>61.677</v>
      </c>
      <c r="X430" s="110" t="s">
        <v>829</v>
      </c>
      <c r="Y430" s="110" t="s">
        <v>829</v>
      </c>
      <c r="Z430" s="113" t="s">
        <v>820</v>
      </c>
      <c r="AB430" s="113">
        <v>1</v>
      </c>
      <c r="AC430" s="113" t="s">
        <v>157</v>
      </c>
      <c r="AJ430" s="86" t="s">
        <v>704</v>
      </c>
      <c r="AK430" s="86" t="s">
        <v>159</v>
      </c>
    </row>
    <row r="431" spans="1:37">
      <c r="D431" s="158" t="s">
        <v>831</v>
      </c>
      <c r="E431" s="159"/>
      <c r="F431" s="160"/>
      <c r="G431" s="161"/>
      <c r="H431" s="161"/>
      <c r="I431" s="161"/>
      <c r="J431" s="161"/>
      <c r="K431" s="162"/>
      <c r="L431" s="162"/>
      <c r="M431" s="159"/>
      <c r="N431" s="159"/>
      <c r="O431" s="160"/>
      <c r="P431" s="160"/>
      <c r="Q431" s="159"/>
      <c r="R431" s="159"/>
      <c r="S431" s="159"/>
      <c r="T431" s="163"/>
      <c r="U431" s="163"/>
      <c r="V431" s="163" t="s">
        <v>0</v>
      </c>
      <c r="W431" s="164"/>
      <c r="X431" s="160"/>
    </row>
    <row r="432" spans="1:37">
      <c r="D432" s="158" t="s">
        <v>832</v>
      </c>
      <c r="E432" s="159"/>
      <c r="F432" s="160"/>
      <c r="G432" s="161"/>
      <c r="H432" s="161"/>
      <c r="I432" s="161"/>
      <c r="J432" s="161"/>
      <c r="K432" s="162"/>
      <c r="L432" s="162"/>
      <c r="M432" s="159"/>
      <c r="N432" s="159"/>
      <c r="O432" s="160"/>
      <c r="P432" s="160"/>
      <c r="Q432" s="159"/>
      <c r="R432" s="159"/>
      <c r="S432" s="159"/>
      <c r="T432" s="163"/>
      <c r="U432" s="163"/>
      <c r="V432" s="163" t="s">
        <v>0</v>
      </c>
      <c r="W432" s="164"/>
      <c r="X432" s="160"/>
    </row>
    <row r="433" spans="1:37">
      <c r="D433" s="158" t="s">
        <v>833</v>
      </c>
      <c r="E433" s="159"/>
      <c r="F433" s="160"/>
      <c r="G433" s="161"/>
      <c r="H433" s="161"/>
      <c r="I433" s="161"/>
      <c r="J433" s="161"/>
      <c r="K433" s="162"/>
      <c r="L433" s="162"/>
      <c r="M433" s="159"/>
      <c r="N433" s="159"/>
      <c r="O433" s="160"/>
      <c r="P433" s="160"/>
      <c r="Q433" s="159"/>
      <c r="R433" s="159"/>
      <c r="S433" s="159"/>
      <c r="T433" s="163"/>
      <c r="U433" s="163"/>
      <c r="V433" s="163" t="s">
        <v>0</v>
      </c>
      <c r="W433" s="164"/>
      <c r="X433" s="160"/>
    </row>
    <row r="434" spans="1:37">
      <c r="D434" s="158" t="s">
        <v>834</v>
      </c>
      <c r="E434" s="159"/>
      <c r="F434" s="160"/>
      <c r="G434" s="161"/>
      <c r="H434" s="161"/>
      <c r="I434" s="161"/>
      <c r="J434" s="161"/>
      <c r="K434" s="162"/>
      <c r="L434" s="162"/>
      <c r="M434" s="159"/>
      <c r="N434" s="159"/>
      <c r="O434" s="160"/>
      <c r="P434" s="160"/>
      <c r="Q434" s="159"/>
      <c r="R434" s="159"/>
      <c r="S434" s="159"/>
      <c r="T434" s="163"/>
      <c r="U434" s="163"/>
      <c r="V434" s="163" t="s">
        <v>0</v>
      </c>
      <c r="W434" s="164"/>
      <c r="X434" s="160"/>
    </row>
    <row r="435" spans="1:37">
      <c r="A435" s="108">
        <v>136</v>
      </c>
      <c r="B435" s="109" t="s">
        <v>817</v>
      </c>
      <c r="C435" s="110" t="s">
        <v>835</v>
      </c>
      <c r="D435" s="111" t="s">
        <v>836</v>
      </c>
      <c r="E435" s="112">
        <v>170</v>
      </c>
      <c r="F435" s="113" t="s">
        <v>153</v>
      </c>
      <c r="H435" s="114">
        <f>ROUND(E435*G435,2)</f>
        <v>0</v>
      </c>
      <c r="J435" s="114">
        <f>ROUND(E435*G435,2)</f>
        <v>0</v>
      </c>
      <c r="K435" s="115">
        <v>5.0000000000000002E-5</v>
      </c>
      <c r="L435" s="115">
        <f>E435*K435</f>
        <v>8.5000000000000006E-3</v>
      </c>
      <c r="N435" s="112">
        <f>E435*M435</f>
        <v>0</v>
      </c>
      <c r="O435" s="113">
        <v>20</v>
      </c>
      <c r="P435" s="113" t="s">
        <v>154</v>
      </c>
      <c r="V435" s="116" t="s">
        <v>701</v>
      </c>
      <c r="W435" s="117">
        <v>104.04</v>
      </c>
      <c r="X435" s="110" t="s">
        <v>835</v>
      </c>
      <c r="Y435" s="110" t="s">
        <v>835</v>
      </c>
      <c r="Z435" s="113" t="s">
        <v>820</v>
      </c>
      <c r="AB435" s="113">
        <v>1</v>
      </c>
      <c r="AC435" s="113" t="s">
        <v>157</v>
      </c>
      <c r="AJ435" s="86" t="s">
        <v>704</v>
      </c>
      <c r="AK435" s="86" t="s">
        <v>159</v>
      </c>
    </row>
    <row r="436" spans="1:37">
      <c r="A436" s="108">
        <v>137</v>
      </c>
      <c r="B436" s="109" t="s">
        <v>817</v>
      </c>
      <c r="C436" s="110" t="s">
        <v>837</v>
      </c>
      <c r="D436" s="111" t="s">
        <v>838</v>
      </c>
      <c r="E436" s="112">
        <v>3.5</v>
      </c>
      <c r="F436" s="113" t="s">
        <v>153</v>
      </c>
      <c r="H436" s="114">
        <f>ROUND(E436*G436,2)</f>
        <v>0</v>
      </c>
      <c r="J436" s="114">
        <f>ROUND(E436*G436,2)</f>
        <v>0</v>
      </c>
      <c r="K436" s="115">
        <v>5.0000000000000002E-5</v>
      </c>
      <c r="L436" s="115">
        <f>E436*K436</f>
        <v>1.75E-4</v>
      </c>
      <c r="N436" s="112">
        <f>E436*M436</f>
        <v>0</v>
      </c>
      <c r="O436" s="113">
        <v>20</v>
      </c>
      <c r="P436" s="113" t="s">
        <v>154</v>
      </c>
      <c r="V436" s="116" t="s">
        <v>701</v>
      </c>
      <c r="W436" s="117">
        <v>2.1419999999999999</v>
      </c>
      <c r="X436" s="110" t="s">
        <v>837</v>
      </c>
      <c r="Y436" s="110" t="s">
        <v>837</v>
      </c>
      <c r="Z436" s="113" t="s">
        <v>820</v>
      </c>
      <c r="AB436" s="113">
        <v>1</v>
      </c>
      <c r="AC436" s="113" t="s">
        <v>157</v>
      </c>
      <c r="AJ436" s="86" t="s">
        <v>704</v>
      </c>
      <c r="AK436" s="86" t="s">
        <v>159</v>
      </c>
    </row>
    <row r="437" spans="1:37">
      <c r="A437" s="108">
        <v>138</v>
      </c>
      <c r="B437" s="109" t="s">
        <v>817</v>
      </c>
      <c r="C437" s="110" t="s">
        <v>839</v>
      </c>
      <c r="D437" s="111" t="s">
        <v>840</v>
      </c>
      <c r="E437" s="112">
        <v>2</v>
      </c>
      <c r="F437" s="113" t="s">
        <v>412</v>
      </c>
      <c r="H437" s="114">
        <f>ROUND(E437*G437,2)</f>
        <v>0</v>
      </c>
      <c r="J437" s="114">
        <f>ROUND(E437*G437,2)</f>
        <v>0</v>
      </c>
      <c r="K437" s="115">
        <v>5.0000000000000002E-5</v>
      </c>
      <c r="L437" s="115">
        <f>E437*K437</f>
        <v>1E-4</v>
      </c>
      <c r="N437" s="112">
        <f>E437*M437</f>
        <v>0</v>
      </c>
      <c r="O437" s="113">
        <v>20</v>
      </c>
      <c r="P437" s="113" t="s">
        <v>154</v>
      </c>
      <c r="V437" s="116" t="s">
        <v>701</v>
      </c>
      <c r="W437" s="117">
        <v>1.224</v>
      </c>
      <c r="X437" s="110" t="s">
        <v>839</v>
      </c>
      <c r="Y437" s="110" t="s">
        <v>839</v>
      </c>
      <c r="Z437" s="113" t="s">
        <v>820</v>
      </c>
      <c r="AB437" s="113">
        <v>1</v>
      </c>
      <c r="AC437" s="113" t="s">
        <v>157</v>
      </c>
      <c r="AJ437" s="86" t="s">
        <v>704</v>
      </c>
      <c r="AK437" s="86" t="s">
        <v>159</v>
      </c>
    </row>
    <row r="438" spans="1:37" ht="25.5">
      <c r="A438" s="108">
        <v>139</v>
      </c>
      <c r="B438" s="109" t="s">
        <v>817</v>
      </c>
      <c r="C438" s="110" t="s">
        <v>841</v>
      </c>
      <c r="D438" s="111" t="s">
        <v>842</v>
      </c>
      <c r="E438" s="112">
        <v>9.1999999999999993</v>
      </c>
      <c r="F438" s="113" t="s">
        <v>153</v>
      </c>
      <c r="H438" s="114">
        <f>ROUND(E438*G438,2)</f>
        <v>0</v>
      </c>
      <c r="J438" s="114">
        <f>ROUND(E438*G438,2)</f>
        <v>0</v>
      </c>
      <c r="K438" s="115">
        <v>5.0000000000000002E-5</v>
      </c>
      <c r="L438" s="115">
        <f>E438*K438</f>
        <v>4.5999999999999996E-4</v>
      </c>
      <c r="N438" s="112">
        <f>E438*M438</f>
        <v>0</v>
      </c>
      <c r="O438" s="113">
        <v>20</v>
      </c>
      <c r="P438" s="113" t="s">
        <v>154</v>
      </c>
      <c r="V438" s="116" t="s">
        <v>701</v>
      </c>
      <c r="W438" s="117">
        <v>3.9649999999999999</v>
      </c>
      <c r="X438" s="110" t="s">
        <v>843</v>
      </c>
      <c r="Y438" s="110" t="s">
        <v>841</v>
      </c>
      <c r="Z438" s="113" t="s">
        <v>820</v>
      </c>
      <c r="AB438" s="113">
        <v>1</v>
      </c>
      <c r="AC438" s="113" t="s">
        <v>157</v>
      </c>
      <c r="AJ438" s="86" t="s">
        <v>704</v>
      </c>
      <c r="AK438" s="86" t="s">
        <v>159</v>
      </c>
    </row>
    <row r="439" spans="1:37">
      <c r="D439" s="158" t="s">
        <v>844</v>
      </c>
      <c r="E439" s="159"/>
      <c r="F439" s="160"/>
      <c r="G439" s="161"/>
      <c r="H439" s="161"/>
      <c r="I439" s="161"/>
      <c r="J439" s="161"/>
      <c r="K439" s="162"/>
      <c r="L439" s="162"/>
      <c r="M439" s="159"/>
      <c r="N439" s="159"/>
      <c r="O439" s="160"/>
      <c r="P439" s="160"/>
      <c r="Q439" s="159"/>
      <c r="R439" s="159"/>
      <c r="S439" s="159"/>
      <c r="T439" s="163"/>
      <c r="U439" s="163"/>
      <c r="V439" s="163" t="s">
        <v>0</v>
      </c>
      <c r="W439" s="164"/>
      <c r="X439" s="160"/>
    </row>
    <row r="440" spans="1:37" ht="25.5">
      <c r="A440" s="108">
        <v>140</v>
      </c>
      <c r="B440" s="109" t="s">
        <v>391</v>
      </c>
      <c r="C440" s="110" t="s">
        <v>845</v>
      </c>
      <c r="D440" s="111" t="s">
        <v>846</v>
      </c>
      <c r="E440" s="112">
        <v>9.1999999999999993</v>
      </c>
      <c r="F440" s="113" t="s">
        <v>153</v>
      </c>
      <c r="I440" s="114">
        <f>ROUND(E440*G440,2)</f>
        <v>0</v>
      </c>
      <c r="J440" s="114">
        <f t="shared" ref="J440:J447" si="20">ROUND(E440*G440,2)</f>
        <v>0</v>
      </c>
      <c r="K440" s="115">
        <v>1.2E-2</v>
      </c>
      <c r="L440" s="115">
        <f t="shared" ref="L440:L447" si="21">E440*K440</f>
        <v>0.1104</v>
      </c>
      <c r="N440" s="112">
        <f t="shared" ref="N440:N447" si="22">E440*M440</f>
        <v>0</v>
      </c>
      <c r="O440" s="113">
        <v>20</v>
      </c>
      <c r="P440" s="113" t="s">
        <v>154</v>
      </c>
      <c r="V440" s="116" t="s">
        <v>101</v>
      </c>
      <c r="X440" s="110" t="s">
        <v>845</v>
      </c>
      <c r="Y440" s="110" t="s">
        <v>845</v>
      </c>
      <c r="Z440" s="113" t="s">
        <v>847</v>
      </c>
      <c r="AA440" s="110" t="s">
        <v>154</v>
      </c>
      <c r="AB440" s="113">
        <v>2</v>
      </c>
      <c r="AC440" s="113" t="s">
        <v>157</v>
      </c>
      <c r="AJ440" s="86" t="s">
        <v>720</v>
      </c>
      <c r="AK440" s="86" t="s">
        <v>159</v>
      </c>
    </row>
    <row r="441" spans="1:37" ht="25.5">
      <c r="A441" s="108">
        <v>141</v>
      </c>
      <c r="B441" s="109" t="s">
        <v>817</v>
      </c>
      <c r="C441" s="110" t="s">
        <v>848</v>
      </c>
      <c r="D441" s="111" t="s">
        <v>849</v>
      </c>
      <c r="E441" s="112">
        <v>5</v>
      </c>
      <c r="F441" s="113" t="s">
        <v>312</v>
      </c>
      <c r="H441" s="114">
        <f>ROUND(E441*G441,2)</f>
        <v>0</v>
      </c>
      <c r="J441" s="114">
        <f t="shared" si="20"/>
        <v>0</v>
      </c>
      <c r="L441" s="115">
        <f t="shared" si="21"/>
        <v>0</v>
      </c>
      <c r="N441" s="112">
        <f t="shared" si="22"/>
        <v>0</v>
      </c>
      <c r="O441" s="113">
        <v>20</v>
      </c>
      <c r="P441" s="113" t="s">
        <v>154</v>
      </c>
      <c r="V441" s="116" t="s">
        <v>701</v>
      </c>
      <c r="W441" s="117">
        <v>3.97</v>
      </c>
      <c r="X441" s="110" t="s">
        <v>850</v>
      </c>
      <c r="Y441" s="110" t="s">
        <v>848</v>
      </c>
      <c r="Z441" s="113" t="s">
        <v>507</v>
      </c>
      <c r="AB441" s="113">
        <v>1</v>
      </c>
      <c r="AC441" s="113" t="s">
        <v>157</v>
      </c>
      <c r="AJ441" s="86" t="s">
        <v>704</v>
      </c>
      <c r="AK441" s="86" t="s">
        <v>159</v>
      </c>
    </row>
    <row r="442" spans="1:37">
      <c r="A442" s="108">
        <v>142</v>
      </c>
      <c r="B442" s="109" t="s">
        <v>391</v>
      </c>
      <c r="C442" s="110" t="s">
        <v>851</v>
      </c>
      <c r="D442" s="111" t="s">
        <v>852</v>
      </c>
      <c r="E442" s="112">
        <v>1</v>
      </c>
      <c r="F442" s="113" t="s">
        <v>312</v>
      </c>
      <c r="I442" s="114">
        <f>ROUND(E442*G442,2)</f>
        <v>0</v>
      </c>
      <c r="J442" s="114">
        <f t="shared" si="20"/>
        <v>0</v>
      </c>
      <c r="K442" s="115">
        <v>1.7999999999999999E-2</v>
      </c>
      <c r="L442" s="115">
        <f t="shared" si="21"/>
        <v>1.7999999999999999E-2</v>
      </c>
      <c r="N442" s="112">
        <f t="shared" si="22"/>
        <v>0</v>
      </c>
      <c r="O442" s="113">
        <v>20</v>
      </c>
      <c r="P442" s="113" t="s">
        <v>154</v>
      </c>
      <c r="V442" s="116" t="s">
        <v>101</v>
      </c>
      <c r="X442" s="110" t="s">
        <v>851</v>
      </c>
      <c r="Y442" s="110" t="s">
        <v>851</v>
      </c>
      <c r="Z442" s="113" t="s">
        <v>853</v>
      </c>
      <c r="AA442" s="110" t="s">
        <v>154</v>
      </c>
      <c r="AB442" s="113">
        <v>8</v>
      </c>
      <c r="AC442" s="113" t="s">
        <v>157</v>
      </c>
      <c r="AJ442" s="86" t="s">
        <v>720</v>
      </c>
      <c r="AK442" s="86" t="s">
        <v>159</v>
      </c>
    </row>
    <row r="443" spans="1:37">
      <c r="A443" s="108">
        <v>143</v>
      </c>
      <c r="B443" s="109" t="s">
        <v>391</v>
      </c>
      <c r="C443" s="110" t="s">
        <v>854</v>
      </c>
      <c r="D443" s="111" t="s">
        <v>855</v>
      </c>
      <c r="E443" s="112">
        <v>4</v>
      </c>
      <c r="F443" s="113" t="s">
        <v>312</v>
      </c>
      <c r="I443" s="114">
        <f>ROUND(E443*G443,2)</f>
        <v>0</v>
      </c>
      <c r="J443" s="114">
        <f t="shared" si="20"/>
        <v>0</v>
      </c>
      <c r="K443" s="115">
        <v>0.02</v>
      </c>
      <c r="L443" s="115">
        <f t="shared" si="21"/>
        <v>0.08</v>
      </c>
      <c r="N443" s="112">
        <f t="shared" si="22"/>
        <v>0</v>
      </c>
      <c r="O443" s="113">
        <v>20</v>
      </c>
      <c r="P443" s="113" t="s">
        <v>154</v>
      </c>
      <c r="V443" s="116" t="s">
        <v>101</v>
      </c>
      <c r="X443" s="110" t="s">
        <v>854</v>
      </c>
      <c r="Y443" s="110" t="s">
        <v>854</v>
      </c>
      <c r="Z443" s="113" t="s">
        <v>853</v>
      </c>
      <c r="AA443" s="110" t="s">
        <v>154</v>
      </c>
      <c r="AB443" s="113">
        <v>8</v>
      </c>
      <c r="AC443" s="113" t="s">
        <v>157</v>
      </c>
      <c r="AJ443" s="86" t="s">
        <v>720</v>
      </c>
      <c r="AK443" s="86" t="s">
        <v>159</v>
      </c>
    </row>
    <row r="444" spans="1:37" ht="25.5">
      <c r="A444" s="108">
        <v>144</v>
      </c>
      <c r="B444" s="109" t="s">
        <v>817</v>
      </c>
      <c r="C444" s="110" t="s">
        <v>856</v>
      </c>
      <c r="D444" s="111" t="s">
        <v>857</v>
      </c>
      <c r="E444" s="112">
        <v>8</v>
      </c>
      <c r="F444" s="113" t="s">
        <v>312</v>
      </c>
      <c r="H444" s="114">
        <f>ROUND(E444*G444,2)</f>
        <v>0</v>
      </c>
      <c r="J444" s="114">
        <f t="shared" si="20"/>
        <v>0</v>
      </c>
      <c r="L444" s="115">
        <f t="shared" si="21"/>
        <v>0</v>
      </c>
      <c r="N444" s="112">
        <f t="shared" si="22"/>
        <v>0</v>
      </c>
      <c r="O444" s="113">
        <v>20</v>
      </c>
      <c r="P444" s="113" t="s">
        <v>154</v>
      </c>
      <c r="V444" s="116" t="s">
        <v>701</v>
      </c>
      <c r="W444" s="117">
        <v>6.6559999999999997</v>
      </c>
      <c r="X444" s="110" t="s">
        <v>858</v>
      </c>
      <c r="Y444" s="110" t="s">
        <v>856</v>
      </c>
      <c r="Z444" s="113" t="s">
        <v>507</v>
      </c>
      <c r="AB444" s="113">
        <v>1</v>
      </c>
      <c r="AC444" s="113" t="s">
        <v>157</v>
      </c>
      <c r="AJ444" s="86" t="s">
        <v>704</v>
      </c>
      <c r="AK444" s="86" t="s">
        <v>159</v>
      </c>
    </row>
    <row r="445" spans="1:37">
      <c r="A445" s="108">
        <v>145</v>
      </c>
      <c r="B445" s="109" t="s">
        <v>391</v>
      </c>
      <c r="C445" s="110" t="s">
        <v>859</v>
      </c>
      <c r="D445" s="111" t="s">
        <v>860</v>
      </c>
      <c r="E445" s="112">
        <v>4</v>
      </c>
      <c r="F445" s="113" t="s">
        <v>312</v>
      </c>
      <c r="I445" s="114">
        <f>ROUND(E445*G445,2)</f>
        <v>0</v>
      </c>
      <c r="J445" s="114">
        <f t="shared" si="20"/>
        <v>0</v>
      </c>
      <c r="K445" s="115">
        <v>2.1999999999999999E-2</v>
      </c>
      <c r="L445" s="115">
        <f t="shared" si="21"/>
        <v>8.7999999999999995E-2</v>
      </c>
      <c r="N445" s="112">
        <f t="shared" si="22"/>
        <v>0</v>
      </c>
      <c r="O445" s="113">
        <v>20</v>
      </c>
      <c r="P445" s="113" t="s">
        <v>154</v>
      </c>
      <c r="V445" s="116" t="s">
        <v>101</v>
      </c>
      <c r="X445" s="110" t="s">
        <v>859</v>
      </c>
      <c r="Y445" s="110" t="s">
        <v>859</v>
      </c>
      <c r="Z445" s="113" t="s">
        <v>853</v>
      </c>
      <c r="AA445" s="110" t="s">
        <v>154</v>
      </c>
      <c r="AB445" s="113">
        <v>8</v>
      </c>
      <c r="AC445" s="113" t="s">
        <v>157</v>
      </c>
      <c r="AJ445" s="86" t="s">
        <v>720</v>
      </c>
      <c r="AK445" s="86" t="s">
        <v>159</v>
      </c>
    </row>
    <row r="446" spans="1:37">
      <c r="A446" s="108">
        <v>146</v>
      </c>
      <c r="B446" s="109" t="s">
        <v>391</v>
      </c>
      <c r="C446" s="110" t="s">
        <v>861</v>
      </c>
      <c r="D446" s="111" t="s">
        <v>862</v>
      </c>
      <c r="E446" s="112">
        <v>3</v>
      </c>
      <c r="F446" s="113" t="s">
        <v>312</v>
      </c>
      <c r="I446" s="114">
        <f>ROUND(E446*G446,2)</f>
        <v>0</v>
      </c>
      <c r="J446" s="114">
        <f t="shared" si="20"/>
        <v>0</v>
      </c>
      <c r="K446" s="115">
        <v>2.1999999999999999E-2</v>
      </c>
      <c r="L446" s="115">
        <f t="shared" si="21"/>
        <v>6.6000000000000003E-2</v>
      </c>
      <c r="N446" s="112">
        <f t="shared" si="22"/>
        <v>0</v>
      </c>
      <c r="O446" s="113">
        <v>20</v>
      </c>
      <c r="P446" s="113" t="s">
        <v>154</v>
      </c>
      <c r="V446" s="116" t="s">
        <v>101</v>
      </c>
      <c r="X446" s="110" t="s">
        <v>861</v>
      </c>
      <c r="Y446" s="110" t="s">
        <v>861</v>
      </c>
      <c r="Z446" s="113" t="s">
        <v>853</v>
      </c>
      <c r="AA446" s="110" t="s">
        <v>154</v>
      </c>
      <c r="AB446" s="113">
        <v>8</v>
      </c>
      <c r="AC446" s="113" t="s">
        <v>157</v>
      </c>
      <c r="AJ446" s="86" t="s">
        <v>720</v>
      </c>
      <c r="AK446" s="86" t="s">
        <v>159</v>
      </c>
    </row>
    <row r="447" spans="1:37">
      <c r="A447" s="108">
        <v>147</v>
      </c>
      <c r="B447" s="109" t="s">
        <v>391</v>
      </c>
      <c r="C447" s="110" t="s">
        <v>863</v>
      </c>
      <c r="D447" s="111" t="s">
        <v>864</v>
      </c>
      <c r="E447" s="112">
        <v>1</v>
      </c>
      <c r="F447" s="113" t="s">
        <v>312</v>
      </c>
      <c r="I447" s="114">
        <f>ROUND(E447*G447,2)</f>
        <v>0</v>
      </c>
      <c r="J447" s="114">
        <f t="shared" si="20"/>
        <v>0</v>
      </c>
      <c r="K447" s="115">
        <v>3.7999999999999999E-2</v>
      </c>
      <c r="L447" s="115">
        <f t="shared" si="21"/>
        <v>3.7999999999999999E-2</v>
      </c>
      <c r="N447" s="112">
        <f t="shared" si="22"/>
        <v>0</v>
      </c>
      <c r="O447" s="113">
        <v>20</v>
      </c>
      <c r="P447" s="113" t="s">
        <v>154</v>
      </c>
      <c r="V447" s="116" t="s">
        <v>101</v>
      </c>
      <c r="X447" s="110" t="s">
        <v>863</v>
      </c>
      <c r="Y447" s="110" t="s">
        <v>863</v>
      </c>
      <c r="Z447" s="113" t="s">
        <v>853</v>
      </c>
      <c r="AA447" s="110" t="s">
        <v>154</v>
      </c>
      <c r="AB447" s="113">
        <v>2</v>
      </c>
      <c r="AC447" s="113" t="s">
        <v>157</v>
      </c>
      <c r="AJ447" s="86" t="s">
        <v>720</v>
      </c>
      <c r="AK447" s="86" t="s">
        <v>159</v>
      </c>
    </row>
    <row r="448" spans="1:37">
      <c r="D448" s="158" t="s">
        <v>304</v>
      </c>
      <c r="E448" s="159"/>
      <c r="F448" s="160"/>
      <c r="G448" s="161"/>
      <c r="H448" s="161"/>
      <c r="I448" s="161"/>
      <c r="J448" s="161"/>
      <c r="K448" s="162"/>
      <c r="L448" s="162"/>
      <c r="M448" s="159"/>
      <c r="N448" s="159"/>
      <c r="O448" s="160"/>
      <c r="P448" s="160"/>
      <c r="Q448" s="159"/>
      <c r="R448" s="159"/>
      <c r="S448" s="159"/>
      <c r="T448" s="163"/>
      <c r="U448" s="163"/>
      <c r="V448" s="163" t="s">
        <v>0</v>
      </c>
      <c r="W448" s="164"/>
      <c r="X448" s="160"/>
    </row>
    <row r="449" spans="1:37" ht="25.5">
      <c r="A449" s="108">
        <v>148</v>
      </c>
      <c r="B449" s="109" t="s">
        <v>817</v>
      </c>
      <c r="C449" s="110" t="s">
        <v>865</v>
      </c>
      <c r="D449" s="111" t="s">
        <v>866</v>
      </c>
      <c r="E449" s="112">
        <v>1</v>
      </c>
      <c r="F449" s="113" t="s">
        <v>312</v>
      </c>
      <c r="H449" s="114">
        <f>ROUND(E449*G449,2)</f>
        <v>0</v>
      </c>
      <c r="J449" s="114">
        <f t="shared" ref="J449:J458" si="23">ROUND(E449*G449,2)</f>
        <v>0</v>
      </c>
      <c r="L449" s="115">
        <f t="shared" ref="L449:L458" si="24">E449*K449</f>
        <v>0</v>
      </c>
      <c r="N449" s="112">
        <f t="shared" ref="N449:N458" si="25">E449*M449</f>
        <v>0</v>
      </c>
      <c r="O449" s="113">
        <v>20</v>
      </c>
      <c r="P449" s="113" t="s">
        <v>154</v>
      </c>
      <c r="V449" s="116" t="s">
        <v>701</v>
      </c>
      <c r="W449" s="117">
        <v>1.3640000000000001</v>
      </c>
      <c r="X449" s="110" t="s">
        <v>867</v>
      </c>
      <c r="Y449" s="110" t="s">
        <v>865</v>
      </c>
      <c r="Z449" s="113" t="s">
        <v>507</v>
      </c>
      <c r="AB449" s="113">
        <v>1</v>
      </c>
      <c r="AC449" s="113" t="s">
        <v>157</v>
      </c>
      <c r="AJ449" s="86" t="s">
        <v>704</v>
      </c>
      <c r="AK449" s="86" t="s">
        <v>159</v>
      </c>
    </row>
    <row r="450" spans="1:37">
      <c r="A450" s="108">
        <v>149</v>
      </c>
      <c r="B450" s="109" t="s">
        <v>391</v>
      </c>
      <c r="C450" s="110" t="s">
        <v>868</v>
      </c>
      <c r="D450" s="111" t="s">
        <v>869</v>
      </c>
      <c r="E450" s="112">
        <v>14</v>
      </c>
      <c r="F450" s="113" t="s">
        <v>312</v>
      </c>
      <c r="I450" s="114">
        <f>ROUND(E450*G450,2)</f>
        <v>0</v>
      </c>
      <c r="J450" s="114">
        <f t="shared" si="23"/>
        <v>0</v>
      </c>
      <c r="K450" s="115">
        <v>1.2E-2</v>
      </c>
      <c r="L450" s="115">
        <f t="shared" si="24"/>
        <v>0.16800000000000001</v>
      </c>
      <c r="N450" s="112">
        <f t="shared" si="25"/>
        <v>0</v>
      </c>
      <c r="O450" s="113">
        <v>20</v>
      </c>
      <c r="P450" s="113" t="s">
        <v>154</v>
      </c>
      <c r="V450" s="116" t="s">
        <v>101</v>
      </c>
      <c r="X450" s="110" t="s">
        <v>868</v>
      </c>
      <c r="Y450" s="110" t="s">
        <v>868</v>
      </c>
      <c r="Z450" s="113" t="s">
        <v>847</v>
      </c>
      <c r="AA450" s="110" t="s">
        <v>154</v>
      </c>
      <c r="AB450" s="113">
        <v>2</v>
      </c>
      <c r="AC450" s="113" t="s">
        <v>157</v>
      </c>
      <c r="AJ450" s="86" t="s">
        <v>720</v>
      </c>
      <c r="AK450" s="86" t="s">
        <v>159</v>
      </c>
    </row>
    <row r="451" spans="1:37">
      <c r="A451" s="108">
        <v>150</v>
      </c>
      <c r="B451" s="109" t="s">
        <v>391</v>
      </c>
      <c r="C451" s="110" t="s">
        <v>870</v>
      </c>
      <c r="D451" s="111" t="s">
        <v>871</v>
      </c>
      <c r="E451" s="112">
        <v>1</v>
      </c>
      <c r="F451" s="113" t="s">
        <v>312</v>
      </c>
      <c r="I451" s="114">
        <f>ROUND(E451*G451,2)</f>
        <v>0</v>
      </c>
      <c r="J451" s="114">
        <f t="shared" si="23"/>
        <v>0</v>
      </c>
      <c r="K451" s="115">
        <v>3.7999999999999999E-2</v>
      </c>
      <c r="L451" s="115">
        <f t="shared" si="24"/>
        <v>3.7999999999999999E-2</v>
      </c>
      <c r="N451" s="112">
        <f t="shared" si="25"/>
        <v>0</v>
      </c>
      <c r="O451" s="113">
        <v>20</v>
      </c>
      <c r="P451" s="113" t="s">
        <v>154</v>
      </c>
      <c r="V451" s="116" t="s">
        <v>101</v>
      </c>
      <c r="X451" s="110" t="s">
        <v>870</v>
      </c>
      <c r="Y451" s="110" t="s">
        <v>870</v>
      </c>
      <c r="Z451" s="113" t="s">
        <v>853</v>
      </c>
      <c r="AA451" s="110" t="s">
        <v>154</v>
      </c>
      <c r="AB451" s="113">
        <v>8</v>
      </c>
      <c r="AC451" s="113" t="s">
        <v>157</v>
      </c>
      <c r="AJ451" s="86" t="s">
        <v>720</v>
      </c>
      <c r="AK451" s="86" t="s">
        <v>159</v>
      </c>
    </row>
    <row r="452" spans="1:37">
      <c r="A452" s="108">
        <v>151</v>
      </c>
      <c r="B452" s="109" t="s">
        <v>817</v>
      </c>
      <c r="C452" s="110" t="s">
        <v>872</v>
      </c>
      <c r="D452" s="111" t="s">
        <v>873</v>
      </c>
      <c r="E452" s="112">
        <v>4</v>
      </c>
      <c r="F452" s="113" t="s">
        <v>412</v>
      </c>
      <c r="H452" s="114">
        <f>ROUND(E452*G452,2)</f>
        <v>0</v>
      </c>
      <c r="J452" s="114">
        <f t="shared" si="23"/>
        <v>0</v>
      </c>
      <c r="L452" s="115">
        <f t="shared" si="24"/>
        <v>0</v>
      </c>
      <c r="N452" s="112">
        <f t="shared" si="25"/>
        <v>0</v>
      </c>
      <c r="O452" s="113">
        <v>20</v>
      </c>
      <c r="P452" s="113" t="s">
        <v>154</v>
      </c>
      <c r="V452" s="116" t="s">
        <v>701</v>
      </c>
      <c r="W452" s="117">
        <v>4.3479999999999999</v>
      </c>
      <c r="X452" s="110" t="s">
        <v>874</v>
      </c>
      <c r="Y452" s="110" t="s">
        <v>872</v>
      </c>
      <c r="Z452" s="113" t="s">
        <v>507</v>
      </c>
      <c r="AB452" s="113">
        <v>1</v>
      </c>
      <c r="AC452" s="113" t="s">
        <v>157</v>
      </c>
      <c r="AJ452" s="86" t="s">
        <v>704</v>
      </c>
      <c r="AK452" s="86" t="s">
        <v>159</v>
      </c>
    </row>
    <row r="453" spans="1:37">
      <c r="A453" s="108">
        <v>152</v>
      </c>
      <c r="B453" s="109" t="s">
        <v>391</v>
      </c>
      <c r="C453" s="110" t="s">
        <v>875</v>
      </c>
      <c r="D453" s="111" t="s">
        <v>876</v>
      </c>
      <c r="E453" s="112">
        <v>1</v>
      </c>
      <c r="F453" s="113" t="s">
        <v>312</v>
      </c>
      <c r="I453" s="114">
        <f>ROUND(E453*G453,2)</f>
        <v>0</v>
      </c>
      <c r="J453" s="114">
        <f t="shared" si="23"/>
        <v>0</v>
      </c>
      <c r="K453" s="115">
        <v>1.2E-2</v>
      </c>
      <c r="L453" s="115">
        <f t="shared" si="24"/>
        <v>1.2E-2</v>
      </c>
      <c r="N453" s="112">
        <f t="shared" si="25"/>
        <v>0</v>
      </c>
      <c r="O453" s="113">
        <v>20</v>
      </c>
      <c r="P453" s="113" t="s">
        <v>154</v>
      </c>
      <c r="V453" s="116" t="s">
        <v>101</v>
      </c>
      <c r="X453" s="110" t="s">
        <v>875</v>
      </c>
      <c r="Y453" s="110" t="s">
        <v>875</v>
      </c>
      <c r="Z453" s="113" t="s">
        <v>847</v>
      </c>
      <c r="AA453" s="110" t="s">
        <v>154</v>
      </c>
      <c r="AB453" s="113">
        <v>2</v>
      </c>
      <c r="AC453" s="113" t="s">
        <v>157</v>
      </c>
      <c r="AJ453" s="86" t="s">
        <v>720</v>
      </c>
      <c r="AK453" s="86" t="s">
        <v>159</v>
      </c>
    </row>
    <row r="454" spans="1:37">
      <c r="A454" s="108">
        <v>153</v>
      </c>
      <c r="B454" s="109" t="s">
        <v>391</v>
      </c>
      <c r="C454" s="110" t="s">
        <v>877</v>
      </c>
      <c r="D454" s="111" t="s">
        <v>878</v>
      </c>
      <c r="E454" s="112">
        <v>1</v>
      </c>
      <c r="F454" s="113" t="s">
        <v>312</v>
      </c>
      <c r="I454" s="114">
        <f>ROUND(E454*G454,2)</f>
        <v>0</v>
      </c>
      <c r="J454" s="114">
        <f t="shared" si="23"/>
        <v>0</v>
      </c>
      <c r="K454" s="115">
        <v>1.2E-2</v>
      </c>
      <c r="L454" s="115">
        <f t="shared" si="24"/>
        <v>1.2E-2</v>
      </c>
      <c r="N454" s="112">
        <f t="shared" si="25"/>
        <v>0</v>
      </c>
      <c r="O454" s="113">
        <v>20</v>
      </c>
      <c r="P454" s="113" t="s">
        <v>154</v>
      </c>
      <c r="V454" s="116" t="s">
        <v>101</v>
      </c>
      <c r="X454" s="110" t="s">
        <v>877</v>
      </c>
      <c r="Y454" s="110" t="s">
        <v>877</v>
      </c>
      <c r="Z454" s="113" t="s">
        <v>847</v>
      </c>
      <c r="AA454" s="110" t="s">
        <v>154</v>
      </c>
      <c r="AB454" s="113">
        <v>2</v>
      </c>
      <c r="AC454" s="113" t="s">
        <v>157</v>
      </c>
      <c r="AJ454" s="86" t="s">
        <v>720</v>
      </c>
      <c r="AK454" s="86" t="s">
        <v>159</v>
      </c>
    </row>
    <row r="455" spans="1:37">
      <c r="A455" s="108">
        <v>154</v>
      </c>
      <c r="B455" s="109" t="s">
        <v>391</v>
      </c>
      <c r="C455" s="110" t="s">
        <v>879</v>
      </c>
      <c r="D455" s="111" t="s">
        <v>880</v>
      </c>
      <c r="E455" s="112">
        <v>2</v>
      </c>
      <c r="F455" s="113" t="s">
        <v>312</v>
      </c>
      <c r="I455" s="114">
        <f>ROUND(E455*G455,2)</f>
        <v>0</v>
      </c>
      <c r="J455" s="114">
        <f t="shared" si="23"/>
        <v>0</v>
      </c>
      <c r="K455" s="115">
        <v>1.2E-2</v>
      </c>
      <c r="L455" s="115">
        <f t="shared" si="24"/>
        <v>2.4E-2</v>
      </c>
      <c r="N455" s="112">
        <f t="shared" si="25"/>
        <v>0</v>
      </c>
      <c r="O455" s="113">
        <v>20</v>
      </c>
      <c r="P455" s="113" t="s">
        <v>154</v>
      </c>
      <c r="V455" s="116" t="s">
        <v>101</v>
      </c>
      <c r="X455" s="110" t="s">
        <v>879</v>
      </c>
      <c r="Y455" s="110" t="s">
        <v>879</v>
      </c>
      <c r="Z455" s="113" t="s">
        <v>847</v>
      </c>
      <c r="AA455" s="110" t="s">
        <v>154</v>
      </c>
      <c r="AB455" s="113">
        <v>2</v>
      </c>
      <c r="AC455" s="113" t="s">
        <v>157</v>
      </c>
      <c r="AJ455" s="86" t="s">
        <v>720</v>
      </c>
      <c r="AK455" s="86" t="s">
        <v>159</v>
      </c>
    </row>
    <row r="456" spans="1:37">
      <c r="A456" s="108">
        <v>155</v>
      </c>
      <c r="B456" s="109" t="s">
        <v>817</v>
      </c>
      <c r="C456" s="110" t="s">
        <v>881</v>
      </c>
      <c r="D456" s="111" t="s">
        <v>882</v>
      </c>
      <c r="E456" s="112">
        <v>1</v>
      </c>
      <c r="F456" s="113" t="s">
        <v>312</v>
      </c>
      <c r="H456" s="114">
        <f>ROUND(E456*G456,2)</f>
        <v>0</v>
      </c>
      <c r="J456" s="114">
        <f t="shared" si="23"/>
        <v>0</v>
      </c>
      <c r="L456" s="115">
        <f t="shared" si="24"/>
        <v>0</v>
      </c>
      <c r="N456" s="112">
        <f t="shared" si="25"/>
        <v>0</v>
      </c>
      <c r="O456" s="113">
        <v>20</v>
      </c>
      <c r="P456" s="113" t="s">
        <v>154</v>
      </c>
      <c r="V456" s="116" t="s">
        <v>701</v>
      </c>
      <c r="W456" s="117">
        <v>4.8819999999999997</v>
      </c>
      <c r="X456" s="110" t="s">
        <v>883</v>
      </c>
      <c r="Y456" s="110" t="s">
        <v>881</v>
      </c>
      <c r="Z456" s="113" t="s">
        <v>820</v>
      </c>
      <c r="AB456" s="113">
        <v>1</v>
      </c>
      <c r="AC456" s="113" t="s">
        <v>157</v>
      </c>
      <c r="AJ456" s="86" t="s">
        <v>704</v>
      </c>
      <c r="AK456" s="86" t="s">
        <v>159</v>
      </c>
    </row>
    <row r="457" spans="1:37">
      <c r="A457" s="108">
        <v>156</v>
      </c>
      <c r="B457" s="109" t="s">
        <v>817</v>
      </c>
      <c r="C457" s="110" t="s">
        <v>884</v>
      </c>
      <c r="D457" s="111" t="s">
        <v>885</v>
      </c>
      <c r="E457" s="112">
        <v>1</v>
      </c>
      <c r="F457" s="113" t="s">
        <v>312</v>
      </c>
      <c r="H457" s="114">
        <f>ROUND(E457*G457,2)</f>
        <v>0</v>
      </c>
      <c r="J457" s="114">
        <f t="shared" si="23"/>
        <v>0</v>
      </c>
      <c r="L457" s="115">
        <f t="shared" si="24"/>
        <v>0</v>
      </c>
      <c r="N457" s="112">
        <f t="shared" si="25"/>
        <v>0</v>
      </c>
      <c r="O457" s="113">
        <v>20</v>
      </c>
      <c r="P457" s="113" t="s">
        <v>154</v>
      </c>
      <c r="V457" s="116" t="s">
        <v>701</v>
      </c>
      <c r="W457" s="117">
        <v>6.0220000000000002</v>
      </c>
      <c r="X457" s="110" t="s">
        <v>886</v>
      </c>
      <c r="Y457" s="110" t="s">
        <v>884</v>
      </c>
      <c r="Z457" s="113" t="s">
        <v>820</v>
      </c>
      <c r="AB457" s="113">
        <v>1</v>
      </c>
      <c r="AC457" s="113" t="s">
        <v>157</v>
      </c>
      <c r="AJ457" s="86" t="s">
        <v>704</v>
      </c>
      <c r="AK457" s="86" t="s">
        <v>159</v>
      </c>
    </row>
    <row r="458" spans="1:37">
      <c r="A458" s="108">
        <v>157</v>
      </c>
      <c r="B458" s="109" t="s">
        <v>391</v>
      </c>
      <c r="C458" s="110" t="s">
        <v>887</v>
      </c>
      <c r="D458" s="111" t="s">
        <v>888</v>
      </c>
      <c r="E458" s="112">
        <v>3</v>
      </c>
      <c r="F458" s="113" t="s">
        <v>408</v>
      </c>
      <c r="I458" s="114">
        <f>ROUND(E458*G458,2)</f>
        <v>0</v>
      </c>
      <c r="J458" s="114">
        <f t="shared" si="23"/>
        <v>0</v>
      </c>
      <c r="K458" s="115">
        <v>0.156</v>
      </c>
      <c r="L458" s="115">
        <f t="shared" si="24"/>
        <v>0.46799999999999997</v>
      </c>
      <c r="N458" s="112">
        <f t="shared" si="25"/>
        <v>0</v>
      </c>
      <c r="O458" s="113">
        <v>20</v>
      </c>
      <c r="P458" s="113" t="s">
        <v>154</v>
      </c>
      <c r="V458" s="116" t="s">
        <v>101</v>
      </c>
      <c r="X458" s="110" t="s">
        <v>887</v>
      </c>
      <c r="Y458" s="110" t="s">
        <v>887</v>
      </c>
      <c r="Z458" s="113" t="s">
        <v>889</v>
      </c>
      <c r="AA458" s="110" t="s">
        <v>154</v>
      </c>
      <c r="AB458" s="113">
        <v>2</v>
      </c>
      <c r="AC458" s="113" t="s">
        <v>157</v>
      </c>
      <c r="AJ458" s="86" t="s">
        <v>720</v>
      </c>
      <c r="AK458" s="86" t="s">
        <v>159</v>
      </c>
    </row>
    <row r="459" spans="1:37">
      <c r="D459" s="158" t="s">
        <v>890</v>
      </c>
      <c r="E459" s="159"/>
      <c r="F459" s="160"/>
      <c r="G459" s="161"/>
      <c r="H459" s="161"/>
      <c r="I459" s="161"/>
      <c r="J459" s="161"/>
      <c r="K459" s="162"/>
      <c r="L459" s="162"/>
      <c r="M459" s="159"/>
      <c r="N459" s="159"/>
      <c r="O459" s="160"/>
      <c r="P459" s="160"/>
      <c r="Q459" s="159"/>
      <c r="R459" s="159"/>
      <c r="S459" s="159"/>
      <c r="T459" s="163"/>
      <c r="U459" s="163"/>
      <c r="V459" s="163" t="s">
        <v>0</v>
      </c>
      <c r="W459" s="164"/>
      <c r="X459" s="160"/>
    </row>
    <row r="460" spans="1:37" ht="25.5">
      <c r="A460" s="108">
        <v>158</v>
      </c>
      <c r="B460" s="109" t="s">
        <v>817</v>
      </c>
      <c r="C460" s="110" t="s">
        <v>891</v>
      </c>
      <c r="D460" s="111" t="s">
        <v>892</v>
      </c>
      <c r="E460" s="112">
        <v>180.131</v>
      </c>
      <c r="F460" s="113" t="s">
        <v>58</v>
      </c>
      <c r="H460" s="114">
        <f>ROUND(E460*G460,2)</f>
        <v>0</v>
      </c>
      <c r="J460" s="114">
        <f>ROUND(E460*G460,2)</f>
        <v>0</v>
      </c>
      <c r="L460" s="115">
        <f>E460*K460</f>
        <v>0</v>
      </c>
      <c r="N460" s="112">
        <f>E460*M460</f>
        <v>0</v>
      </c>
      <c r="O460" s="113">
        <v>20</v>
      </c>
      <c r="P460" s="113" t="s">
        <v>154</v>
      </c>
      <c r="V460" s="116" t="s">
        <v>701</v>
      </c>
      <c r="X460" s="110" t="s">
        <v>893</v>
      </c>
      <c r="Y460" s="110" t="s">
        <v>891</v>
      </c>
      <c r="Z460" s="113" t="s">
        <v>820</v>
      </c>
      <c r="AB460" s="113">
        <v>1</v>
      </c>
      <c r="AC460" s="113" t="s">
        <v>157</v>
      </c>
      <c r="AJ460" s="86" t="s">
        <v>704</v>
      </c>
      <c r="AK460" s="86" t="s">
        <v>159</v>
      </c>
    </row>
    <row r="461" spans="1:37">
      <c r="D461" s="165" t="s">
        <v>894</v>
      </c>
      <c r="E461" s="166">
        <f>J461</f>
        <v>0</v>
      </c>
      <c r="H461" s="166">
        <f>SUM(H423:H460)</f>
        <v>0</v>
      </c>
      <c r="I461" s="166">
        <f>SUM(I423:I460)</f>
        <v>0</v>
      </c>
      <c r="J461" s="166">
        <f>SUM(J423:J460)</f>
        <v>0</v>
      </c>
      <c r="L461" s="167">
        <f>SUM(L423:L460)</f>
        <v>1.1375959</v>
      </c>
      <c r="N461" s="168">
        <f>SUM(N423:N460)</f>
        <v>0</v>
      </c>
      <c r="W461" s="117">
        <f>SUM(W423:W460)</f>
        <v>211.57400000000001</v>
      </c>
    </row>
    <row r="463" spans="1:37">
      <c r="B463" s="110" t="s">
        <v>895</v>
      </c>
    </row>
    <row r="464" spans="1:37">
      <c r="A464" s="108">
        <v>159</v>
      </c>
      <c r="B464" s="109" t="s">
        <v>733</v>
      </c>
      <c r="C464" s="110" t="s">
        <v>896</v>
      </c>
      <c r="D464" s="111" t="s">
        <v>897</v>
      </c>
      <c r="E464" s="112">
        <v>44.55</v>
      </c>
      <c r="F464" s="113" t="s">
        <v>408</v>
      </c>
      <c r="H464" s="114">
        <f>ROUND(E464*G464,2)</f>
        <v>0</v>
      </c>
      <c r="J464" s="114">
        <f>ROUND(E464*G464,2)</f>
        <v>0</v>
      </c>
      <c r="K464" s="115">
        <v>2.9850000000000002E-2</v>
      </c>
      <c r="L464" s="115">
        <f>E464*K464</f>
        <v>1.3298174999999999</v>
      </c>
      <c r="N464" s="112">
        <f>E464*M464</f>
        <v>0</v>
      </c>
      <c r="O464" s="113">
        <v>20</v>
      </c>
      <c r="P464" s="113" t="s">
        <v>154</v>
      </c>
      <c r="V464" s="116" t="s">
        <v>701</v>
      </c>
      <c r="W464" s="117">
        <v>71.28</v>
      </c>
      <c r="X464" s="110" t="s">
        <v>896</v>
      </c>
      <c r="Y464" s="110" t="s">
        <v>896</v>
      </c>
      <c r="Z464" s="113" t="s">
        <v>532</v>
      </c>
      <c r="AB464" s="113">
        <v>1</v>
      </c>
      <c r="AC464" s="113" t="s">
        <v>533</v>
      </c>
      <c r="AJ464" s="86" t="s">
        <v>704</v>
      </c>
      <c r="AK464" s="86" t="s">
        <v>159</v>
      </c>
    </row>
    <row r="465" spans="1:37">
      <c r="D465" s="158" t="s">
        <v>898</v>
      </c>
      <c r="E465" s="159"/>
      <c r="F465" s="160"/>
      <c r="G465" s="161"/>
      <c r="H465" s="161"/>
      <c r="I465" s="161"/>
      <c r="J465" s="161"/>
      <c r="K465" s="162"/>
      <c r="L465" s="162"/>
      <c r="M465" s="159"/>
      <c r="N465" s="159"/>
      <c r="O465" s="160"/>
      <c r="P465" s="160"/>
      <c r="Q465" s="159"/>
      <c r="R465" s="159"/>
      <c r="S465" s="159"/>
      <c r="T465" s="163"/>
      <c r="U465" s="163"/>
      <c r="V465" s="163" t="s">
        <v>0</v>
      </c>
      <c r="W465" s="164"/>
      <c r="X465" s="160"/>
    </row>
    <row r="466" spans="1:37">
      <c r="D466" s="158" t="s">
        <v>899</v>
      </c>
      <c r="E466" s="159"/>
      <c r="F466" s="160"/>
      <c r="G466" s="161"/>
      <c r="H466" s="161"/>
      <c r="I466" s="161"/>
      <c r="J466" s="161"/>
      <c r="K466" s="162"/>
      <c r="L466" s="162"/>
      <c r="M466" s="159"/>
      <c r="N466" s="159"/>
      <c r="O466" s="160"/>
      <c r="P466" s="160"/>
      <c r="Q466" s="159"/>
      <c r="R466" s="159"/>
      <c r="S466" s="159"/>
      <c r="T466" s="163"/>
      <c r="U466" s="163"/>
      <c r="V466" s="163" t="s">
        <v>0</v>
      </c>
      <c r="W466" s="164"/>
      <c r="X466" s="160"/>
    </row>
    <row r="467" spans="1:37">
      <c r="D467" s="158" t="s">
        <v>900</v>
      </c>
      <c r="E467" s="159"/>
      <c r="F467" s="160"/>
      <c r="G467" s="161"/>
      <c r="H467" s="161"/>
      <c r="I467" s="161"/>
      <c r="J467" s="161"/>
      <c r="K467" s="162"/>
      <c r="L467" s="162"/>
      <c r="M467" s="159"/>
      <c r="N467" s="159"/>
      <c r="O467" s="160"/>
      <c r="P467" s="160"/>
      <c r="Q467" s="159"/>
      <c r="R467" s="159"/>
      <c r="S467" s="159"/>
      <c r="T467" s="163"/>
      <c r="U467" s="163"/>
      <c r="V467" s="163" t="s">
        <v>0</v>
      </c>
      <c r="W467" s="164"/>
      <c r="X467" s="160"/>
    </row>
    <row r="468" spans="1:37">
      <c r="D468" s="158" t="s">
        <v>901</v>
      </c>
      <c r="E468" s="159"/>
      <c r="F468" s="160"/>
      <c r="G468" s="161"/>
      <c r="H468" s="161"/>
      <c r="I468" s="161"/>
      <c r="J468" s="161"/>
      <c r="K468" s="162"/>
      <c r="L468" s="162"/>
      <c r="M468" s="159"/>
      <c r="N468" s="159"/>
      <c r="O468" s="160"/>
      <c r="P468" s="160"/>
      <c r="Q468" s="159"/>
      <c r="R468" s="159"/>
      <c r="S468" s="159"/>
      <c r="T468" s="163"/>
      <c r="U468" s="163"/>
      <c r="V468" s="163" t="s">
        <v>0</v>
      </c>
      <c r="W468" s="164"/>
      <c r="X468" s="160"/>
    </row>
    <row r="469" spans="1:37">
      <c r="D469" s="158" t="s">
        <v>902</v>
      </c>
      <c r="E469" s="159"/>
      <c r="F469" s="160"/>
      <c r="G469" s="161"/>
      <c r="H469" s="161"/>
      <c r="I469" s="161"/>
      <c r="J469" s="161"/>
      <c r="K469" s="162"/>
      <c r="L469" s="162"/>
      <c r="M469" s="159"/>
      <c r="N469" s="159"/>
      <c r="O469" s="160"/>
      <c r="P469" s="160"/>
      <c r="Q469" s="159"/>
      <c r="R469" s="159"/>
      <c r="S469" s="159"/>
      <c r="T469" s="163"/>
      <c r="U469" s="163"/>
      <c r="V469" s="163" t="s">
        <v>0</v>
      </c>
      <c r="W469" s="164"/>
      <c r="X469" s="160"/>
    </row>
    <row r="470" spans="1:37">
      <c r="D470" s="158" t="s">
        <v>903</v>
      </c>
      <c r="E470" s="159"/>
      <c r="F470" s="160"/>
      <c r="G470" s="161"/>
      <c r="H470" s="161"/>
      <c r="I470" s="161"/>
      <c r="J470" s="161"/>
      <c r="K470" s="162"/>
      <c r="L470" s="162"/>
      <c r="M470" s="159"/>
      <c r="N470" s="159"/>
      <c r="O470" s="160"/>
      <c r="P470" s="160"/>
      <c r="Q470" s="159"/>
      <c r="R470" s="159"/>
      <c r="S470" s="159"/>
      <c r="T470" s="163"/>
      <c r="U470" s="163"/>
      <c r="V470" s="163" t="s">
        <v>0</v>
      </c>
      <c r="W470" s="164"/>
      <c r="X470" s="160"/>
    </row>
    <row r="471" spans="1:37" ht="25.5">
      <c r="A471" s="108">
        <v>160</v>
      </c>
      <c r="B471" s="109" t="s">
        <v>904</v>
      </c>
      <c r="C471" s="110" t="s">
        <v>905</v>
      </c>
      <c r="D471" s="111" t="s">
        <v>906</v>
      </c>
      <c r="E471" s="112">
        <v>1</v>
      </c>
      <c r="F471" s="113" t="s">
        <v>153</v>
      </c>
      <c r="H471" s="114">
        <f>ROUND(E471*G471,2)</f>
        <v>0</v>
      </c>
      <c r="J471" s="114">
        <f>ROUND(E471*G471,2)</f>
        <v>0</v>
      </c>
      <c r="L471" s="115">
        <f>E471*K471</f>
        <v>0</v>
      </c>
      <c r="N471" s="112">
        <f>E471*M471</f>
        <v>0</v>
      </c>
      <c r="O471" s="113">
        <v>20</v>
      </c>
      <c r="P471" s="113" t="s">
        <v>154</v>
      </c>
      <c r="V471" s="116" t="s">
        <v>701</v>
      </c>
      <c r="X471" s="110" t="s">
        <v>905</v>
      </c>
      <c r="Y471" s="110" t="s">
        <v>905</v>
      </c>
      <c r="Z471" s="113" t="s">
        <v>381</v>
      </c>
      <c r="AB471" s="113">
        <v>1</v>
      </c>
      <c r="AC471" s="113" t="s">
        <v>157</v>
      </c>
      <c r="AJ471" s="86" t="s">
        <v>704</v>
      </c>
      <c r="AK471" s="86" t="s">
        <v>159</v>
      </c>
    </row>
    <row r="472" spans="1:37">
      <c r="D472" s="158" t="s">
        <v>907</v>
      </c>
      <c r="E472" s="159"/>
      <c r="F472" s="160"/>
      <c r="G472" s="161"/>
      <c r="H472" s="161"/>
      <c r="I472" s="161"/>
      <c r="J472" s="161"/>
      <c r="K472" s="162"/>
      <c r="L472" s="162"/>
      <c r="M472" s="159"/>
      <c r="N472" s="159"/>
      <c r="O472" s="160"/>
      <c r="P472" s="160"/>
      <c r="Q472" s="159"/>
      <c r="R472" s="159"/>
      <c r="S472" s="159"/>
      <c r="T472" s="163"/>
      <c r="U472" s="163"/>
      <c r="V472" s="163" t="s">
        <v>0</v>
      </c>
      <c r="W472" s="164"/>
      <c r="X472" s="160"/>
    </row>
    <row r="473" spans="1:37">
      <c r="A473" s="108">
        <v>161</v>
      </c>
      <c r="B473" s="109" t="s">
        <v>733</v>
      </c>
      <c r="C473" s="110" t="s">
        <v>908</v>
      </c>
      <c r="D473" s="111" t="s">
        <v>909</v>
      </c>
      <c r="E473" s="112">
        <v>1</v>
      </c>
      <c r="F473" s="113" t="s">
        <v>312</v>
      </c>
      <c r="H473" s="114">
        <f>ROUND(E473*G473,2)</f>
        <v>0</v>
      </c>
      <c r="J473" s="114">
        <f>ROUND(E473*G473,2)</f>
        <v>0</v>
      </c>
      <c r="K473" s="115">
        <v>0.15284</v>
      </c>
      <c r="L473" s="115">
        <f>E473*K473</f>
        <v>0.15284</v>
      </c>
      <c r="N473" s="112">
        <f>E473*M473</f>
        <v>0</v>
      </c>
      <c r="O473" s="113">
        <v>20</v>
      </c>
      <c r="P473" s="113" t="s">
        <v>154</v>
      </c>
      <c r="V473" s="116" t="s">
        <v>701</v>
      </c>
      <c r="W473" s="117">
        <v>2.843</v>
      </c>
      <c r="X473" s="110" t="s">
        <v>908</v>
      </c>
      <c r="Y473" s="110" t="s">
        <v>908</v>
      </c>
      <c r="Z473" s="113" t="s">
        <v>532</v>
      </c>
      <c r="AB473" s="113">
        <v>1</v>
      </c>
      <c r="AC473" s="113" t="s">
        <v>533</v>
      </c>
      <c r="AJ473" s="86" t="s">
        <v>704</v>
      </c>
      <c r="AK473" s="86" t="s">
        <v>159</v>
      </c>
    </row>
    <row r="474" spans="1:37">
      <c r="A474" s="108">
        <v>162</v>
      </c>
      <c r="B474" s="109" t="s">
        <v>733</v>
      </c>
      <c r="C474" s="110" t="s">
        <v>910</v>
      </c>
      <c r="D474" s="111" t="s">
        <v>911</v>
      </c>
      <c r="E474" s="112">
        <v>1</v>
      </c>
      <c r="F474" s="113" t="s">
        <v>312</v>
      </c>
      <c r="H474" s="114">
        <f>ROUND(E474*G474,2)</f>
        <v>0</v>
      </c>
      <c r="J474" s="114">
        <f>ROUND(E474*G474,2)</f>
        <v>0</v>
      </c>
      <c r="K474" s="115">
        <v>0.15284</v>
      </c>
      <c r="L474" s="115">
        <f>E474*K474</f>
        <v>0.15284</v>
      </c>
      <c r="N474" s="112">
        <f>E474*M474</f>
        <v>0</v>
      </c>
      <c r="O474" s="113">
        <v>20</v>
      </c>
      <c r="P474" s="113" t="s">
        <v>154</v>
      </c>
      <c r="V474" s="116" t="s">
        <v>701</v>
      </c>
      <c r="W474" s="117">
        <v>2.843</v>
      </c>
      <c r="X474" s="110" t="s">
        <v>912</v>
      </c>
      <c r="Y474" s="110" t="s">
        <v>910</v>
      </c>
      <c r="Z474" s="113" t="s">
        <v>532</v>
      </c>
      <c r="AB474" s="113">
        <v>1</v>
      </c>
      <c r="AC474" s="113" t="s">
        <v>533</v>
      </c>
      <c r="AJ474" s="86" t="s">
        <v>704</v>
      </c>
      <c r="AK474" s="86" t="s">
        <v>159</v>
      </c>
    </row>
    <row r="475" spans="1:37">
      <c r="A475" s="108">
        <v>163</v>
      </c>
      <c r="B475" s="109" t="s">
        <v>733</v>
      </c>
      <c r="C475" s="110" t="s">
        <v>913</v>
      </c>
      <c r="D475" s="111" t="s">
        <v>914</v>
      </c>
      <c r="E475" s="112">
        <v>13.797000000000001</v>
      </c>
      <c r="F475" s="113" t="s">
        <v>153</v>
      </c>
      <c r="H475" s="114">
        <f>ROUND(E475*G475,2)</f>
        <v>0</v>
      </c>
      <c r="J475" s="114">
        <f>ROUND(E475*G475,2)</f>
        <v>0</v>
      </c>
      <c r="L475" s="115">
        <f>E475*K475</f>
        <v>0</v>
      </c>
      <c r="N475" s="112">
        <f>E475*M475</f>
        <v>0</v>
      </c>
      <c r="O475" s="113">
        <v>20</v>
      </c>
      <c r="P475" s="113" t="s">
        <v>154</v>
      </c>
      <c r="V475" s="116" t="s">
        <v>701</v>
      </c>
      <c r="W475" s="117">
        <v>21.536999999999999</v>
      </c>
      <c r="X475" s="110" t="s">
        <v>913</v>
      </c>
      <c r="Y475" s="110" t="s">
        <v>913</v>
      </c>
      <c r="Z475" s="113" t="s">
        <v>532</v>
      </c>
      <c r="AB475" s="113">
        <v>1</v>
      </c>
      <c r="AC475" s="113" t="s">
        <v>533</v>
      </c>
      <c r="AJ475" s="86" t="s">
        <v>704</v>
      </c>
      <c r="AK475" s="86" t="s">
        <v>159</v>
      </c>
    </row>
    <row r="476" spans="1:37">
      <c r="D476" s="158" t="s">
        <v>915</v>
      </c>
      <c r="E476" s="159"/>
      <c r="F476" s="160"/>
      <c r="G476" s="161"/>
      <c r="H476" s="161"/>
      <c r="I476" s="161"/>
      <c r="J476" s="161"/>
      <c r="K476" s="162"/>
      <c r="L476" s="162"/>
      <c r="M476" s="159"/>
      <c r="N476" s="159"/>
      <c r="O476" s="160"/>
      <c r="P476" s="160"/>
      <c r="Q476" s="159"/>
      <c r="R476" s="159"/>
      <c r="S476" s="159"/>
      <c r="T476" s="163"/>
      <c r="U476" s="163"/>
      <c r="V476" s="163" t="s">
        <v>0</v>
      </c>
      <c r="W476" s="164"/>
      <c r="X476" s="160"/>
    </row>
    <row r="477" spans="1:37">
      <c r="A477" s="108">
        <v>164</v>
      </c>
      <c r="B477" s="109" t="s">
        <v>904</v>
      </c>
      <c r="C477" s="110" t="s">
        <v>916</v>
      </c>
      <c r="D477" s="111" t="s">
        <v>917</v>
      </c>
      <c r="E477" s="112">
        <v>421.2</v>
      </c>
      <c r="F477" s="113" t="s">
        <v>918</v>
      </c>
      <c r="H477" s="114">
        <f>ROUND(E477*G477,2)</f>
        <v>0</v>
      </c>
      <c r="J477" s="114">
        <f>ROUND(E477*G477,2)</f>
        <v>0</v>
      </c>
      <c r="K477" s="115">
        <v>5.0000000000000002E-5</v>
      </c>
      <c r="L477" s="115">
        <f>E477*K477</f>
        <v>2.1059999999999999E-2</v>
      </c>
      <c r="N477" s="112">
        <f>E477*M477</f>
        <v>0</v>
      </c>
      <c r="O477" s="113">
        <v>20</v>
      </c>
      <c r="P477" s="113" t="s">
        <v>154</v>
      </c>
      <c r="V477" s="116" t="s">
        <v>701</v>
      </c>
      <c r="W477" s="117">
        <v>10.109</v>
      </c>
      <c r="X477" s="110" t="s">
        <v>919</v>
      </c>
      <c r="Y477" s="110" t="s">
        <v>916</v>
      </c>
      <c r="Z477" s="113" t="s">
        <v>920</v>
      </c>
      <c r="AB477" s="113">
        <v>1</v>
      </c>
      <c r="AC477" s="113" t="s">
        <v>157</v>
      </c>
      <c r="AJ477" s="86" t="s">
        <v>704</v>
      </c>
      <c r="AK477" s="86" t="s">
        <v>159</v>
      </c>
    </row>
    <row r="478" spans="1:37">
      <c r="D478" s="158" t="s">
        <v>921</v>
      </c>
      <c r="E478" s="159"/>
      <c r="F478" s="160"/>
      <c r="G478" s="161"/>
      <c r="H478" s="161"/>
      <c r="I478" s="161"/>
      <c r="J478" s="161"/>
      <c r="K478" s="162"/>
      <c r="L478" s="162"/>
      <c r="M478" s="159"/>
      <c r="N478" s="159"/>
      <c r="O478" s="160"/>
      <c r="P478" s="160"/>
      <c r="Q478" s="159"/>
      <c r="R478" s="159"/>
      <c r="S478" s="159"/>
      <c r="T478" s="163"/>
      <c r="U478" s="163"/>
      <c r="V478" s="163" t="s">
        <v>0</v>
      </c>
      <c r="W478" s="164"/>
      <c r="X478" s="160"/>
    </row>
    <row r="479" spans="1:37">
      <c r="D479" s="158" t="s">
        <v>922</v>
      </c>
      <c r="E479" s="159"/>
      <c r="F479" s="160"/>
      <c r="G479" s="161"/>
      <c r="H479" s="161"/>
      <c r="I479" s="161"/>
      <c r="J479" s="161"/>
      <c r="K479" s="162"/>
      <c r="L479" s="162"/>
      <c r="M479" s="159"/>
      <c r="N479" s="159"/>
      <c r="O479" s="160"/>
      <c r="P479" s="160"/>
      <c r="Q479" s="159"/>
      <c r="R479" s="159"/>
      <c r="S479" s="159"/>
      <c r="T479" s="163"/>
      <c r="U479" s="163"/>
      <c r="V479" s="163" t="s">
        <v>0</v>
      </c>
      <c r="W479" s="164"/>
      <c r="X479" s="160"/>
    </row>
    <row r="480" spans="1:37">
      <c r="D480" s="158" t="s">
        <v>923</v>
      </c>
      <c r="E480" s="159"/>
      <c r="F480" s="160"/>
      <c r="G480" s="161"/>
      <c r="H480" s="161"/>
      <c r="I480" s="161"/>
      <c r="J480" s="161"/>
      <c r="K480" s="162"/>
      <c r="L480" s="162"/>
      <c r="M480" s="159"/>
      <c r="N480" s="159"/>
      <c r="O480" s="160"/>
      <c r="P480" s="160"/>
      <c r="Q480" s="159"/>
      <c r="R480" s="159"/>
      <c r="S480" s="159"/>
      <c r="T480" s="163"/>
      <c r="U480" s="163"/>
      <c r="V480" s="163" t="s">
        <v>0</v>
      </c>
      <c r="W480" s="164"/>
      <c r="X480" s="160"/>
    </row>
    <row r="481" spans="1:37">
      <c r="D481" s="158" t="s">
        <v>924</v>
      </c>
      <c r="E481" s="159"/>
      <c r="F481" s="160"/>
      <c r="G481" s="161"/>
      <c r="H481" s="161"/>
      <c r="I481" s="161"/>
      <c r="J481" s="161"/>
      <c r="K481" s="162"/>
      <c r="L481" s="162"/>
      <c r="M481" s="159"/>
      <c r="N481" s="159"/>
      <c r="O481" s="160"/>
      <c r="P481" s="160"/>
      <c r="Q481" s="159"/>
      <c r="R481" s="159"/>
      <c r="S481" s="159"/>
      <c r="T481" s="163"/>
      <c r="U481" s="163"/>
      <c r="V481" s="163" t="s">
        <v>0</v>
      </c>
      <c r="W481" s="164"/>
      <c r="X481" s="160"/>
    </row>
    <row r="482" spans="1:37">
      <c r="A482" s="108">
        <v>165</v>
      </c>
      <c r="B482" s="109" t="s">
        <v>391</v>
      </c>
      <c r="C482" s="110" t="s">
        <v>925</v>
      </c>
      <c r="D482" s="111" t="s">
        <v>926</v>
      </c>
      <c r="E482" s="112">
        <v>15.6</v>
      </c>
      <c r="F482" s="113" t="s">
        <v>153</v>
      </c>
      <c r="I482" s="114">
        <f>ROUND(E482*G482,2)</f>
        <v>0</v>
      </c>
      <c r="J482" s="114">
        <f>ROUND(E482*G482,2)</f>
        <v>0</v>
      </c>
      <c r="K482" s="115">
        <v>2.12E-2</v>
      </c>
      <c r="L482" s="115">
        <f>E482*K482</f>
        <v>0.33072000000000001</v>
      </c>
      <c r="N482" s="112">
        <f>E482*M482</f>
        <v>0</v>
      </c>
      <c r="O482" s="113">
        <v>20</v>
      </c>
      <c r="P482" s="113" t="s">
        <v>154</v>
      </c>
      <c r="V482" s="116" t="s">
        <v>101</v>
      </c>
      <c r="X482" s="110" t="s">
        <v>925</v>
      </c>
      <c r="Y482" s="110" t="s">
        <v>925</v>
      </c>
      <c r="Z482" s="113" t="s">
        <v>510</v>
      </c>
      <c r="AA482" s="110" t="s">
        <v>154</v>
      </c>
      <c r="AB482" s="113">
        <v>2</v>
      </c>
      <c r="AC482" s="113" t="s">
        <v>157</v>
      </c>
      <c r="AJ482" s="86" t="s">
        <v>720</v>
      </c>
      <c r="AK482" s="86" t="s">
        <v>159</v>
      </c>
    </row>
    <row r="483" spans="1:37">
      <c r="D483" s="158" t="s">
        <v>927</v>
      </c>
      <c r="E483" s="159"/>
      <c r="F483" s="160"/>
      <c r="G483" s="161"/>
      <c r="H483" s="161"/>
      <c r="I483" s="161"/>
      <c r="J483" s="161"/>
      <c r="K483" s="162"/>
      <c r="L483" s="162"/>
      <c r="M483" s="159"/>
      <c r="N483" s="159"/>
      <c r="O483" s="160"/>
      <c r="P483" s="160"/>
      <c r="Q483" s="159"/>
      <c r="R483" s="159"/>
      <c r="S483" s="159"/>
      <c r="T483" s="163"/>
      <c r="U483" s="163"/>
      <c r="V483" s="163" t="s">
        <v>0</v>
      </c>
      <c r="W483" s="164"/>
      <c r="X483" s="160"/>
    </row>
    <row r="484" spans="1:37">
      <c r="D484" s="158" t="s">
        <v>834</v>
      </c>
      <c r="E484" s="159"/>
      <c r="F484" s="160"/>
      <c r="G484" s="161"/>
      <c r="H484" s="161"/>
      <c r="I484" s="161"/>
      <c r="J484" s="161"/>
      <c r="K484" s="162"/>
      <c r="L484" s="162"/>
      <c r="M484" s="159"/>
      <c r="N484" s="159"/>
      <c r="O484" s="160"/>
      <c r="P484" s="160"/>
      <c r="Q484" s="159"/>
      <c r="R484" s="159"/>
      <c r="S484" s="159"/>
      <c r="T484" s="163"/>
      <c r="U484" s="163"/>
      <c r="V484" s="163" t="s">
        <v>0</v>
      </c>
      <c r="W484" s="164"/>
      <c r="X484" s="160"/>
    </row>
    <row r="485" spans="1:37">
      <c r="D485" s="158" t="s">
        <v>928</v>
      </c>
      <c r="E485" s="159"/>
      <c r="F485" s="160"/>
      <c r="G485" s="161"/>
      <c r="H485" s="161"/>
      <c r="I485" s="161"/>
      <c r="J485" s="161"/>
      <c r="K485" s="162"/>
      <c r="L485" s="162"/>
      <c r="M485" s="159"/>
      <c r="N485" s="159"/>
      <c r="O485" s="160"/>
      <c r="P485" s="160"/>
      <c r="Q485" s="159"/>
      <c r="R485" s="159"/>
      <c r="S485" s="159"/>
      <c r="T485" s="163"/>
      <c r="U485" s="163"/>
      <c r="V485" s="163" t="s">
        <v>0</v>
      </c>
      <c r="W485" s="164"/>
      <c r="X485" s="160"/>
    </row>
    <row r="486" spans="1:37">
      <c r="D486" s="158" t="s">
        <v>929</v>
      </c>
      <c r="E486" s="159"/>
      <c r="F486" s="160"/>
      <c r="G486" s="161"/>
      <c r="H486" s="161"/>
      <c r="I486" s="161"/>
      <c r="J486" s="161"/>
      <c r="K486" s="162"/>
      <c r="L486" s="162"/>
      <c r="M486" s="159"/>
      <c r="N486" s="159"/>
      <c r="O486" s="160"/>
      <c r="P486" s="160"/>
      <c r="Q486" s="159"/>
      <c r="R486" s="159"/>
      <c r="S486" s="159"/>
      <c r="T486" s="163"/>
      <c r="U486" s="163"/>
      <c r="V486" s="163" t="s">
        <v>0</v>
      </c>
      <c r="W486" s="164"/>
      <c r="X486" s="160"/>
    </row>
    <row r="487" spans="1:37">
      <c r="A487" s="108">
        <v>166</v>
      </c>
      <c r="B487" s="109" t="s">
        <v>904</v>
      </c>
      <c r="C487" s="110" t="s">
        <v>930</v>
      </c>
      <c r="D487" s="111" t="s">
        <v>931</v>
      </c>
      <c r="E487" s="112">
        <v>8.5</v>
      </c>
      <c r="F487" s="113" t="s">
        <v>408</v>
      </c>
      <c r="H487" s="114">
        <f>ROUND(E487*G487,2)</f>
        <v>0</v>
      </c>
      <c r="J487" s="114">
        <f>ROUND(E487*G487,2)</f>
        <v>0</v>
      </c>
      <c r="L487" s="115">
        <f>E487*K487</f>
        <v>0</v>
      </c>
      <c r="N487" s="112">
        <f>E487*M487</f>
        <v>0</v>
      </c>
      <c r="O487" s="113">
        <v>20</v>
      </c>
      <c r="P487" s="113" t="s">
        <v>154</v>
      </c>
      <c r="V487" s="116" t="s">
        <v>701</v>
      </c>
      <c r="W487" s="117">
        <v>2.5499999999999998</v>
      </c>
      <c r="X487" s="110" t="s">
        <v>932</v>
      </c>
      <c r="Y487" s="110" t="s">
        <v>930</v>
      </c>
      <c r="Z487" s="113" t="s">
        <v>933</v>
      </c>
      <c r="AB487" s="113">
        <v>1</v>
      </c>
      <c r="AC487" s="113" t="s">
        <v>157</v>
      </c>
      <c r="AJ487" s="86" t="s">
        <v>704</v>
      </c>
      <c r="AK487" s="86" t="s">
        <v>159</v>
      </c>
    </row>
    <row r="488" spans="1:37">
      <c r="D488" s="158" t="s">
        <v>934</v>
      </c>
      <c r="E488" s="159"/>
      <c r="F488" s="160"/>
      <c r="G488" s="161"/>
      <c r="H488" s="161"/>
      <c r="I488" s="161"/>
      <c r="J488" s="161"/>
      <c r="K488" s="162"/>
      <c r="L488" s="162"/>
      <c r="M488" s="159"/>
      <c r="N488" s="159"/>
      <c r="O488" s="160"/>
      <c r="P488" s="160"/>
      <c r="Q488" s="159"/>
      <c r="R488" s="159"/>
      <c r="S488" s="159"/>
      <c r="T488" s="163"/>
      <c r="U488" s="163"/>
      <c r="V488" s="163" t="s">
        <v>0</v>
      </c>
      <c r="W488" s="164"/>
      <c r="X488" s="160"/>
    </row>
    <row r="489" spans="1:37">
      <c r="D489" s="158" t="s">
        <v>935</v>
      </c>
      <c r="E489" s="159"/>
      <c r="F489" s="160"/>
      <c r="G489" s="161"/>
      <c r="H489" s="161"/>
      <c r="I489" s="161"/>
      <c r="J489" s="161"/>
      <c r="K489" s="162"/>
      <c r="L489" s="162"/>
      <c r="M489" s="159"/>
      <c r="N489" s="159"/>
      <c r="O489" s="160"/>
      <c r="P489" s="160"/>
      <c r="Q489" s="159"/>
      <c r="R489" s="159"/>
      <c r="S489" s="159"/>
      <c r="T489" s="163"/>
      <c r="U489" s="163"/>
      <c r="V489" s="163" t="s">
        <v>0</v>
      </c>
      <c r="W489" s="164"/>
      <c r="X489" s="160"/>
    </row>
    <row r="490" spans="1:37">
      <c r="A490" s="108">
        <v>167</v>
      </c>
      <c r="B490" s="109" t="s">
        <v>904</v>
      </c>
      <c r="C490" s="110" t="s">
        <v>936</v>
      </c>
      <c r="D490" s="111" t="s">
        <v>937</v>
      </c>
      <c r="E490" s="112">
        <v>17</v>
      </c>
      <c r="F490" s="113" t="s">
        <v>408</v>
      </c>
      <c r="H490" s="114">
        <f>ROUND(E490*G490,2)</f>
        <v>0</v>
      </c>
      <c r="J490" s="114">
        <f t="shared" ref="J490:J501" si="26">ROUND(E490*G490,2)</f>
        <v>0</v>
      </c>
      <c r="L490" s="115">
        <f t="shared" ref="L490:L501" si="27">E490*K490</f>
        <v>0</v>
      </c>
      <c r="N490" s="112">
        <f t="shared" ref="N490:N501" si="28">E490*M490</f>
        <v>0</v>
      </c>
      <c r="O490" s="113">
        <v>20</v>
      </c>
      <c r="P490" s="113" t="s">
        <v>154</v>
      </c>
      <c r="V490" s="116" t="s">
        <v>701</v>
      </c>
      <c r="W490" s="117">
        <v>0.374</v>
      </c>
      <c r="X490" s="110" t="s">
        <v>938</v>
      </c>
      <c r="Y490" s="110" t="s">
        <v>936</v>
      </c>
      <c r="Z490" s="113" t="s">
        <v>933</v>
      </c>
      <c r="AB490" s="113">
        <v>1</v>
      </c>
      <c r="AC490" s="113" t="s">
        <v>157</v>
      </c>
      <c r="AJ490" s="86" t="s">
        <v>704</v>
      </c>
      <c r="AK490" s="86" t="s">
        <v>159</v>
      </c>
    </row>
    <row r="491" spans="1:37">
      <c r="A491" s="108">
        <v>168</v>
      </c>
      <c r="B491" s="109" t="s">
        <v>904</v>
      </c>
      <c r="C491" s="110" t="s">
        <v>939</v>
      </c>
      <c r="D491" s="111" t="s">
        <v>940</v>
      </c>
      <c r="E491" s="112">
        <v>8.5</v>
      </c>
      <c r="F491" s="113" t="s">
        <v>408</v>
      </c>
      <c r="H491" s="114">
        <f>ROUND(E491*G491,2)</f>
        <v>0</v>
      </c>
      <c r="J491" s="114">
        <f t="shared" si="26"/>
        <v>0</v>
      </c>
      <c r="L491" s="115">
        <f t="shared" si="27"/>
        <v>0</v>
      </c>
      <c r="N491" s="112">
        <f t="shared" si="28"/>
        <v>0</v>
      </c>
      <c r="O491" s="113">
        <v>20</v>
      </c>
      <c r="P491" s="113" t="s">
        <v>154</v>
      </c>
      <c r="V491" s="116" t="s">
        <v>701</v>
      </c>
      <c r="W491" s="117">
        <v>0.221</v>
      </c>
      <c r="X491" s="110" t="s">
        <v>941</v>
      </c>
      <c r="Y491" s="110" t="s">
        <v>939</v>
      </c>
      <c r="Z491" s="113" t="s">
        <v>933</v>
      </c>
      <c r="AB491" s="113">
        <v>1</v>
      </c>
      <c r="AC491" s="113" t="s">
        <v>157</v>
      </c>
      <c r="AJ491" s="86" t="s">
        <v>704</v>
      </c>
      <c r="AK491" s="86" t="s">
        <v>159</v>
      </c>
    </row>
    <row r="492" spans="1:37" ht="25.5">
      <c r="A492" s="108">
        <v>169</v>
      </c>
      <c r="B492" s="109" t="s">
        <v>904</v>
      </c>
      <c r="C492" s="110" t="s">
        <v>942</v>
      </c>
      <c r="D492" s="111" t="s">
        <v>943</v>
      </c>
      <c r="E492" s="112">
        <v>17</v>
      </c>
      <c r="F492" s="113" t="s">
        <v>312</v>
      </c>
      <c r="H492" s="114">
        <f>ROUND(E492*G492,2)</f>
        <v>0</v>
      </c>
      <c r="J492" s="114">
        <f t="shared" si="26"/>
        <v>0</v>
      </c>
      <c r="L492" s="115">
        <f t="shared" si="27"/>
        <v>0</v>
      </c>
      <c r="N492" s="112">
        <f t="shared" si="28"/>
        <v>0</v>
      </c>
      <c r="O492" s="113">
        <v>20</v>
      </c>
      <c r="P492" s="113" t="s">
        <v>154</v>
      </c>
      <c r="V492" s="116" t="s">
        <v>701</v>
      </c>
      <c r="W492" s="117">
        <v>20.059999999999999</v>
      </c>
      <c r="X492" s="110" t="s">
        <v>944</v>
      </c>
      <c r="Y492" s="110" t="s">
        <v>942</v>
      </c>
      <c r="Z492" s="113" t="s">
        <v>933</v>
      </c>
      <c r="AB492" s="113">
        <v>1</v>
      </c>
      <c r="AC492" s="113" t="s">
        <v>157</v>
      </c>
      <c r="AJ492" s="86" t="s">
        <v>704</v>
      </c>
      <c r="AK492" s="86" t="s">
        <v>159</v>
      </c>
    </row>
    <row r="493" spans="1:37" ht="25.5">
      <c r="A493" s="108">
        <v>170</v>
      </c>
      <c r="B493" s="109" t="s">
        <v>391</v>
      </c>
      <c r="C493" s="110" t="s">
        <v>945</v>
      </c>
      <c r="D493" s="111" t="s">
        <v>946</v>
      </c>
      <c r="E493" s="112">
        <v>8.5</v>
      </c>
      <c r="F493" s="113" t="s">
        <v>408</v>
      </c>
      <c r="I493" s="114">
        <f t="shared" ref="I493:I499" si="29">ROUND(E493*G493,2)</f>
        <v>0</v>
      </c>
      <c r="J493" s="114">
        <f t="shared" si="26"/>
        <v>0</v>
      </c>
      <c r="K493" s="115">
        <v>1.5E-3</v>
      </c>
      <c r="L493" s="115">
        <f t="shared" si="27"/>
        <v>1.2750000000000001E-2</v>
      </c>
      <c r="N493" s="112">
        <f t="shared" si="28"/>
        <v>0</v>
      </c>
      <c r="O493" s="113">
        <v>20</v>
      </c>
      <c r="P493" s="113" t="s">
        <v>154</v>
      </c>
      <c r="V493" s="116" t="s">
        <v>101</v>
      </c>
      <c r="X493" s="110" t="s">
        <v>945</v>
      </c>
      <c r="Y493" s="110" t="s">
        <v>945</v>
      </c>
      <c r="Z493" s="113" t="s">
        <v>947</v>
      </c>
      <c r="AA493" s="110" t="s">
        <v>154</v>
      </c>
      <c r="AB493" s="113">
        <v>2</v>
      </c>
      <c r="AC493" s="113" t="s">
        <v>157</v>
      </c>
      <c r="AJ493" s="86" t="s">
        <v>720</v>
      </c>
      <c r="AK493" s="86" t="s">
        <v>159</v>
      </c>
    </row>
    <row r="494" spans="1:37">
      <c r="A494" s="108">
        <v>171</v>
      </c>
      <c r="B494" s="109" t="s">
        <v>391</v>
      </c>
      <c r="C494" s="110" t="s">
        <v>948</v>
      </c>
      <c r="D494" s="111" t="s">
        <v>949</v>
      </c>
      <c r="E494" s="112">
        <v>6</v>
      </c>
      <c r="F494" s="113" t="s">
        <v>312</v>
      </c>
      <c r="I494" s="114">
        <f t="shared" si="29"/>
        <v>0</v>
      </c>
      <c r="J494" s="114">
        <f t="shared" si="26"/>
        <v>0</v>
      </c>
      <c r="K494" s="115">
        <v>2.3E-3</v>
      </c>
      <c r="L494" s="115">
        <f t="shared" si="27"/>
        <v>1.38E-2</v>
      </c>
      <c r="N494" s="112">
        <f t="shared" si="28"/>
        <v>0</v>
      </c>
      <c r="O494" s="113">
        <v>20</v>
      </c>
      <c r="P494" s="113" t="s">
        <v>154</v>
      </c>
      <c r="V494" s="116" t="s">
        <v>101</v>
      </c>
      <c r="X494" s="110" t="s">
        <v>948</v>
      </c>
      <c r="Y494" s="110" t="s">
        <v>948</v>
      </c>
      <c r="Z494" s="113" t="s">
        <v>950</v>
      </c>
      <c r="AA494" s="110" t="s">
        <v>951</v>
      </c>
      <c r="AB494" s="113">
        <v>2</v>
      </c>
      <c r="AC494" s="113" t="s">
        <v>157</v>
      </c>
      <c r="AJ494" s="86" t="s">
        <v>720</v>
      </c>
      <c r="AK494" s="86" t="s">
        <v>159</v>
      </c>
    </row>
    <row r="495" spans="1:37">
      <c r="A495" s="108">
        <v>172</v>
      </c>
      <c r="B495" s="109" t="s">
        <v>391</v>
      </c>
      <c r="C495" s="110" t="s">
        <v>952</v>
      </c>
      <c r="D495" s="111" t="s">
        <v>953</v>
      </c>
      <c r="E495" s="112">
        <v>6</v>
      </c>
      <c r="F495" s="113" t="s">
        <v>312</v>
      </c>
      <c r="I495" s="114">
        <f t="shared" si="29"/>
        <v>0</v>
      </c>
      <c r="J495" s="114">
        <f t="shared" si="26"/>
        <v>0</v>
      </c>
      <c r="L495" s="115">
        <f t="shared" si="27"/>
        <v>0</v>
      </c>
      <c r="N495" s="112">
        <f t="shared" si="28"/>
        <v>0</v>
      </c>
      <c r="O495" s="113">
        <v>20</v>
      </c>
      <c r="P495" s="113" t="s">
        <v>154</v>
      </c>
      <c r="V495" s="116" t="s">
        <v>101</v>
      </c>
      <c r="X495" s="110" t="s">
        <v>952</v>
      </c>
      <c r="Y495" s="110" t="s">
        <v>952</v>
      </c>
      <c r="Z495" s="113" t="s">
        <v>950</v>
      </c>
      <c r="AA495" s="110" t="s">
        <v>154</v>
      </c>
      <c r="AB495" s="113">
        <v>2</v>
      </c>
      <c r="AC495" s="113" t="s">
        <v>157</v>
      </c>
      <c r="AJ495" s="86" t="s">
        <v>720</v>
      </c>
      <c r="AK495" s="86" t="s">
        <v>159</v>
      </c>
    </row>
    <row r="496" spans="1:37" ht="25.5">
      <c r="A496" s="108">
        <v>173</v>
      </c>
      <c r="B496" s="109" t="s">
        <v>391</v>
      </c>
      <c r="C496" s="110" t="s">
        <v>954</v>
      </c>
      <c r="D496" s="111" t="s">
        <v>955</v>
      </c>
      <c r="E496" s="112">
        <v>1</v>
      </c>
      <c r="F496" s="113" t="s">
        <v>312</v>
      </c>
      <c r="I496" s="114">
        <f t="shared" si="29"/>
        <v>0</v>
      </c>
      <c r="J496" s="114">
        <f t="shared" si="26"/>
        <v>0</v>
      </c>
      <c r="K496" s="115">
        <v>4.0000000000000002E-4</v>
      </c>
      <c r="L496" s="115">
        <f t="shared" si="27"/>
        <v>4.0000000000000002E-4</v>
      </c>
      <c r="N496" s="112">
        <f t="shared" si="28"/>
        <v>0</v>
      </c>
      <c r="O496" s="113">
        <v>20</v>
      </c>
      <c r="P496" s="113" t="s">
        <v>154</v>
      </c>
      <c r="V496" s="116" t="s">
        <v>101</v>
      </c>
      <c r="X496" s="110" t="s">
        <v>954</v>
      </c>
      <c r="Y496" s="110" t="s">
        <v>954</v>
      </c>
      <c r="Z496" s="113" t="s">
        <v>956</v>
      </c>
      <c r="AA496" s="110" t="s">
        <v>957</v>
      </c>
      <c r="AB496" s="113">
        <v>2</v>
      </c>
      <c r="AC496" s="113" t="s">
        <v>157</v>
      </c>
      <c r="AJ496" s="86" t="s">
        <v>720</v>
      </c>
      <c r="AK496" s="86" t="s">
        <v>159</v>
      </c>
    </row>
    <row r="497" spans="1:37" ht="25.5">
      <c r="A497" s="108">
        <v>174</v>
      </c>
      <c r="B497" s="109" t="s">
        <v>391</v>
      </c>
      <c r="C497" s="110" t="s">
        <v>958</v>
      </c>
      <c r="D497" s="111" t="s">
        <v>959</v>
      </c>
      <c r="E497" s="112">
        <v>1</v>
      </c>
      <c r="F497" s="113" t="s">
        <v>312</v>
      </c>
      <c r="I497" s="114">
        <f t="shared" si="29"/>
        <v>0</v>
      </c>
      <c r="J497" s="114">
        <f t="shared" si="26"/>
        <v>0</v>
      </c>
      <c r="K497" s="115">
        <v>1E-3</v>
      </c>
      <c r="L497" s="115">
        <f t="shared" si="27"/>
        <v>1E-3</v>
      </c>
      <c r="N497" s="112">
        <f t="shared" si="28"/>
        <v>0</v>
      </c>
      <c r="O497" s="113">
        <v>20</v>
      </c>
      <c r="P497" s="113" t="s">
        <v>154</v>
      </c>
      <c r="V497" s="116" t="s">
        <v>101</v>
      </c>
      <c r="X497" s="110" t="s">
        <v>958</v>
      </c>
      <c r="Y497" s="110" t="s">
        <v>958</v>
      </c>
      <c r="Z497" s="113" t="s">
        <v>956</v>
      </c>
      <c r="AA497" s="110" t="s">
        <v>960</v>
      </c>
      <c r="AB497" s="113">
        <v>2</v>
      </c>
      <c r="AC497" s="113" t="s">
        <v>157</v>
      </c>
      <c r="AJ497" s="86" t="s">
        <v>720</v>
      </c>
      <c r="AK497" s="86" t="s">
        <v>159</v>
      </c>
    </row>
    <row r="498" spans="1:37" ht="25.5">
      <c r="A498" s="108">
        <v>175</v>
      </c>
      <c r="B498" s="109" t="s">
        <v>391</v>
      </c>
      <c r="C498" s="110" t="s">
        <v>961</v>
      </c>
      <c r="D498" s="111" t="s">
        <v>962</v>
      </c>
      <c r="E498" s="112">
        <v>6</v>
      </c>
      <c r="F498" s="113" t="s">
        <v>312</v>
      </c>
      <c r="I498" s="114">
        <f t="shared" si="29"/>
        <v>0</v>
      </c>
      <c r="J498" s="114">
        <f t="shared" si="26"/>
        <v>0</v>
      </c>
      <c r="K498" s="115">
        <v>4.5999999999999999E-3</v>
      </c>
      <c r="L498" s="115">
        <f t="shared" si="27"/>
        <v>2.76E-2</v>
      </c>
      <c r="N498" s="112">
        <f t="shared" si="28"/>
        <v>0</v>
      </c>
      <c r="O498" s="113">
        <v>20</v>
      </c>
      <c r="P498" s="113" t="s">
        <v>154</v>
      </c>
      <c r="V498" s="116" t="s">
        <v>101</v>
      </c>
      <c r="X498" s="110" t="s">
        <v>961</v>
      </c>
      <c r="Y498" s="110" t="s">
        <v>961</v>
      </c>
      <c r="Z498" s="113" t="s">
        <v>950</v>
      </c>
      <c r="AA498" s="110" t="s">
        <v>963</v>
      </c>
      <c r="AB498" s="113">
        <v>2</v>
      </c>
      <c r="AC498" s="113" t="s">
        <v>157</v>
      </c>
      <c r="AJ498" s="86" t="s">
        <v>720</v>
      </c>
      <c r="AK498" s="86" t="s">
        <v>159</v>
      </c>
    </row>
    <row r="499" spans="1:37">
      <c r="A499" s="108">
        <v>176</v>
      </c>
      <c r="B499" s="109" t="s">
        <v>391</v>
      </c>
      <c r="C499" s="110" t="s">
        <v>964</v>
      </c>
      <c r="D499" s="111" t="s">
        <v>965</v>
      </c>
      <c r="E499" s="112">
        <v>1</v>
      </c>
      <c r="F499" s="113" t="s">
        <v>312</v>
      </c>
      <c r="I499" s="114">
        <f t="shared" si="29"/>
        <v>0</v>
      </c>
      <c r="J499" s="114">
        <f t="shared" si="26"/>
        <v>0</v>
      </c>
      <c r="L499" s="115">
        <f t="shared" si="27"/>
        <v>0</v>
      </c>
      <c r="N499" s="112">
        <f t="shared" si="28"/>
        <v>0</v>
      </c>
      <c r="O499" s="113">
        <v>20</v>
      </c>
      <c r="P499" s="113" t="s">
        <v>154</v>
      </c>
      <c r="V499" s="116" t="s">
        <v>101</v>
      </c>
      <c r="X499" s="110" t="s">
        <v>964</v>
      </c>
      <c r="Y499" s="110" t="s">
        <v>964</v>
      </c>
      <c r="Z499" s="113" t="s">
        <v>950</v>
      </c>
      <c r="AA499" s="110" t="s">
        <v>154</v>
      </c>
      <c r="AB499" s="113">
        <v>2</v>
      </c>
      <c r="AC499" s="113" t="s">
        <v>157</v>
      </c>
      <c r="AJ499" s="86" t="s">
        <v>720</v>
      </c>
      <c r="AK499" s="86" t="s">
        <v>159</v>
      </c>
    </row>
    <row r="500" spans="1:37">
      <c r="A500" s="108">
        <v>177</v>
      </c>
      <c r="B500" s="109" t="s">
        <v>904</v>
      </c>
      <c r="C500" s="110" t="s">
        <v>966</v>
      </c>
      <c r="D500" s="111" t="s">
        <v>967</v>
      </c>
      <c r="E500" s="112">
        <v>1</v>
      </c>
      <c r="F500" s="113" t="s">
        <v>776</v>
      </c>
      <c r="H500" s="114">
        <f>ROUND(E500*G500,2)</f>
        <v>0</v>
      </c>
      <c r="J500" s="114">
        <f t="shared" si="26"/>
        <v>0</v>
      </c>
      <c r="K500" s="115">
        <v>6.9999999999999994E-5</v>
      </c>
      <c r="L500" s="115">
        <f t="shared" si="27"/>
        <v>6.9999999999999994E-5</v>
      </c>
      <c r="N500" s="112">
        <f t="shared" si="28"/>
        <v>0</v>
      </c>
      <c r="O500" s="113">
        <v>20</v>
      </c>
      <c r="P500" s="113" t="s">
        <v>154</v>
      </c>
      <c r="V500" s="116" t="s">
        <v>701</v>
      </c>
      <c r="W500" s="117">
        <v>0.26200000000000001</v>
      </c>
      <c r="X500" s="110" t="s">
        <v>968</v>
      </c>
      <c r="Y500" s="110" t="s">
        <v>966</v>
      </c>
      <c r="Z500" s="113" t="s">
        <v>920</v>
      </c>
      <c r="AB500" s="113">
        <v>7</v>
      </c>
      <c r="AC500" s="113" t="s">
        <v>157</v>
      </c>
      <c r="AJ500" s="86" t="s">
        <v>704</v>
      </c>
      <c r="AK500" s="86" t="s">
        <v>159</v>
      </c>
    </row>
    <row r="501" spans="1:37">
      <c r="A501" s="108">
        <v>178</v>
      </c>
      <c r="B501" s="109" t="s">
        <v>904</v>
      </c>
      <c r="C501" s="110" t="s">
        <v>969</v>
      </c>
      <c r="D501" s="111" t="s">
        <v>970</v>
      </c>
      <c r="E501" s="112">
        <v>1</v>
      </c>
      <c r="F501" s="113" t="s">
        <v>776</v>
      </c>
      <c r="H501" s="114">
        <f>ROUND(E501*G501,2)</f>
        <v>0</v>
      </c>
      <c r="J501" s="114">
        <f t="shared" si="26"/>
        <v>0</v>
      </c>
      <c r="K501" s="115">
        <v>6.9999999999999994E-5</v>
      </c>
      <c r="L501" s="115">
        <f t="shared" si="27"/>
        <v>6.9999999999999994E-5</v>
      </c>
      <c r="N501" s="112">
        <f t="shared" si="28"/>
        <v>0</v>
      </c>
      <c r="O501" s="113">
        <v>20</v>
      </c>
      <c r="P501" s="113" t="s">
        <v>154</v>
      </c>
      <c r="V501" s="116" t="s">
        <v>701</v>
      </c>
      <c r="W501" s="117">
        <v>0.26200000000000001</v>
      </c>
      <c r="X501" s="110" t="s">
        <v>971</v>
      </c>
      <c r="Y501" s="110" t="s">
        <v>969</v>
      </c>
      <c r="Z501" s="113" t="s">
        <v>920</v>
      </c>
      <c r="AB501" s="113">
        <v>7</v>
      </c>
      <c r="AC501" s="113" t="s">
        <v>157</v>
      </c>
      <c r="AJ501" s="86" t="s">
        <v>704</v>
      </c>
      <c r="AK501" s="86" t="s">
        <v>159</v>
      </c>
    </row>
    <row r="502" spans="1:37">
      <c r="D502" s="158" t="s">
        <v>627</v>
      </c>
      <c r="E502" s="159"/>
      <c r="F502" s="160"/>
      <c r="G502" s="161"/>
      <c r="H502" s="161"/>
      <c r="I502" s="161"/>
      <c r="J502" s="161"/>
      <c r="K502" s="162"/>
      <c r="L502" s="162"/>
      <c r="M502" s="159"/>
      <c r="N502" s="159"/>
      <c r="O502" s="160"/>
      <c r="P502" s="160"/>
      <c r="Q502" s="159"/>
      <c r="R502" s="159"/>
      <c r="S502" s="159"/>
      <c r="T502" s="163"/>
      <c r="U502" s="163"/>
      <c r="V502" s="163" t="s">
        <v>0</v>
      </c>
      <c r="W502" s="164"/>
      <c r="X502" s="160"/>
    </row>
    <row r="503" spans="1:37">
      <c r="A503" s="108">
        <v>179</v>
      </c>
      <c r="B503" s="109" t="s">
        <v>904</v>
      </c>
      <c r="C503" s="110" t="s">
        <v>972</v>
      </c>
      <c r="D503" s="111" t="s">
        <v>973</v>
      </c>
      <c r="E503" s="112">
        <v>1</v>
      </c>
      <c r="F503" s="113" t="s">
        <v>776</v>
      </c>
      <c r="H503" s="114">
        <f>ROUND(E503*G503,2)</f>
        <v>0</v>
      </c>
      <c r="J503" s="114">
        <f>ROUND(E503*G503,2)</f>
        <v>0</v>
      </c>
      <c r="K503" s="115">
        <v>6.9999999999999994E-5</v>
      </c>
      <c r="L503" s="115">
        <f>E503*K503</f>
        <v>6.9999999999999994E-5</v>
      </c>
      <c r="N503" s="112">
        <f>E503*M503</f>
        <v>0</v>
      </c>
      <c r="O503" s="113">
        <v>20</v>
      </c>
      <c r="P503" s="113" t="s">
        <v>154</v>
      </c>
      <c r="V503" s="116" t="s">
        <v>701</v>
      </c>
      <c r="W503" s="117">
        <v>0.26200000000000001</v>
      </c>
      <c r="X503" s="110" t="s">
        <v>974</v>
      </c>
      <c r="Y503" s="110" t="s">
        <v>972</v>
      </c>
      <c r="Z503" s="113" t="s">
        <v>920</v>
      </c>
      <c r="AB503" s="113">
        <v>1</v>
      </c>
      <c r="AC503" s="113" t="s">
        <v>157</v>
      </c>
      <c r="AJ503" s="86" t="s">
        <v>704</v>
      </c>
      <c r="AK503" s="86" t="s">
        <v>159</v>
      </c>
    </row>
    <row r="504" spans="1:37" ht="25.5">
      <c r="A504" s="108">
        <v>180</v>
      </c>
      <c r="B504" s="109" t="s">
        <v>904</v>
      </c>
      <c r="C504" s="110" t="s">
        <v>975</v>
      </c>
      <c r="D504" s="111" t="s">
        <v>976</v>
      </c>
      <c r="E504" s="112">
        <v>2119.88</v>
      </c>
      <c r="F504" s="113" t="s">
        <v>918</v>
      </c>
      <c r="H504" s="114">
        <f>ROUND(E504*G504,2)</f>
        <v>0</v>
      </c>
      <c r="J504" s="114">
        <f>ROUND(E504*G504,2)</f>
        <v>0</v>
      </c>
      <c r="K504" s="115">
        <v>5.0000000000000002E-5</v>
      </c>
      <c r="L504" s="115">
        <f>E504*K504</f>
        <v>0.105994</v>
      </c>
      <c r="N504" s="112">
        <f>E504*M504</f>
        <v>0</v>
      </c>
      <c r="O504" s="113">
        <v>20</v>
      </c>
      <c r="P504" s="113" t="s">
        <v>154</v>
      </c>
      <c r="V504" s="116" t="s">
        <v>701</v>
      </c>
      <c r="W504" s="117">
        <v>112.354</v>
      </c>
      <c r="X504" s="110" t="s">
        <v>977</v>
      </c>
      <c r="Y504" s="110" t="s">
        <v>975</v>
      </c>
      <c r="Z504" s="113" t="s">
        <v>920</v>
      </c>
      <c r="AB504" s="113">
        <v>7</v>
      </c>
      <c r="AC504" s="113" t="s">
        <v>157</v>
      </c>
      <c r="AJ504" s="86" t="s">
        <v>704</v>
      </c>
      <c r="AK504" s="86" t="s">
        <v>159</v>
      </c>
    </row>
    <row r="505" spans="1:37">
      <c r="D505" s="158" t="s">
        <v>978</v>
      </c>
      <c r="E505" s="159"/>
      <c r="F505" s="160"/>
      <c r="G505" s="161"/>
      <c r="H505" s="161"/>
      <c r="I505" s="161"/>
      <c r="J505" s="161"/>
      <c r="K505" s="162"/>
      <c r="L505" s="162"/>
      <c r="M505" s="159"/>
      <c r="N505" s="159"/>
      <c r="O505" s="160"/>
      <c r="P505" s="160"/>
      <c r="Q505" s="159"/>
      <c r="R505" s="159"/>
      <c r="S505" s="159"/>
      <c r="T505" s="163"/>
      <c r="U505" s="163"/>
      <c r="V505" s="163" t="s">
        <v>0</v>
      </c>
      <c r="W505" s="164"/>
      <c r="X505" s="160"/>
    </row>
    <row r="506" spans="1:37">
      <c r="D506" s="158" t="s">
        <v>979</v>
      </c>
      <c r="E506" s="159"/>
      <c r="F506" s="160"/>
      <c r="G506" s="161"/>
      <c r="H506" s="161"/>
      <c r="I506" s="161"/>
      <c r="J506" s="161"/>
      <c r="K506" s="162"/>
      <c r="L506" s="162"/>
      <c r="M506" s="159"/>
      <c r="N506" s="159"/>
      <c r="O506" s="160"/>
      <c r="P506" s="160"/>
      <c r="Q506" s="159"/>
      <c r="R506" s="159"/>
      <c r="S506" s="159"/>
      <c r="T506" s="163"/>
      <c r="U506" s="163"/>
      <c r="V506" s="163" t="s">
        <v>0</v>
      </c>
      <c r="W506" s="164"/>
      <c r="X506" s="160"/>
    </row>
    <row r="507" spans="1:37">
      <c r="A507" s="108">
        <v>181</v>
      </c>
      <c r="B507" s="109" t="s">
        <v>391</v>
      </c>
      <c r="C507" s="110" t="s">
        <v>980</v>
      </c>
      <c r="D507" s="111" t="s">
        <v>981</v>
      </c>
      <c r="E507" s="112">
        <v>2119.88</v>
      </c>
      <c r="F507" s="113" t="s">
        <v>918</v>
      </c>
      <c r="I507" s="114">
        <f>ROUND(E507*G507,2)</f>
        <v>0</v>
      </c>
      <c r="J507" s="114">
        <f>ROUND(E507*G507,2)</f>
        <v>0</v>
      </c>
      <c r="K507" s="115">
        <v>1E-3</v>
      </c>
      <c r="L507" s="115">
        <f>E507*K507</f>
        <v>2.1198800000000002</v>
      </c>
      <c r="N507" s="112">
        <f>E507*M507</f>
        <v>0</v>
      </c>
      <c r="O507" s="113">
        <v>20</v>
      </c>
      <c r="P507" s="113" t="s">
        <v>154</v>
      </c>
      <c r="V507" s="116" t="s">
        <v>101</v>
      </c>
      <c r="X507" s="110" t="s">
        <v>980</v>
      </c>
      <c r="Y507" s="110" t="s">
        <v>980</v>
      </c>
      <c r="Z507" s="113" t="s">
        <v>982</v>
      </c>
      <c r="AA507" s="110" t="s">
        <v>154</v>
      </c>
      <c r="AB507" s="113">
        <v>8</v>
      </c>
      <c r="AC507" s="113" t="s">
        <v>157</v>
      </c>
      <c r="AJ507" s="86" t="s">
        <v>720</v>
      </c>
      <c r="AK507" s="86" t="s">
        <v>159</v>
      </c>
    </row>
    <row r="508" spans="1:37">
      <c r="A508" s="108">
        <v>182</v>
      </c>
      <c r="B508" s="109" t="s">
        <v>904</v>
      </c>
      <c r="C508" s="110" t="s">
        <v>983</v>
      </c>
      <c r="D508" s="111" t="s">
        <v>984</v>
      </c>
      <c r="E508" s="112">
        <v>300</v>
      </c>
      <c r="F508" s="113" t="s">
        <v>918</v>
      </c>
      <c r="H508" s="114">
        <f>ROUND(E508*G508,2)</f>
        <v>0</v>
      </c>
      <c r="J508" s="114">
        <f>ROUND(E508*G508,2)</f>
        <v>0</v>
      </c>
      <c r="K508" s="115">
        <v>5.0000000000000002E-5</v>
      </c>
      <c r="L508" s="115">
        <f>E508*K508</f>
        <v>1.5000000000000001E-2</v>
      </c>
      <c r="M508" s="112">
        <v>1E-3</v>
      </c>
      <c r="N508" s="112">
        <f>E508*M508</f>
        <v>0.3</v>
      </c>
      <c r="O508" s="113">
        <v>20</v>
      </c>
      <c r="P508" s="113" t="s">
        <v>154</v>
      </c>
      <c r="V508" s="116" t="s">
        <v>701</v>
      </c>
      <c r="W508" s="117">
        <v>29.1</v>
      </c>
      <c r="X508" s="110" t="s">
        <v>985</v>
      </c>
      <c r="Y508" s="110" t="s">
        <v>983</v>
      </c>
      <c r="Z508" s="113" t="s">
        <v>920</v>
      </c>
      <c r="AB508" s="113">
        <v>1</v>
      </c>
      <c r="AC508" s="113" t="s">
        <v>157</v>
      </c>
      <c r="AJ508" s="86" t="s">
        <v>704</v>
      </c>
      <c r="AK508" s="86" t="s">
        <v>159</v>
      </c>
    </row>
    <row r="509" spans="1:37">
      <c r="D509" s="158" t="s">
        <v>986</v>
      </c>
      <c r="E509" s="159"/>
      <c r="F509" s="160"/>
      <c r="G509" s="161"/>
      <c r="H509" s="161"/>
      <c r="I509" s="161"/>
      <c r="J509" s="161"/>
      <c r="K509" s="162"/>
      <c r="L509" s="162"/>
      <c r="M509" s="159"/>
      <c r="N509" s="159"/>
      <c r="O509" s="160"/>
      <c r="P509" s="160"/>
      <c r="Q509" s="159"/>
      <c r="R509" s="159"/>
      <c r="S509" s="159"/>
      <c r="T509" s="163"/>
      <c r="U509" s="163"/>
      <c r="V509" s="163" t="s">
        <v>0</v>
      </c>
      <c r="W509" s="164"/>
      <c r="X509" s="160"/>
    </row>
    <row r="510" spans="1:37" ht="25.5">
      <c r="A510" s="108">
        <v>183</v>
      </c>
      <c r="B510" s="109" t="s">
        <v>904</v>
      </c>
      <c r="C510" s="110" t="s">
        <v>987</v>
      </c>
      <c r="D510" s="111" t="s">
        <v>988</v>
      </c>
      <c r="E510" s="112">
        <v>818.87199999999996</v>
      </c>
      <c r="F510" s="113" t="s">
        <v>58</v>
      </c>
      <c r="H510" s="114">
        <f>ROUND(E510*G510,2)</f>
        <v>0</v>
      </c>
      <c r="J510" s="114">
        <f>ROUND(E510*G510,2)</f>
        <v>0</v>
      </c>
      <c r="L510" s="115">
        <f>E510*K510</f>
        <v>0</v>
      </c>
      <c r="N510" s="112">
        <f>E510*M510</f>
        <v>0</v>
      </c>
      <c r="O510" s="113">
        <v>20</v>
      </c>
      <c r="P510" s="113" t="s">
        <v>154</v>
      </c>
      <c r="V510" s="116" t="s">
        <v>701</v>
      </c>
      <c r="X510" s="110" t="s">
        <v>989</v>
      </c>
      <c r="Y510" s="110" t="s">
        <v>987</v>
      </c>
      <c r="Z510" s="113" t="s">
        <v>920</v>
      </c>
      <c r="AB510" s="113">
        <v>1</v>
      </c>
      <c r="AC510" s="113" t="s">
        <v>157</v>
      </c>
      <c r="AJ510" s="86" t="s">
        <v>704</v>
      </c>
      <c r="AK510" s="86" t="s">
        <v>159</v>
      </c>
    </row>
    <row r="511" spans="1:37">
      <c r="D511" s="165" t="s">
        <v>990</v>
      </c>
      <c r="E511" s="166">
        <f>J511</f>
        <v>0</v>
      </c>
      <c r="H511" s="166">
        <f>SUM(H463:H510)</f>
        <v>0</v>
      </c>
      <c r="I511" s="166">
        <f>SUM(I463:I510)</f>
        <v>0</v>
      </c>
      <c r="J511" s="166">
        <f>SUM(J463:J510)</f>
        <v>0</v>
      </c>
      <c r="L511" s="167">
        <f>SUM(L463:L510)</f>
        <v>4.2839114999999994</v>
      </c>
      <c r="N511" s="168">
        <f>SUM(N463:N510)</f>
        <v>0.3</v>
      </c>
      <c r="W511" s="117">
        <f>SUM(W463:W510)</f>
        <v>274.05700000000002</v>
      </c>
    </row>
    <row r="513" spans="1:37">
      <c r="B513" s="110" t="s">
        <v>991</v>
      </c>
    </row>
    <row r="514" spans="1:37">
      <c r="A514" s="108">
        <v>184</v>
      </c>
      <c r="B514" s="109" t="s">
        <v>992</v>
      </c>
      <c r="C514" s="110" t="s">
        <v>993</v>
      </c>
      <c r="D514" s="111" t="s">
        <v>994</v>
      </c>
      <c r="E514" s="112">
        <v>13.5</v>
      </c>
      <c r="F514" s="113" t="s">
        <v>408</v>
      </c>
      <c r="H514" s="114">
        <f>ROUND(E514*G514,2)</f>
        <v>0</v>
      </c>
      <c r="J514" s="114">
        <f>ROUND(E514*G514,2)</f>
        <v>0</v>
      </c>
      <c r="K514" s="115">
        <v>2.5000000000000001E-4</v>
      </c>
      <c r="L514" s="115">
        <f>E514*K514</f>
        <v>3.375E-3</v>
      </c>
      <c r="N514" s="112">
        <f>E514*M514</f>
        <v>0</v>
      </c>
      <c r="O514" s="113">
        <v>20</v>
      </c>
      <c r="P514" s="113" t="s">
        <v>154</v>
      </c>
      <c r="V514" s="116" t="s">
        <v>701</v>
      </c>
      <c r="W514" s="117">
        <v>2.4169999999999998</v>
      </c>
      <c r="X514" s="110" t="s">
        <v>995</v>
      </c>
      <c r="Y514" s="110" t="s">
        <v>993</v>
      </c>
      <c r="Z514" s="113" t="s">
        <v>381</v>
      </c>
      <c r="AB514" s="113">
        <v>7</v>
      </c>
      <c r="AC514" s="113" t="s">
        <v>157</v>
      </c>
      <c r="AJ514" s="86" t="s">
        <v>704</v>
      </c>
      <c r="AK514" s="86" t="s">
        <v>159</v>
      </c>
    </row>
    <row r="515" spans="1:37">
      <c r="D515" s="158" t="s">
        <v>996</v>
      </c>
      <c r="E515" s="159"/>
      <c r="F515" s="160"/>
      <c r="G515" s="161"/>
      <c r="H515" s="161"/>
      <c r="I515" s="161"/>
      <c r="J515" s="161"/>
      <c r="K515" s="162"/>
      <c r="L515" s="162"/>
      <c r="M515" s="159"/>
      <c r="N515" s="159"/>
      <c r="O515" s="160"/>
      <c r="P515" s="160"/>
      <c r="Q515" s="159"/>
      <c r="R515" s="159"/>
      <c r="S515" s="159"/>
      <c r="T515" s="163"/>
      <c r="U515" s="163"/>
      <c r="V515" s="163" t="s">
        <v>0</v>
      </c>
      <c r="W515" s="164"/>
      <c r="X515" s="160"/>
    </row>
    <row r="516" spans="1:37">
      <c r="D516" s="158" t="s">
        <v>997</v>
      </c>
      <c r="E516" s="159"/>
      <c r="F516" s="160"/>
      <c r="G516" s="161"/>
      <c r="H516" s="161"/>
      <c r="I516" s="161"/>
      <c r="J516" s="161"/>
      <c r="K516" s="162"/>
      <c r="L516" s="162"/>
      <c r="M516" s="159"/>
      <c r="N516" s="159"/>
      <c r="O516" s="160"/>
      <c r="P516" s="160"/>
      <c r="Q516" s="159"/>
      <c r="R516" s="159"/>
      <c r="S516" s="159"/>
      <c r="T516" s="163"/>
      <c r="U516" s="163"/>
      <c r="V516" s="163" t="s">
        <v>0</v>
      </c>
      <c r="W516" s="164"/>
      <c r="X516" s="160"/>
    </row>
    <row r="517" spans="1:37">
      <c r="A517" s="108">
        <v>185</v>
      </c>
      <c r="B517" s="109" t="s">
        <v>992</v>
      </c>
      <c r="C517" s="110" t="s">
        <v>998</v>
      </c>
      <c r="D517" s="111" t="s">
        <v>999</v>
      </c>
      <c r="E517" s="112">
        <v>6</v>
      </c>
      <c r="F517" s="113" t="s">
        <v>408</v>
      </c>
      <c r="H517" s="114">
        <f>ROUND(E517*G517,2)</f>
        <v>0</v>
      </c>
      <c r="J517" s="114">
        <f>ROUND(E517*G517,2)</f>
        <v>0</v>
      </c>
      <c r="K517" s="115">
        <v>2.5000000000000001E-4</v>
      </c>
      <c r="L517" s="115">
        <f>E517*K517</f>
        <v>1.5E-3</v>
      </c>
      <c r="N517" s="112">
        <f>E517*M517</f>
        <v>0</v>
      </c>
      <c r="O517" s="113">
        <v>20</v>
      </c>
      <c r="P517" s="113" t="s">
        <v>154</v>
      </c>
      <c r="V517" s="116" t="s">
        <v>701</v>
      </c>
      <c r="W517" s="117">
        <v>1.0740000000000001</v>
      </c>
      <c r="X517" s="110" t="s">
        <v>1000</v>
      </c>
      <c r="Y517" s="110" t="s">
        <v>998</v>
      </c>
      <c r="Z517" s="113" t="s">
        <v>381</v>
      </c>
      <c r="AB517" s="113">
        <v>1</v>
      </c>
      <c r="AC517" s="113" t="s">
        <v>157</v>
      </c>
      <c r="AJ517" s="86" t="s">
        <v>704</v>
      </c>
      <c r="AK517" s="86" t="s">
        <v>159</v>
      </c>
    </row>
    <row r="518" spans="1:37">
      <c r="D518" s="158" t="s">
        <v>1001</v>
      </c>
      <c r="E518" s="159"/>
      <c r="F518" s="160"/>
      <c r="G518" s="161"/>
      <c r="H518" s="161"/>
      <c r="I518" s="161"/>
      <c r="J518" s="161"/>
      <c r="K518" s="162"/>
      <c r="L518" s="162"/>
      <c r="M518" s="159"/>
      <c r="N518" s="159"/>
      <c r="O518" s="160"/>
      <c r="P518" s="160"/>
      <c r="Q518" s="159"/>
      <c r="R518" s="159"/>
      <c r="S518" s="159"/>
      <c r="T518" s="163"/>
      <c r="U518" s="163"/>
      <c r="V518" s="163" t="s">
        <v>0</v>
      </c>
      <c r="W518" s="164"/>
      <c r="X518" s="160"/>
    </row>
    <row r="519" spans="1:37">
      <c r="D519" s="158" t="s">
        <v>1002</v>
      </c>
      <c r="E519" s="159"/>
      <c r="F519" s="160"/>
      <c r="G519" s="161"/>
      <c r="H519" s="161"/>
      <c r="I519" s="161"/>
      <c r="J519" s="161"/>
      <c r="K519" s="162"/>
      <c r="L519" s="162"/>
      <c r="M519" s="159"/>
      <c r="N519" s="159"/>
      <c r="O519" s="160"/>
      <c r="P519" s="160"/>
      <c r="Q519" s="159"/>
      <c r="R519" s="159"/>
      <c r="S519" s="159"/>
      <c r="T519" s="163"/>
      <c r="U519" s="163"/>
      <c r="V519" s="163" t="s">
        <v>0</v>
      </c>
      <c r="W519" s="164"/>
      <c r="X519" s="160"/>
    </row>
    <row r="520" spans="1:37">
      <c r="A520" s="108">
        <v>186</v>
      </c>
      <c r="B520" s="109" t="s">
        <v>992</v>
      </c>
      <c r="C520" s="110" t="s">
        <v>1003</v>
      </c>
      <c r="D520" s="111" t="s">
        <v>1004</v>
      </c>
      <c r="E520" s="112">
        <v>6</v>
      </c>
      <c r="F520" s="113" t="s">
        <v>408</v>
      </c>
      <c r="H520" s="114">
        <f>ROUND(E520*G520,2)</f>
        <v>0</v>
      </c>
      <c r="J520" s="114">
        <f>ROUND(E520*G520,2)</f>
        <v>0</v>
      </c>
      <c r="K520" s="115">
        <v>2.5000000000000001E-4</v>
      </c>
      <c r="L520" s="115">
        <f>E520*K520</f>
        <v>1.5E-3</v>
      </c>
      <c r="N520" s="112">
        <f>E520*M520</f>
        <v>0</v>
      </c>
      <c r="O520" s="113">
        <v>20</v>
      </c>
      <c r="P520" s="113" t="s">
        <v>154</v>
      </c>
      <c r="V520" s="116" t="s">
        <v>701</v>
      </c>
      <c r="W520" s="117">
        <v>1.0740000000000001</v>
      </c>
      <c r="X520" s="110" t="s">
        <v>1005</v>
      </c>
      <c r="Y520" s="110" t="s">
        <v>1003</v>
      </c>
      <c r="Z520" s="113" t="s">
        <v>381</v>
      </c>
      <c r="AB520" s="113">
        <v>1</v>
      </c>
      <c r="AC520" s="113" t="s">
        <v>157</v>
      </c>
      <c r="AJ520" s="86" t="s">
        <v>704</v>
      </c>
      <c r="AK520" s="86" t="s">
        <v>159</v>
      </c>
    </row>
    <row r="521" spans="1:37">
      <c r="D521" s="158" t="s">
        <v>1006</v>
      </c>
      <c r="E521" s="159"/>
      <c r="F521" s="160"/>
      <c r="G521" s="161"/>
      <c r="H521" s="161"/>
      <c r="I521" s="161"/>
      <c r="J521" s="161"/>
      <c r="K521" s="162"/>
      <c r="L521" s="162"/>
      <c r="M521" s="159"/>
      <c r="N521" s="159"/>
      <c r="O521" s="160"/>
      <c r="P521" s="160"/>
      <c r="Q521" s="159"/>
      <c r="R521" s="159"/>
      <c r="S521" s="159"/>
      <c r="T521" s="163"/>
      <c r="U521" s="163"/>
      <c r="V521" s="163" t="s">
        <v>0</v>
      </c>
      <c r="W521" s="164"/>
      <c r="X521" s="160"/>
    </row>
    <row r="522" spans="1:37">
      <c r="D522" s="158" t="s">
        <v>1002</v>
      </c>
      <c r="E522" s="159"/>
      <c r="F522" s="160"/>
      <c r="G522" s="161"/>
      <c r="H522" s="161"/>
      <c r="I522" s="161"/>
      <c r="J522" s="161"/>
      <c r="K522" s="162"/>
      <c r="L522" s="162"/>
      <c r="M522" s="159"/>
      <c r="N522" s="159"/>
      <c r="O522" s="160"/>
      <c r="P522" s="160"/>
      <c r="Q522" s="159"/>
      <c r="R522" s="159"/>
      <c r="S522" s="159"/>
      <c r="T522" s="163"/>
      <c r="U522" s="163"/>
      <c r="V522" s="163" t="s">
        <v>0</v>
      </c>
      <c r="W522" s="164"/>
      <c r="X522" s="160"/>
    </row>
    <row r="523" spans="1:37">
      <c r="A523" s="108">
        <v>187</v>
      </c>
      <c r="B523" s="109" t="s">
        <v>992</v>
      </c>
      <c r="C523" s="110" t="s">
        <v>1007</v>
      </c>
      <c r="D523" s="111" t="s">
        <v>1008</v>
      </c>
      <c r="E523" s="112">
        <v>29.22</v>
      </c>
      <c r="F523" s="113" t="s">
        <v>153</v>
      </c>
      <c r="H523" s="114">
        <f>ROUND(E523*G523,2)</f>
        <v>0</v>
      </c>
      <c r="J523" s="114">
        <f>ROUND(E523*G523,2)</f>
        <v>0</v>
      </c>
      <c r="L523" s="115">
        <f>E523*K523</f>
        <v>0</v>
      </c>
      <c r="M523" s="112">
        <v>1E-3</v>
      </c>
      <c r="N523" s="112">
        <f>E523*M523</f>
        <v>2.9219999999999999E-2</v>
      </c>
      <c r="O523" s="113">
        <v>20</v>
      </c>
      <c r="P523" s="113" t="s">
        <v>154</v>
      </c>
      <c r="V523" s="116" t="s">
        <v>701</v>
      </c>
      <c r="W523" s="117">
        <v>7.4509999999999996</v>
      </c>
      <c r="X523" s="110" t="s">
        <v>1009</v>
      </c>
      <c r="Y523" s="110" t="s">
        <v>1007</v>
      </c>
      <c r="Z523" s="113" t="s">
        <v>1010</v>
      </c>
      <c r="AB523" s="113">
        <v>1</v>
      </c>
      <c r="AC523" s="113" t="s">
        <v>157</v>
      </c>
      <c r="AJ523" s="86" t="s">
        <v>704</v>
      </c>
      <c r="AK523" s="86" t="s">
        <v>159</v>
      </c>
    </row>
    <row r="524" spans="1:37">
      <c r="D524" s="158" t="s">
        <v>1011</v>
      </c>
      <c r="E524" s="159"/>
      <c r="F524" s="160"/>
      <c r="G524" s="161"/>
      <c r="H524" s="161"/>
      <c r="I524" s="161"/>
      <c r="J524" s="161"/>
      <c r="K524" s="162"/>
      <c r="L524" s="162"/>
      <c r="M524" s="159"/>
      <c r="N524" s="159"/>
      <c r="O524" s="160"/>
      <c r="P524" s="160"/>
      <c r="Q524" s="159"/>
      <c r="R524" s="159"/>
      <c r="S524" s="159"/>
      <c r="T524" s="163"/>
      <c r="U524" s="163"/>
      <c r="V524" s="163" t="s">
        <v>0</v>
      </c>
      <c r="W524" s="164"/>
      <c r="X524" s="160"/>
    </row>
    <row r="525" spans="1:37">
      <c r="A525" s="108">
        <v>188</v>
      </c>
      <c r="B525" s="109" t="s">
        <v>992</v>
      </c>
      <c r="C525" s="110" t="s">
        <v>1012</v>
      </c>
      <c r="D525" s="111" t="s">
        <v>1013</v>
      </c>
      <c r="E525" s="112">
        <v>168.8</v>
      </c>
      <c r="F525" s="113" t="s">
        <v>153</v>
      </c>
      <c r="H525" s="114">
        <f>ROUND(E525*G525,2)</f>
        <v>0</v>
      </c>
      <c r="J525" s="114">
        <f>ROUND(E525*G525,2)</f>
        <v>0</v>
      </c>
      <c r="K525" s="115">
        <v>3.6000000000000002E-4</v>
      </c>
      <c r="L525" s="115">
        <f>E525*K525</f>
        <v>6.076800000000001E-2</v>
      </c>
      <c r="N525" s="112">
        <f>E525*M525</f>
        <v>0</v>
      </c>
      <c r="O525" s="113">
        <v>20</v>
      </c>
      <c r="P525" s="113" t="s">
        <v>154</v>
      </c>
      <c r="V525" s="116" t="s">
        <v>701</v>
      </c>
      <c r="W525" s="117">
        <v>28.19</v>
      </c>
      <c r="X525" s="110" t="s">
        <v>1014</v>
      </c>
      <c r="Y525" s="110" t="s">
        <v>1012</v>
      </c>
      <c r="Z525" s="113" t="s">
        <v>1010</v>
      </c>
      <c r="AB525" s="113">
        <v>1</v>
      </c>
      <c r="AC525" s="113" t="s">
        <v>157</v>
      </c>
      <c r="AJ525" s="86" t="s">
        <v>704</v>
      </c>
      <c r="AK525" s="86" t="s">
        <v>159</v>
      </c>
    </row>
    <row r="526" spans="1:37">
      <c r="D526" s="158" t="s">
        <v>1015</v>
      </c>
      <c r="E526" s="159"/>
      <c r="F526" s="160"/>
      <c r="G526" s="161"/>
      <c r="H526" s="161"/>
      <c r="I526" s="161"/>
      <c r="J526" s="161"/>
      <c r="K526" s="162"/>
      <c r="L526" s="162"/>
      <c r="M526" s="159"/>
      <c r="N526" s="159"/>
      <c r="O526" s="160"/>
      <c r="P526" s="160"/>
      <c r="Q526" s="159"/>
      <c r="R526" s="159"/>
      <c r="S526" s="159"/>
      <c r="T526" s="163"/>
      <c r="U526" s="163"/>
      <c r="V526" s="163" t="s">
        <v>0</v>
      </c>
      <c r="W526" s="164"/>
      <c r="X526" s="160"/>
    </row>
    <row r="527" spans="1:37">
      <c r="D527" s="158" t="s">
        <v>1016</v>
      </c>
      <c r="E527" s="159"/>
      <c r="F527" s="160"/>
      <c r="G527" s="161"/>
      <c r="H527" s="161"/>
      <c r="I527" s="161"/>
      <c r="J527" s="161"/>
      <c r="K527" s="162"/>
      <c r="L527" s="162"/>
      <c r="M527" s="159"/>
      <c r="N527" s="159"/>
      <c r="O527" s="160"/>
      <c r="P527" s="160"/>
      <c r="Q527" s="159"/>
      <c r="R527" s="159"/>
      <c r="S527" s="159"/>
      <c r="T527" s="163"/>
      <c r="U527" s="163"/>
      <c r="V527" s="163" t="s">
        <v>0</v>
      </c>
      <c r="W527" s="164"/>
      <c r="X527" s="160"/>
    </row>
    <row r="528" spans="1:37">
      <c r="D528" s="158" t="s">
        <v>1017</v>
      </c>
      <c r="E528" s="159"/>
      <c r="F528" s="160"/>
      <c r="G528" s="161"/>
      <c r="H528" s="161"/>
      <c r="I528" s="161"/>
      <c r="J528" s="161"/>
      <c r="K528" s="162"/>
      <c r="L528" s="162"/>
      <c r="M528" s="159"/>
      <c r="N528" s="159"/>
      <c r="O528" s="160"/>
      <c r="P528" s="160"/>
      <c r="Q528" s="159"/>
      <c r="R528" s="159"/>
      <c r="S528" s="159"/>
      <c r="T528" s="163"/>
      <c r="U528" s="163"/>
      <c r="V528" s="163" t="s">
        <v>0</v>
      </c>
      <c r="W528" s="164"/>
      <c r="X528" s="160"/>
    </row>
    <row r="529" spans="1:37">
      <c r="D529" s="158" t="s">
        <v>1018</v>
      </c>
      <c r="E529" s="159"/>
      <c r="F529" s="160"/>
      <c r="G529" s="161"/>
      <c r="H529" s="161"/>
      <c r="I529" s="161"/>
      <c r="J529" s="161"/>
      <c r="K529" s="162"/>
      <c r="L529" s="162"/>
      <c r="M529" s="159"/>
      <c r="N529" s="159"/>
      <c r="O529" s="160"/>
      <c r="P529" s="160"/>
      <c r="Q529" s="159"/>
      <c r="R529" s="159"/>
      <c r="S529" s="159"/>
      <c r="T529" s="163"/>
      <c r="U529" s="163"/>
      <c r="V529" s="163" t="s">
        <v>0</v>
      </c>
      <c r="W529" s="164"/>
      <c r="X529" s="160"/>
    </row>
    <row r="530" spans="1:37">
      <c r="A530" s="108">
        <v>189</v>
      </c>
      <c r="B530" s="109" t="s">
        <v>391</v>
      </c>
      <c r="C530" s="110" t="s">
        <v>1019</v>
      </c>
      <c r="D530" s="111" t="s">
        <v>1020</v>
      </c>
      <c r="E530" s="112">
        <v>151.62</v>
      </c>
      <c r="F530" s="113" t="s">
        <v>153</v>
      </c>
      <c r="I530" s="114">
        <f>ROUND(E530*G530,2)</f>
        <v>0</v>
      </c>
      <c r="J530" s="114">
        <f>ROUND(E530*G530,2)</f>
        <v>0</v>
      </c>
      <c r="K530" s="115">
        <v>2.3E-3</v>
      </c>
      <c r="L530" s="115">
        <f>E530*K530</f>
        <v>0.34872599999999998</v>
      </c>
      <c r="N530" s="112">
        <f>E530*M530</f>
        <v>0</v>
      </c>
      <c r="O530" s="113">
        <v>20</v>
      </c>
      <c r="P530" s="113" t="s">
        <v>154</v>
      </c>
      <c r="V530" s="116" t="s">
        <v>101</v>
      </c>
      <c r="X530" s="110" t="s">
        <v>1019</v>
      </c>
      <c r="Y530" s="110" t="s">
        <v>1019</v>
      </c>
      <c r="Z530" s="113" t="s">
        <v>1021</v>
      </c>
      <c r="AA530" s="110" t="s">
        <v>154</v>
      </c>
      <c r="AB530" s="113">
        <v>2</v>
      </c>
      <c r="AC530" s="113" t="s">
        <v>157</v>
      </c>
      <c r="AJ530" s="86" t="s">
        <v>720</v>
      </c>
      <c r="AK530" s="86" t="s">
        <v>159</v>
      </c>
    </row>
    <row r="531" spans="1:37">
      <c r="A531" s="108">
        <v>190</v>
      </c>
      <c r="B531" s="109" t="s">
        <v>391</v>
      </c>
      <c r="C531" s="110" t="s">
        <v>1022</v>
      </c>
      <c r="D531" s="111" t="s">
        <v>1023</v>
      </c>
      <c r="E531" s="112">
        <v>17.18</v>
      </c>
      <c r="F531" s="113" t="s">
        <v>153</v>
      </c>
      <c r="I531" s="114">
        <f>ROUND(E531*G531,2)</f>
        <v>0</v>
      </c>
      <c r="J531" s="114">
        <f>ROUND(E531*G531,2)</f>
        <v>0</v>
      </c>
      <c r="K531" s="115">
        <v>2.3E-3</v>
      </c>
      <c r="L531" s="115">
        <f>E531*K531</f>
        <v>3.9514000000000001E-2</v>
      </c>
      <c r="N531" s="112">
        <f>E531*M531</f>
        <v>0</v>
      </c>
      <c r="O531" s="113">
        <v>20</v>
      </c>
      <c r="P531" s="113" t="s">
        <v>154</v>
      </c>
      <c r="V531" s="116" t="s">
        <v>101</v>
      </c>
      <c r="X531" s="110" t="s">
        <v>1022</v>
      </c>
      <c r="Y531" s="110" t="s">
        <v>1022</v>
      </c>
      <c r="Z531" s="113" t="s">
        <v>1021</v>
      </c>
      <c r="AA531" s="110" t="s">
        <v>154</v>
      </c>
      <c r="AB531" s="113">
        <v>2</v>
      </c>
      <c r="AC531" s="113" t="s">
        <v>157</v>
      </c>
      <c r="AJ531" s="86" t="s">
        <v>720</v>
      </c>
      <c r="AK531" s="86" t="s">
        <v>159</v>
      </c>
    </row>
    <row r="532" spans="1:37">
      <c r="D532" s="158" t="s">
        <v>1024</v>
      </c>
      <c r="E532" s="159"/>
      <c r="F532" s="160"/>
      <c r="G532" s="161"/>
      <c r="H532" s="161"/>
      <c r="I532" s="161"/>
      <c r="J532" s="161"/>
      <c r="K532" s="162"/>
      <c r="L532" s="162"/>
      <c r="M532" s="159"/>
      <c r="N532" s="159"/>
      <c r="O532" s="160"/>
      <c r="P532" s="160"/>
      <c r="Q532" s="159"/>
      <c r="R532" s="159"/>
      <c r="S532" s="159"/>
      <c r="T532" s="163"/>
      <c r="U532" s="163"/>
      <c r="V532" s="163" t="s">
        <v>0</v>
      </c>
      <c r="W532" s="164"/>
      <c r="X532" s="160"/>
    </row>
    <row r="533" spans="1:37" ht="25.5">
      <c r="A533" s="108">
        <v>191</v>
      </c>
      <c r="B533" s="109" t="s">
        <v>391</v>
      </c>
      <c r="C533" s="110" t="s">
        <v>1025</v>
      </c>
      <c r="D533" s="111" t="s">
        <v>1026</v>
      </c>
      <c r="E533" s="112">
        <v>106.35</v>
      </c>
      <c r="F533" s="113" t="s">
        <v>153</v>
      </c>
      <c r="I533" s="114">
        <f>ROUND(E533*G533,2)</f>
        <v>0</v>
      </c>
      <c r="J533" s="114">
        <f>ROUND(E533*G533,2)</f>
        <v>0</v>
      </c>
      <c r="K533" s="115">
        <v>2.3E-3</v>
      </c>
      <c r="L533" s="115">
        <f>E533*K533</f>
        <v>0.24460499999999999</v>
      </c>
      <c r="N533" s="112">
        <f>E533*M533</f>
        <v>0</v>
      </c>
      <c r="O533" s="113">
        <v>20</v>
      </c>
      <c r="P533" s="113" t="s">
        <v>154</v>
      </c>
      <c r="V533" s="116" t="s">
        <v>101</v>
      </c>
      <c r="X533" s="110" t="s">
        <v>1025</v>
      </c>
      <c r="Y533" s="110" t="s">
        <v>1025</v>
      </c>
      <c r="Z533" s="113" t="s">
        <v>1021</v>
      </c>
      <c r="AA533" s="110" t="s">
        <v>154</v>
      </c>
      <c r="AB533" s="113">
        <v>2</v>
      </c>
      <c r="AC533" s="113" t="s">
        <v>157</v>
      </c>
      <c r="AJ533" s="86" t="s">
        <v>720</v>
      </c>
      <c r="AK533" s="86" t="s">
        <v>159</v>
      </c>
    </row>
    <row r="534" spans="1:37">
      <c r="D534" s="158" t="s">
        <v>1027</v>
      </c>
      <c r="E534" s="159"/>
      <c r="F534" s="160"/>
      <c r="G534" s="161"/>
      <c r="H534" s="161"/>
      <c r="I534" s="161"/>
      <c r="J534" s="161"/>
      <c r="K534" s="162"/>
      <c r="L534" s="162"/>
      <c r="M534" s="159"/>
      <c r="N534" s="159"/>
      <c r="O534" s="160"/>
      <c r="P534" s="160"/>
      <c r="Q534" s="159"/>
      <c r="R534" s="159"/>
      <c r="S534" s="159"/>
      <c r="T534" s="163"/>
      <c r="U534" s="163"/>
      <c r="V534" s="163" t="s">
        <v>0</v>
      </c>
      <c r="W534" s="164"/>
      <c r="X534" s="160"/>
    </row>
    <row r="535" spans="1:37" ht="25.5">
      <c r="A535" s="108">
        <v>192</v>
      </c>
      <c r="B535" s="109" t="s">
        <v>992</v>
      </c>
      <c r="C535" s="110" t="s">
        <v>1028</v>
      </c>
      <c r="D535" s="111" t="s">
        <v>1029</v>
      </c>
      <c r="E535" s="112">
        <v>106.35</v>
      </c>
      <c r="F535" s="113" t="s">
        <v>153</v>
      </c>
      <c r="H535" s="114">
        <f>ROUND(E535*G535,2)</f>
        <v>0</v>
      </c>
      <c r="J535" s="114">
        <f>ROUND(E535*G535,2)</f>
        <v>0</v>
      </c>
      <c r="K535" s="115">
        <v>5.2999999999999998E-4</v>
      </c>
      <c r="L535" s="115">
        <f>E535*K535</f>
        <v>5.6365499999999992E-2</v>
      </c>
      <c r="N535" s="112">
        <f>E535*M535</f>
        <v>0</v>
      </c>
      <c r="O535" s="113">
        <v>20</v>
      </c>
      <c r="P535" s="113" t="s">
        <v>154</v>
      </c>
      <c r="V535" s="116" t="s">
        <v>701</v>
      </c>
      <c r="W535" s="117">
        <v>33.287999999999997</v>
      </c>
      <c r="X535" s="110" t="s">
        <v>1030</v>
      </c>
      <c r="Y535" s="110" t="s">
        <v>1028</v>
      </c>
      <c r="Z535" s="113" t="s">
        <v>381</v>
      </c>
      <c r="AB535" s="113">
        <v>1</v>
      </c>
      <c r="AC535" s="113" t="s">
        <v>157</v>
      </c>
      <c r="AJ535" s="86" t="s">
        <v>704</v>
      </c>
      <c r="AK535" s="86" t="s">
        <v>159</v>
      </c>
    </row>
    <row r="536" spans="1:37" ht="25.5">
      <c r="A536" s="108">
        <v>193</v>
      </c>
      <c r="B536" s="109" t="s">
        <v>992</v>
      </c>
      <c r="C536" s="110" t="s">
        <v>1031</v>
      </c>
      <c r="D536" s="111" t="s">
        <v>1032</v>
      </c>
      <c r="E536" s="112">
        <v>155.55199999999999</v>
      </c>
      <c r="F536" s="113" t="s">
        <v>58</v>
      </c>
      <c r="H536" s="114">
        <f>ROUND(E536*G536,2)</f>
        <v>0</v>
      </c>
      <c r="J536" s="114">
        <f>ROUND(E536*G536,2)</f>
        <v>0</v>
      </c>
      <c r="L536" s="115">
        <f>E536*K536</f>
        <v>0</v>
      </c>
      <c r="N536" s="112">
        <f>E536*M536</f>
        <v>0</v>
      </c>
      <c r="O536" s="113">
        <v>20</v>
      </c>
      <c r="P536" s="113" t="s">
        <v>154</v>
      </c>
      <c r="V536" s="116" t="s">
        <v>701</v>
      </c>
      <c r="X536" s="110" t="s">
        <v>1033</v>
      </c>
      <c r="Y536" s="110" t="s">
        <v>1031</v>
      </c>
      <c r="Z536" s="113" t="s">
        <v>1034</v>
      </c>
      <c r="AB536" s="113">
        <v>1</v>
      </c>
      <c r="AC536" s="113" t="s">
        <v>157</v>
      </c>
      <c r="AJ536" s="86" t="s">
        <v>704</v>
      </c>
      <c r="AK536" s="86" t="s">
        <v>159</v>
      </c>
    </row>
    <row r="537" spans="1:37">
      <c r="D537" s="165" t="s">
        <v>1035</v>
      </c>
      <c r="E537" s="166">
        <f>J537</f>
        <v>0</v>
      </c>
      <c r="H537" s="166">
        <f>SUM(H513:H536)</f>
        <v>0</v>
      </c>
      <c r="I537" s="166">
        <f>SUM(I513:I536)</f>
        <v>0</v>
      </c>
      <c r="J537" s="166">
        <f>SUM(J513:J536)</f>
        <v>0</v>
      </c>
      <c r="L537" s="167">
        <f>SUM(L513:L536)</f>
        <v>0.7563534999999999</v>
      </c>
      <c r="N537" s="168">
        <f>SUM(N513:N536)</f>
        <v>2.9219999999999999E-2</v>
      </c>
      <c r="W537" s="117">
        <f>SUM(W513:W536)</f>
        <v>73.494</v>
      </c>
    </row>
    <row r="539" spans="1:37">
      <c r="B539" s="110" t="s">
        <v>1036</v>
      </c>
    </row>
    <row r="540" spans="1:37" ht="25.5">
      <c r="A540" s="108">
        <v>194</v>
      </c>
      <c r="B540" s="109" t="s">
        <v>1037</v>
      </c>
      <c r="C540" s="110" t="s">
        <v>1038</v>
      </c>
      <c r="D540" s="111" t="s">
        <v>1039</v>
      </c>
      <c r="E540" s="112">
        <v>41.59</v>
      </c>
      <c r="F540" s="113" t="s">
        <v>153</v>
      </c>
      <c r="H540" s="114">
        <f>ROUND(E540*G540,2)</f>
        <v>0</v>
      </c>
      <c r="J540" s="114">
        <f>ROUND(E540*G540,2)</f>
        <v>0</v>
      </c>
      <c r="K540" s="115">
        <v>3.3600000000000001E-3</v>
      </c>
      <c r="L540" s="115">
        <f>E540*K540</f>
        <v>0.13974240000000002</v>
      </c>
      <c r="N540" s="112">
        <f>E540*M540</f>
        <v>0</v>
      </c>
      <c r="O540" s="113">
        <v>20</v>
      </c>
      <c r="P540" s="113" t="s">
        <v>154</v>
      </c>
      <c r="V540" s="116" t="s">
        <v>701</v>
      </c>
      <c r="W540" s="117">
        <v>50.573</v>
      </c>
      <c r="X540" s="110" t="s">
        <v>1040</v>
      </c>
      <c r="Y540" s="110" t="s">
        <v>1038</v>
      </c>
      <c r="Z540" s="113" t="s">
        <v>381</v>
      </c>
      <c r="AB540" s="113">
        <v>1</v>
      </c>
      <c r="AC540" s="113" t="s">
        <v>157</v>
      </c>
      <c r="AJ540" s="86" t="s">
        <v>704</v>
      </c>
      <c r="AK540" s="86" t="s">
        <v>159</v>
      </c>
    </row>
    <row r="541" spans="1:37">
      <c r="A541" s="108">
        <v>195</v>
      </c>
      <c r="B541" s="109" t="s">
        <v>391</v>
      </c>
      <c r="C541" s="110" t="s">
        <v>1041</v>
      </c>
      <c r="D541" s="111" t="s">
        <v>1042</v>
      </c>
      <c r="E541" s="112">
        <v>42.006</v>
      </c>
      <c r="F541" s="113" t="s">
        <v>153</v>
      </c>
      <c r="I541" s="114">
        <f>ROUND(E541*G541,2)</f>
        <v>0</v>
      </c>
      <c r="J541" s="114">
        <f>ROUND(E541*G541,2)</f>
        <v>0</v>
      </c>
      <c r="L541" s="115">
        <f>E541*K541</f>
        <v>0</v>
      </c>
      <c r="N541" s="112">
        <f>E541*M541</f>
        <v>0</v>
      </c>
      <c r="O541" s="113">
        <v>20</v>
      </c>
      <c r="P541" s="113" t="s">
        <v>154</v>
      </c>
      <c r="V541" s="116" t="s">
        <v>101</v>
      </c>
      <c r="X541" s="110" t="s">
        <v>1043</v>
      </c>
      <c r="Y541" s="110" t="s">
        <v>1041</v>
      </c>
      <c r="Z541" s="113" t="s">
        <v>381</v>
      </c>
      <c r="AA541" s="110" t="s">
        <v>154</v>
      </c>
      <c r="AB541" s="113">
        <v>2</v>
      </c>
      <c r="AC541" s="113" t="s">
        <v>157</v>
      </c>
      <c r="AJ541" s="86" t="s">
        <v>720</v>
      </c>
      <c r="AK541" s="86" t="s">
        <v>159</v>
      </c>
    </row>
    <row r="542" spans="1:37" ht="25.5">
      <c r="A542" s="108">
        <v>196</v>
      </c>
      <c r="B542" s="109" t="s">
        <v>1037</v>
      </c>
      <c r="C542" s="110" t="s">
        <v>1044</v>
      </c>
      <c r="D542" s="111" t="s">
        <v>1045</v>
      </c>
      <c r="E542" s="112">
        <v>94.03</v>
      </c>
      <c r="F542" s="113" t="s">
        <v>153</v>
      </c>
      <c r="H542" s="114">
        <f>ROUND(E542*G542,2)</f>
        <v>0</v>
      </c>
      <c r="J542" s="114">
        <f>ROUND(E542*G542,2)</f>
        <v>0</v>
      </c>
      <c r="K542" s="115">
        <v>3.4000000000000002E-4</v>
      </c>
      <c r="L542" s="115">
        <f>E542*K542</f>
        <v>3.1970200000000004E-2</v>
      </c>
      <c r="N542" s="112">
        <f>E542*M542</f>
        <v>0</v>
      </c>
      <c r="O542" s="113">
        <v>20</v>
      </c>
      <c r="P542" s="113" t="s">
        <v>154</v>
      </c>
      <c r="V542" s="116" t="s">
        <v>701</v>
      </c>
      <c r="W542" s="117">
        <v>145.08799999999999</v>
      </c>
      <c r="X542" s="110" t="s">
        <v>1046</v>
      </c>
      <c r="Y542" s="110" t="s">
        <v>1044</v>
      </c>
      <c r="Z542" s="113" t="s">
        <v>381</v>
      </c>
      <c r="AB542" s="113">
        <v>7</v>
      </c>
      <c r="AC542" s="113" t="s">
        <v>157</v>
      </c>
      <c r="AJ542" s="86" t="s">
        <v>704</v>
      </c>
      <c r="AK542" s="86" t="s">
        <v>159</v>
      </c>
    </row>
    <row r="543" spans="1:37">
      <c r="A543" s="108">
        <v>197</v>
      </c>
      <c r="B543" s="109" t="s">
        <v>391</v>
      </c>
      <c r="C543" s="110" t="s">
        <v>1047</v>
      </c>
      <c r="D543" s="111" t="s">
        <v>1048</v>
      </c>
      <c r="E543" s="112">
        <v>94.97</v>
      </c>
      <c r="F543" s="113" t="s">
        <v>153</v>
      </c>
      <c r="I543" s="114">
        <f>ROUND(E543*G543,2)</f>
        <v>0</v>
      </c>
      <c r="J543" s="114">
        <f>ROUND(E543*G543,2)</f>
        <v>0</v>
      </c>
      <c r="L543" s="115">
        <f>E543*K543</f>
        <v>0</v>
      </c>
      <c r="N543" s="112">
        <f>E543*M543</f>
        <v>0</v>
      </c>
      <c r="O543" s="113">
        <v>20</v>
      </c>
      <c r="P543" s="113" t="s">
        <v>154</v>
      </c>
      <c r="V543" s="116" t="s">
        <v>101</v>
      </c>
      <c r="X543" s="110" t="s">
        <v>1047</v>
      </c>
      <c r="Y543" s="110" t="s">
        <v>1047</v>
      </c>
      <c r="Z543" s="113" t="s">
        <v>381</v>
      </c>
      <c r="AA543" s="110" t="s">
        <v>154</v>
      </c>
      <c r="AB543" s="113">
        <v>2</v>
      </c>
      <c r="AC543" s="113" t="s">
        <v>157</v>
      </c>
      <c r="AJ543" s="86" t="s">
        <v>720</v>
      </c>
      <c r="AK543" s="86" t="s">
        <v>159</v>
      </c>
    </row>
    <row r="544" spans="1:37" ht="25.5">
      <c r="A544" s="108">
        <v>198</v>
      </c>
      <c r="B544" s="109" t="s">
        <v>1037</v>
      </c>
      <c r="C544" s="110" t="s">
        <v>1049</v>
      </c>
      <c r="D544" s="111" t="s">
        <v>1050</v>
      </c>
      <c r="E544" s="112">
        <v>88.317999999999998</v>
      </c>
      <c r="F544" s="113" t="s">
        <v>58</v>
      </c>
      <c r="H544" s="114">
        <f>ROUND(E544*G544,2)</f>
        <v>0</v>
      </c>
      <c r="J544" s="114">
        <f>ROUND(E544*G544,2)</f>
        <v>0</v>
      </c>
      <c r="L544" s="115">
        <f>E544*K544</f>
        <v>0</v>
      </c>
      <c r="N544" s="112">
        <f>E544*M544</f>
        <v>0</v>
      </c>
      <c r="O544" s="113">
        <v>20</v>
      </c>
      <c r="P544" s="113" t="s">
        <v>154</v>
      </c>
      <c r="V544" s="116" t="s">
        <v>701</v>
      </c>
      <c r="X544" s="110" t="s">
        <v>1051</v>
      </c>
      <c r="Y544" s="110" t="s">
        <v>1049</v>
      </c>
      <c r="Z544" s="113" t="s">
        <v>1052</v>
      </c>
      <c r="AB544" s="113">
        <v>1</v>
      </c>
      <c r="AC544" s="113" t="s">
        <v>157</v>
      </c>
      <c r="AJ544" s="86" t="s">
        <v>704</v>
      </c>
      <c r="AK544" s="86" t="s">
        <v>159</v>
      </c>
    </row>
    <row r="545" spans="1:37">
      <c r="D545" s="165" t="s">
        <v>1053</v>
      </c>
      <c r="E545" s="166">
        <f>J545</f>
        <v>0</v>
      </c>
      <c r="H545" s="166">
        <f>SUM(H539:H544)</f>
        <v>0</v>
      </c>
      <c r="I545" s="166">
        <f>SUM(I539:I544)</f>
        <v>0</v>
      </c>
      <c r="J545" s="166">
        <f>SUM(J539:J544)</f>
        <v>0</v>
      </c>
      <c r="L545" s="167">
        <f>SUM(L539:L544)</f>
        <v>0.17171260000000002</v>
      </c>
      <c r="N545" s="168">
        <f>SUM(N539:N544)</f>
        <v>0</v>
      </c>
      <c r="W545" s="117">
        <f>SUM(W539:W544)</f>
        <v>195.661</v>
      </c>
    </row>
    <row r="547" spans="1:37">
      <c r="B547" s="110" t="s">
        <v>1054</v>
      </c>
    </row>
    <row r="548" spans="1:37" ht="25.5">
      <c r="A548" s="108">
        <v>199</v>
      </c>
      <c r="B548" s="109" t="s">
        <v>1055</v>
      </c>
      <c r="C548" s="110" t="s">
        <v>1056</v>
      </c>
      <c r="D548" s="111" t="s">
        <v>1057</v>
      </c>
      <c r="E548" s="112">
        <v>51.04</v>
      </c>
      <c r="F548" s="113" t="s">
        <v>153</v>
      </c>
      <c r="H548" s="114">
        <f>ROUND(E548*G548,2)</f>
        <v>0</v>
      </c>
      <c r="J548" s="114">
        <f>ROUND(E548*G548,2)</f>
        <v>0</v>
      </c>
      <c r="K548" s="115">
        <v>5.2999999999999998E-4</v>
      </c>
      <c r="L548" s="115">
        <f>E548*K548</f>
        <v>2.7051199999999997E-2</v>
      </c>
      <c r="N548" s="112">
        <f>E548*M548</f>
        <v>0</v>
      </c>
      <c r="O548" s="113">
        <v>20</v>
      </c>
      <c r="P548" s="113" t="s">
        <v>154</v>
      </c>
      <c r="V548" s="116" t="s">
        <v>701</v>
      </c>
      <c r="W548" s="117">
        <v>23.887</v>
      </c>
      <c r="X548" s="110" t="s">
        <v>1058</v>
      </c>
      <c r="Y548" s="110" t="s">
        <v>1056</v>
      </c>
      <c r="Z548" s="113" t="s">
        <v>1059</v>
      </c>
      <c r="AB548" s="113">
        <v>1</v>
      </c>
      <c r="AC548" s="113" t="s">
        <v>157</v>
      </c>
      <c r="AJ548" s="86" t="s">
        <v>704</v>
      </c>
      <c r="AK548" s="86" t="s">
        <v>159</v>
      </c>
    </row>
    <row r="549" spans="1:37">
      <c r="D549" s="158" t="s">
        <v>1060</v>
      </c>
      <c r="E549" s="159"/>
      <c r="F549" s="160"/>
      <c r="G549" s="161"/>
      <c r="H549" s="161"/>
      <c r="I549" s="161"/>
      <c r="J549" s="161"/>
      <c r="K549" s="162"/>
      <c r="L549" s="162"/>
      <c r="M549" s="159"/>
      <c r="N549" s="159"/>
      <c r="O549" s="160"/>
      <c r="P549" s="160"/>
      <c r="Q549" s="159"/>
      <c r="R549" s="159"/>
      <c r="S549" s="159"/>
      <c r="T549" s="163"/>
      <c r="U549" s="163"/>
      <c r="V549" s="163" t="s">
        <v>0</v>
      </c>
      <c r="W549" s="164"/>
      <c r="X549" s="160"/>
    </row>
    <row r="550" spans="1:37">
      <c r="D550" s="158" t="s">
        <v>1061</v>
      </c>
      <c r="E550" s="159"/>
      <c r="F550" s="160"/>
      <c r="G550" s="161"/>
      <c r="H550" s="161"/>
      <c r="I550" s="161"/>
      <c r="J550" s="161"/>
      <c r="K550" s="162"/>
      <c r="L550" s="162"/>
      <c r="M550" s="159"/>
      <c r="N550" s="159"/>
      <c r="O550" s="160"/>
      <c r="P550" s="160"/>
      <c r="Q550" s="159"/>
      <c r="R550" s="159"/>
      <c r="S550" s="159"/>
      <c r="T550" s="163"/>
      <c r="U550" s="163"/>
      <c r="V550" s="163" t="s">
        <v>0</v>
      </c>
      <c r="W550" s="164"/>
      <c r="X550" s="160"/>
    </row>
    <row r="551" spans="1:37">
      <c r="A551" s="108">
        <v>200</v>
      </c>
      <c r="B551" s="109" t="s">
        <v>1055</v>
      </c>
      <c r="C551" s="110" t="s">
        <v>1062</v>
      </c>
      <c r="D551" s="111" t="s">
        <v>1063</v>
      </c>
      <c r="E551" s="112">
        <v>51.04</v>
      </c>
      <c r="F551" s="113" t="s">
        <v>153</v>
      </c>
      <c r="H551" s="114">
        <f>ROUND(E551*G551,2)</f>
        <v>0</v>
      </c>
      <c r="J551" s="114">
        <f>ROUND(E551*G551,2)</f>
        <v>0</v>
      </c>
      <c r="K551" s="115">
        <v>1.8000000000000001E-4</v>
      </c>
      <c r="L551" s="115">
        <f>E551*K551</f>
        <v>9.1872000000000013E-3</v>
      </c>
      <c r="N551" s="112">
        <f>E551*M551</f>
        <v>0</v>
      </c>
      <c r="O551" s="113">
        <v>20</v>
      </c>
      <c r="P551" s="113" t="s">
        <v>154</v>
      </c>
      <c r="V551" s="116" t="s">
        <v>701</v>
      </c>
      <c r="W551" s="117">
        <v>9.1869999999999994</v>
      </c>
      <c r="X551" s="110" t="s">
        <v>1064</v>
      </c>
      <c r="Y551" s="110" t="s">
        <v>1062</v>
      </c>
      <c r="Z551" s="113" t="s">
        <v>1059</v>
      </c>
      <c r="AB551" s="113">
        <v>1</v>
      </c>
      <c r="AC551" s="113" t="s">
        <v>157</v>
      </c>
      <c r="AJ551" s="86" t="s">
        <v>704</v>
      </c>
      <c r="AK551" s="86" t="s">
        <v>159</v>
      </c>
    </row>
    <row r="552" spans="1:37">
      <c r="D552" s="165" t="s">
        <v>1065</v>
      </c>
      <c r="E552" s="166">
        <f>J552</f>
        <v>0</v>
      </c>
      <c r="H552" s="166">
        <f>SUM(H547:H551)</f>
        <v>0</v>
      </c>
      <c r="I552" s="166">
        <f>SUM(I547:I551)</f>
        <v>0</v>
      </c>
      <c r="J552" s="166">
        <f>SUM(J547:J551)</f>
        <v>0</v>
      </c>
      <c r="L552" s="167">
        <f>SUM(L547:L551)</f>
        <v>3.6238399999999997E-2</v>
      </c>
      <c r="N552" s="168">
        <f>SUM(N547:N551)</f>
        <v>0</v>
      </c>
      <c r="W552" s="117">
        <f>SUM(W547:W551)</f>
        <v>33.073999999999998</v>
      </c>
    </row>
    <row r="554" spans="1:37">
      <c r="B554" s="110" t="s">
        <v>1066</v>
      </c>
    </row>
    <row r="555" spans="1:37">
      <c r="A555" s="108">
        <v>201</v>
      </c>
      <c r="B555" s="109" t="s">
        <v>1067</v>
      </c>
      <c r="C555" s="110" t="s">
        <v>1068</v>
      </c>
      <c r="D555" s="111" t="s">
        <v>1069</v>
      </c>
      <c r="E555" s="112">
        <v>792</v>
      </c>
      <c r="F555" s="113" t="s">
        <v>153</v>
      </c>
      <c r="H555" s="114">
        <f>ROUND(E555*G555,2)</f>
        <v>0</v>
      </c>
      <c r="J555" s="114">
        <f>ROUND(E555*G555,2)</f>
        <v>0</v>
      </c>
      <c r="L555" s="115">
        <f>E555*K555</f>
        <v>0</v>
      </c>
      <c r="N555" s="112">
        <f>E555*M555</f>
        <v>0</v>
      </c>
      <c r="O555" s="113">
        <v>20</v>
      </c>
      <c r="P555" s="113" t="s">
        <v>154</v>
      </c>
      <c r="V555" s="116" t="s">
        <v>701</v>
      </c>
      <c r="W555" s="117">
        <v>792</v>
      </c>
      <c r="X555" s="110" t="s">
        <v>1068</v>
      </c>
      <c r="Y555" s="110" t="s">
        <v>1068</v>
      </c>
      <c r="Z555" s="113" t="s">
        <v>1059</v>
      </c>
      <c r="AB555" s="113">
        <v>1</v>
      </c>
      <c r="AC555" s="113" t="s">
        <v>157</v>
      </c>
      <c r="AJ555" s="86" t="s">
        <v>704</v>
      </c>
      <c r="AK555" s="86" t="s">
        <v>159</v>
      </c>
    </row>
    <row r="556" spans="1:37">
      <c r="A556" s="108">
        <v>202</v>
      </c>
      <c r="B556" s="109" t="s">
        <v>1067</v>
      </c>
      <c r="C556" s="110" t="s">
        <v>1070</v>
      </c>
      <c r="D556" s="111" t="s">
        <v>1071</v>
      </c>
      <c r="E556" s="112">
        <v>792</v>
      </c>
      <c r="F556" s="113" t="s">
        <v>153</v>
      </c>
      <c r="H556" s="114">
        <f>ROUND(E556*G556,2)</f>
        <v>0</v>
      </c>
      <c r="J556" s="114">
        <f>ROUND(E556*G556,2)</f>
        <v>0</v>
      </c>
      <c r="L556" s="115">
        <f>E556*K556</f>
        <v>0</v>
      </c>
      <c r="N556" s="112">
        <f>E556*M556</f>
        <v>0</v>
      </c>
      <c r="O556" s="113">
        <v>20</v>
      </c>
      <c r="P556" s="113" t="s">
        <v>154</v>
      </c>
      <c r="V556" s="116" t="s">
        <v>701</v>
      </c>
      <c r="W556" s="117">
        <v>792</v>
      </c>
      <c r="X556" s="110" t="s">
        <v>1072</v>
      </c>
      <c r="Y556" s="110" t="s">
        <v>1070</v>
      </c>
      <c r="Z556" s="113" t="s">
        <v>1059</v>
      </c>
      <c r="AB556" s="113">
        <v>1</v>
      </c>
      <c r="AC556" s="113" t="s">
        <v>157</v>
      </c>
      <c r="AJ556" s="86" t="s">
        <v>704</v>
      </c>
      <c r="AK556" s="86" t="s">
        <v>159</v>
      </c>
    </row>
    <row r="557" spans="1:37">
      <c r="A557" s="108">
        <v>203</v>
      </c>
      <c r="B557" s="109" t="s">
        <v>1067</v>
      </c>
      <c r="C557" s="110" t="s">
        <v>1073</v>
      </c>
      <c r="D557" s="111" t="s">
        <v>1074</v>
      </c>
      <c r="E557" s="112">
        <v>175</v>
      </c>
      <c r="F557" s="113" t="s">
        <v>153</v>
      </c>
      <c r="H557" s="114">
        <f>ROUND(E557*G557,2)</f>
        <v>0</v>
      </c>
      <c r="J557" s="114">
        <f>ROUND(E557*G557,2)</f>
        <v>0</v>
      </c>
      <c r="L557" s="115">
        <f>E557*K557</f>
        <v>0</v>
      </c>
      <c r="N557" s="112">
        <f>E557*M557</f>
        <v>0</v>
      </c>
      <c r="O557" s="113">
        <v>20</v>
      </c>
      <c r="P557" s="113" t="s">
        <v>154</v>
      </c>
      <c r="V557" s="116" t="s">
        <v>701</v>
      </c>
      <c r="W557" s="117">
        <v>175</v>
      </c>
      <c r="X557" s="110" t="s">
        <v>1073</v>
      </c>
      <c r="Y557" s="110" t="s">
        <v>1073</v>
      </c>
      <c r="Z557" s="113" t="s">
        <v>1059</v>
      </c>
      <c r="AB557" s="113">
        <v>1</v>
      </c>
      <c r="AC557" s="113" t="s">
        <v>157</v>
      </c>
      <c r="AJ557" s="86" t="s">
        <v>704</v>
      </c>
      <c r="AK557" s="86" t="s">
        <v>159</v>
      </c>
    </row>
    <row r="558" spans="1:37">
      <c r="A558" s="108">
        <v>204</v>
      </c>
      <c r="B558" s="109" t="s">
        <v>1067</v>
      </c>
      <c r="C558" s="110" t="s">
        <v>1075</v>
      </c>
      <c r="D558" s="111" t="s">
        <v>1076</v>
      </c>
      <c r="E558" s="112">
        <v>175</v>
      </c>
      <c r="F558" s="113" t="s">
        <v>153</v>
      </c>
      <c r="H558" s="114">
        <f>ROUND(E558*G558,2)</f>
        <v>0</v>
      </c>
      <c r="J558" s="114">
        <f>ROUND(E558*G558,2)</f>
        <v>0</v>
      </c>
      <c r="L558" s="115">
        <f>E558*K558</f>
        <v>0</v>
      </c>
      <c r="N558" s="112">
        <f>E558*M558</f>
        <v>0</v>
      </c>
      <c r="O558" s="113">
        <v>20</v>
      </c>
      <c r="P558" s="113" t="s">
        <v>154</v>
      </c>
      <c r="V558" s="116" t="s">
        <v>701</v>
      </c>
      <c r="W558" s="117">
        <v>175</v>
      </c>
      <c r="X558" s="110" t="s">
        <v>1075</v>
      </c>
      <c r="Y558" s="110" t="s">
        <v>1075</v>
      </c>
      <c r="Z558" s="113" t="s">
        <v>1059</v>
      </c>
      <c r="AB558" s="113">
        <v>1</v>
      </c>
      <c r="AC558" s="113" t="s">
        <v>157</v>
      </c>
      <c r="AJ558" s="86" t="s">
        <v>704</v>
      </c>
      <c r="AK558" s="86" t="s">
        <v>159</v>
      </c>
    </row>
    <row r="559" spans="1:37">
      <c r="D559" s="165" t="s">
        <v>1077</v>
      </c>
      <c r="E559" s="166">
        <f>J559</f>
        <v>0</v>
      </c>
      <c r="H559" s="166">
        <f>SUM(H554:H558)</f>
        <v>0</v>
      </c>
      <c r="I559" s="166">
        <f>SUM(I554:I558)</f>
        <v>0</v>
      </c>
      <c r="J559" s="166">
        <f>SUM(J554:J558)</f>
        <v>0</v>
      </c>
      <c r="L559" s="167">
        <f>SUM(L554:L558)</f>
        <v>0</v>
      </c>
      <c r="N559" s="168">
        <f>SUM(N554:N558)</f>
        <v>0</v>
      </c>
      <c r="W559" s="117">
        <f>SUM(W554:W558)</f>
        <v>1934</v>
      </c>
    </row>
    <row r="561" spans="1:37">
      <c r="B561" s="110" t="s">
        <v>1078</v>
      </c>
    </row>
    <row r="562" spans="1:37">
      <c r="A562" s="108">
        <v>205</v>
      </c>
      <c r="B562" s="109" t="s">
        <v>733</v>
      </c>
      <c r="C562" s="110" t="s">
        <v>1079</v>
      </c>
      <c r="D562" s="111" t="s">
        <v>1080</v>
      </c>
      <c r="E562" s="112">
        <v>2.3279999999999998</v>
      </c>
      <c r="F562" s="113" t="s">
        <v>153</v>
      </c>
      <c r="H562" s="114">
        <f>ROUND(E562*G562,2)</f>
        <v>0</v>
      </c>
      <c r="J562" s="114">
        <f>ROUND(E562*G562,2)</f>
        <v>0</v>
      </c>
      <c r="K562" s="115">
        <v>4.5900000000000003E-3</v>
      </c>
      <c r="L562" s="115">
        <f>E562*K562</f>
        <v>1.068552E-2</v>
      </c>
      <c r="N562" s="112">
        <f>E562*M562</f>
        <v>0</v>
      </c>
      <c r="O562" s="113">
        <v>20</v>
      </c>
      <c r="P562" s="113" t="s">
        <v>154</v>
      </c>
      <c r="V562" s="116" t="s">
        <v>701</v>
      </c>
      <c r="W562" s="117">
        <v>0.67500000000000004</v>
      </c>
      <c r="X562" s="110" t="s">
        <v>1079</v>
      </c>
      <c r="Y562" s="110" t="s">
        <v>1079</v>
      </c>
      <c r="Z562" s="113" t="s">
        <v>532</v>
      </c>
      <c r="AB562" s="113">
        <v>1</v>
      </c>
      <c r="AC562" s="113" t="s">
        <v>533</v>
      </c>
      <c r="AJ562" s="86" t="s">
        <v>704</v>
      </c>
      <c r="AK562" s="86" t="s">
        <v>159</v>
      </c>
    </row>
    <row r="563" spans="1:37">
      <c r="D563" s="158" t="s">
        <v>821</v>
      </c>
      <c r="E563" s="159"/>
      <c r="F563" s="160"/>
      <c r="G563" s="161"/>
      <c r="H563" s="161"/>
      <c r="I563" s="161"/>
      <c r="J563" s="161"/>
      <c r="K563" s="162"/>
      <c r="L563" s="162"/>
      <c r="M563" s="159"/>
      <c r="N563" s="159"/>
      <c r="O563" s="160"/>
      <c r="P563" s="160"/>
      <c r="Q563" s="159"/>
      <c r="R563" s="159"/>
      <c r="S563" s="159"/>
      <c r="T563" s="163"/>
      <c r="U563" s="163"/>
      <c r="V563" s="163" t="s">
        <v>0</v>
      </c>
      <c r="W563" s="164"/>
      <c r="X563" s="160"/>
    </row>
    <row r="564" spans="1:37">
      <c r="D564" s="158" t="s">
        <v>907</v>
      </c>
      <c r="E564" s="159"/>
      <c r="F564" s="160"/>
      <c r="G564" s="161"/>
      <c r="H564" s="161"/>
      <c r="I564" s="161"/>
      <c r="J564" s="161"/>
      <c r="K564" s="162"/>
      <c r="L564" s="162"/>
      <c r="M564" s="159"/>
      <c r="N564" s="159"/>
      <c r="O564" s="160"/>
      <c r="P564" s="160"/>
      <c r="Q564" s="159"/>
      <c r="R564" s="159"/>
      <c r="S564" s="159"/>
      <c r="T564" s="163"/>
      <c r="U564" s="163"/>
      <c r="V564" s="163" t="s">
        <v>0</v>
      </c>
      <c r="W564" s="164"/>
      <c r="X564" s="160"/>
    </row>
    <row r="565" spans="1:37">
      <c r="A565" s="108">
        <v>206</v>
      </c>
      <c r="B565" s="109" t="s">
        <v>733</v>
      </c>
      <c r="C565" s="110" t="s">
        <v>1081</v>
      </c>
      <c r="D565" s="111" t="s">
        <v>1082</v>
      </c>
      <c r="E565" s="112">
        <v>1.3280000000000001</v>
      </c>
      <c r="F565" s="113" t="s">
        <v>153</v>
      </c>
      <c r="H565" s="114">
        <f>ROUND(E565*G565,2)</f>
        <v>0</v>
      </c>
      <c r="J565" s="114">
        <f>ROUND(E565*G565,2)</f>
        <v>0</v>
      </c>
      <c r="K565" s="115">
        <v>4.5900000000000003E-3</v>
      </c>
      <c r="L565" s="115">
        <f>E565*K565</f>
        <v>6.095520000000001E-3</v>
      </c>
      <c r="N565" s="112">
        <f>E565*M565</f>
        <v>0</v>
      </c>
      <c r="O565" s="113">
        <v>20</v>
      </c>
      <c r="P565" s="113" t="s">
        <v>154</v>
      </c>
      <c r="V565" s="116" t="s">
        <v>701</v>
      </c>
      <c r="W565" s="117">
        <v>0.38500000000000001</v>
      </c>
      <c r="X565" s="110" t="s">
        <v>1081</v>
      </c>
      <c r="Y565" s="110" t="s">
        <v>1081</v>
      </c>
      <c r="Z565" s="113" t="s">
        <v>532</v>
      </c>
      <c r="AB565" s="113">
        <v>1</v>
      </c>
      <c r="AC565" s="113" t="s">
        <v>533</v>
      </c>
      <c r="AJ565" s="86" t="s">
        <v>704</v>
      </c>
      <c r="AK565" s="86" t="s">
        <v>159</v>
      </c>
    </row>
    <row r="566" spans="1:37">
      <c r="D566" s="158" t="s">
        <v>821</v>
      </c>
      <c r="E566" s="159"/>
      <c r="F566" s="160"/>
      <c r="G566" s="161"/>
      <c r="H566" s="161"/>
      <c r="I566" s="161"/>
      <c r="J566" s="161"/>
      <c r="K566" s="162"/>
      <c r="L566" s="162"/>
      <c r="M566" s="159"/>
      <c r="N566" s="159"/>
      <c r="O566" s="160"/>
      <c r="P566" s="160"/>
      <c r="Q566" s="159"/>
      <c r="R566" s="159"/>
      <c r="S566" s="159"/>
      <c r="T566" s="163"/>
      <c r="U566" s="163"/>
      <c r="V566" s="163" t="s">
        <v>0</v>
      </c>
      <c r="W566" s="164"/>
      <c r="X566" s="160"/>
    </row>
    <row r="567" spans="1:37">
      <c r="D567" s="165" t="s">
        <v>1083</v>
      </c>
      <c r="E567" s="166">
        <f>J567</f>
        <v>0</v>
      </c>
      <c r="H567" s="166">
        <f>SUM(H561:H566)</f>
        <v>0</v>
      </c>
      <c r="I567" s="166">
        <f>SUM(I561:I566)</f>
        <v>0</v>
      </c>
      <c r="J567" s="166">
        <f>SUM(J561:J566)</f>
        <v>0</v>
      </c>
      <c r="L567" s="167">
        <f>SUM(L561:L566)</f>
        <v>1.6781040000000001E-2</v>
      </c>
      <c r="N567" s="168">
        <f>SUM(N561:N566)</f>
        <v>0</v>
      </c>
      <c r="W567" s="117">
        <f>SUM(W561:W566)</f>
        <v>1.06</v>
      </c>
    </row>
    <row r="569" spans="1:37">
      <c r="B569" s="110" t="s">
        <v>1084</v>
      </c>
    </row>
    <row r="570" spans="1:37">
      <c r="A570" s="108">
        <v>207</v>
      </c>
      <c r="B570" s="109" t="s">
        <v>1085</v>
      </c>
      <c r="C570" s="110" t="s">
        <v>1086</v>
      </c>
      <c r="D570" s="111" t="s">
        <v>1087</v>
      </c>
      <c r="E570" s="112">
        <v>1</v>
      </c>
      <c r="F570" s="113" t="s">
        <v>776</v>
      </c>
      <c r="H570" s="114">
        <f>ROUND(E570*G570,2)</f>
        <v>0</v>
      </c>
      <c r="J570" s="114">
        <f>ROUND(E570*G570,2)</f>
        <v>0</v>
      </c>
      <c r="L570" s="115">
        <f>E570*K570</f>
        <v>0</v>
      </c>
      <c r="N570" s="112">
        <f>E570*M570</f>
        <v>0</v>
      </c>
      <c r="O570" s="113">
        <v>20</v>
      </c>
      <c r="P570" s="113" t="s">
        <v>154</v>
      </c>
      <c r="V570" s="116" t="s">
        <v>701</v>
      </c>
      <c r="X570" s="110" t="s">
        <v>1086</v>
      </c>
      <c r="Y570" s="110" t="s">
        <v>1086</v>
      </c>
      <c r="Z570" s="113" t="s">
        <v>381</v>
      </c>
      <c r="AB570" s="113">
        <v>1</v>
      </c>
      <c r="AC570" s="113" t="s">
        <v>157</v>
      </c>
      <c r="AJ570" s="86" t="s">
        <v>704</v>
      </c>
      <c r="AK570" s="86" t="s">
        <v>159</v>
      </c>
    </row>
    <row r="571" spans="1:37">
      <c r="A571" s="108">
        <v>208</v>
      </c>
      <c r="B571" s="109" t="s">
        <v>1085</v>
      </c>
      <c r="C571" s="110" t="s">
        <v>1088</v>
      </c>
      <c r="D571" s="111" t="s">
        <v>1089</v>
      </c>
      <c r="E571" s="112">
        <v>20.125</v>
      </c>
      <c r="F571" s="113" t="s">
        <v>58</v>
      </c>
      <c r="H571" s="114">
        <f>ROUND(E571*G571,2)</f>
        <v>0</v>
      </c>
      <c r="J571" s="114">
        <f>ROUND(E571*G571,2)</f>
        <v>0</v>
      </c>
      <c r="L571" s="115">
        <f>E571*K571</f>
        <v>0</v>
      </c>
      <c r="N571" s="112">
        <f>E571*M571</f>
        <v>0</v>
      </c>
      <c r="O571" s="113">
        <v>20</v>
      </c>
      <c r="P571" s="113" t="s">
        <v>154</v>
      </c>
      <c r="V571" s="116" t="s">
        <v>701</v>
      </c>
      <c r="X571" s="110" t="s">
        <v>1090</v>
      </c>
      <c r="Y571" s="110" t="s">
        <v>1088</v>
      </c>
      <c r="Z571" s="113" t="s">
        <v>1091</v>
      </c>
      <c r="AB571" s="113">
        <v>1</v>
      </c>
      <c r="AC571" s="113" t="s">
        <v>157</v>
      </c>
      <c r="AJ571" s="86" t="s">
        <v>704</v>
      </c>
      <c r="AK571" s="86" t="s">
        <v>159</v>
      </c>
    </row>
    <row r="572" spans="1:37">
      <c r="D572" s="165" t="s">
        <v>1092</v>
      </c>
      <c r="E572" s="166">
        <f>J572</f>
        <v>0</v>
      </c>
      <c r="H572" s="166">
        <f>SUM(H569:H571)</f>
        <v>0</v>
      </c>
      <c r="I572" s="166">
        <f>SUM(I569:I571)</f>
        <v>0</v>
      </c>
      <c r="J572" s="166">
        <f>SUM(J569:J571)</f>
        <v>0</v>
      </c>
      <c r="L572" s="167">
        <f>SUM(L569:L571)</f>
        <v>0</v>
      </c>
      <c r="N572" s="168">
        <f>SUM(N569:N571)</f>
        <v>0</v>
      </c>
      <c r="W572" s="117">
        <f>SUM(W569:W571)</f>
        <v>0</v>
      </c>
    </row>
    <row r="574" spans="1:37">
      <c r="D574" s="165" t="s">
        <v>1093</v>
      </c>
      <c r="E574" s="168">
        <f>J574</f>
        <v>0</v>
      </c>
      <c r="H574" s="166">
        <f>+H376+H381+H398+H403+H407+H411+H421+H461+H511+H537+H545+H552+H559+H567+H572</f>
        <v>0</v>
      </c>
      <c r="I574" s="166">
        <f>+I376+I381+I398+I403+I407+I411+I421+I461+I511+I537+I545+I552+I559+I567+I572</f>
        <v>0</v>
      </c>
      <c r="J574" s="166">
        <f>+J376+J381+J398+J403+J407+J411+J421+J461+J511+J537+J545+J552+J559+J567+J572</f>
        <v>0</v>
      </c>
      <c r="L574" s="167">
        <f>+L376+L381+L398+L403+L407+L411+L421+L461+L511+L537+L545+L552+L559+L567+L572</f>
        <v>7.5993449999999987</v>
      </c>
      <c r="N574" s="168">
        <f>+N376+N381+N398+N403+N407+N411+N421+N461+N511+N537+N545+N552+N559+N567+N572</f>
        <v>0.32922000000000001</v>
      </c>
      <c r="W574" s="117">
        <f>+W376+W381+W398+W403+W407+W411+W421+W461+W511+W537+W545+W552+W559+W567+W572</f>
        <v>2835.0879999999997</v>
      </c>
    </row>
    <row r="576" spans="1:37">
      <c r="B576" s="157" t="s">
        <v>1094</v>
      </c>
    </row>
    <row r="577" spans="1:37">
      <c r="B577" s="110" t="s">
        <v>1095</v>
      </c>
    </row>
    <row r="578" spans="1:37">
      <c r="A578" s="108">
        <v>209</v>
      </c>
      <c r="B578" s="109" t="s">
        <v>1096</v>
      </c>
      <c r="C578" s="110" t="s">
        <v>1096</v>
      </c>
      <c r="D578" s="111" t="s">
        <v>1097</v>
      </c>
      <c r="E578" s="112">
        <v>1</v>
      </c>
      <c r="F578" s="113" t="s">
        <v>776</v>
      </c>
      <c r="H578" s="114">
        <f>ROUND(E578*G578,2)</f>
        <v>0</v>
      </c>
      <c r="J578" s="114">
        <f>ROUND(E578*G578,2)</f>
        <v>0</v>
      </c>
      <c r="L578" s="115">
        <f>E578*K578</f>
        <v>0</v>
      </c>
      <c r="N578" s="112">
        <f>E578*M578</f>
        <v>0</v>
      </c>
      <c r="O578" s="113">
        <v>20</v>
      </c>
      <c r="P578" s="113" t="s">
        <v>154</v>
      </c>
      <c r="V578" s="116" t="s">
        <v>1098</v>
      </c>
      <c r="X578" s="110" t="s">
        <v>1096</v>
      </c>
      <c r="Y578" s="110" t="s">
        <v>1096</v>
      </c>
      <c r="Z578" s="113" t="s">
        <v>532</v>
      </c>
      <c r="AB578" s="113">
        <v>7</v>
      </c>
      <c r="AC578" s="113" t="s">
        <v>533</v>
      </c>
      <c r="AJ578" s="86" t="s">
        <v>1099</v>
      </c>
      <c r="AK578" s="86" t="s">
        <v>159</v>
      </c>
    </row>
    <row r="579" spans="1:37">
      <c r="A579" s="108">
        <v>210</v>
      </c>
      <c r="B579" s="109" t="s">
        <v>1096</v>
      </c>
      <c r="C579" s="110" t="s">
        <v>1100</v>
      </c>
      <c r="D579" s="111" t="s">
        <v>1101</v>
      </c>
      <c r="E579" s="112">
        <v>1</v>
      </c>
      <c r="F579" s="113" t="s">
        <v>776</v>
      </c>
      <c r="H579" s="114">
        <f>ROUND(E579*G579,2)</f>
        <v>0</v>
      </c>
      <c r="J579" s="114">
        <f>ROUND(E579*G579,2)</f>
        <v>0</v>
      </c>
      <c r="L579" s="115">
        <f>E579*K579</f>
        <v>0</v>
      </c>
      <c r="N579" s="112">
        <f>E579*M579</f>
        <v>0</v>
      </c>
      <c r="O579" s="113">
        <v>20</v>
      </c>
      <c r="P579" s="113" t="s">
        <v>154</v>
      </c>
      <c r="V579" s="116" t="s">
        <v>1098</v>
      </c>
      <c r="X579" s="110" t="s">
        <v>1100</v>
      </c>
      <c r="Y579" s="110" t="s">
        <v>1100</v>
      </c>
      <c r="Z579" s="113" t="s">
        <v>532</v>
      </c>
      <c r="AB579" s="113">
        <v>7</v>
      </c>
      <c r="AC579" s="113" t="s">
        <v>533</v>
      </c>
      <c r="AJ579" s="86" t="s">
        <v>1099</v>
      </c>
      <c r="AK579" s="86" t="s">
        <v>159</v>
      </c>
    </row>
    <row r="580" spans="1:37">
      <c r="A580" s="108">
        <v>211</v>
      </c>
      <c r="B580" s="109" t="s">
        <v>1102</v>
      </c>
      <c r="C580" s="110" t="s">
        <v>1102</v>
      </c>
      <c r="D580" s="111" t="s">
        <v>1103</v>
      </c>
      <c r="E580" s="112">
        <v>1</v>
      </c>
      <c r="F580" s="113" t="s">
        <v>776</v>
      </c>
      <c r="H580" s="114">
        <f>ROUND(E580*G580,2)</f>
        <v>0</v>
      </c>
      <c r="J580" s="114">
        <f>ROUND(E580*G580,2)</f>
        <v>0</v>
      </c>
      <c r="L580" s="115">
        <f>E580*K580</f>
        <v>0</v>
      </c>
      <c r="N580" s="112">
        <f>E580*M580</f>
        <v>0</v>
      </c>
      <c r="O580" s="113">
        <v>20</v>
      </c>
      <c r="P580" s="113" t="s">
        <v>154</v>
      </c>
      <c r="V580" s="116" t="s">
        <v>1098</v>
      </c>
      <c r="X580" s="110" t="s">
        <v>1102</v>
      </c>
      <c r="Y580" s="110" t="s">
        <v>1102</v>
      </c>
      <c r="Z580" s="113" t="s">
        <v>381</v>
      </c>
      <c r="AB580" s="113">
        <v>7</v>
      </c>
      <c r="AC580" s="113" t="s">
        <v>157</v>
      </c>
      <c r="AJ580" s="86" t="s">
        <v>1099</v>
      </c>
      <c r="AK580" s="86" t="s">
        <v>159</v>
      </c>
    </row>
    <row r="581" spans="1:37">
      <c r="D581" s="165" t="s">
        <v>1104</v>
      </c>
      <c r="E581" s="166">
        <f>J581</f>
        <v>0</v>
      </c>
      <c r="H581" s="166">
        <f>SUM(H576:H580)</f>
        <v>0</v>
      </c>
      <c r="I581" s="166">
        <f>SUM(I576:I580)</f>
        <v>0</v>
      </c>
      <c r="J581" s="166">
        <f>SUM(J576:J580)</f>
        <v>0</v>
      </c>
      <c r="L581" s="167">
        <f>SUM(L576:L580)</f>
        <v>0</v>
      </c>
      <c r="N581" s="168">
        <f>SUM(N576:N580)</f>
        <v>0</v>
      </c>
      <c r="W581" s="117">
        <f>SUM(W576:W580)</f>
        <v>0</v>
      </c>
    </row>
    <row r="583" spans="1:37">
      <c r="D583" s="165" t="s">
        <v>1105</v>
      </c>
      <c r="E583" s="166">
        <f>J583</f>
        <v>0</v>
      </c>
      <c r="H583" s="166">
        <f>+H581</f>
        <v>0</v>
      </c>
      <c r="I583" s="166">
        <f>+I581</f>
        <v>0</v>
      </c>
      <c r="J583" s="166">
        <f>+J581</f>
        <v>0</v>
      </c>
      <c r="L583" s="167">
        <f>+L581</f>
        <v>0</v>
      </c>
      <c r="N583" s="168">
        <f>+N581</f>
        <v>0</v>
      </c>
      <c r="W583" s="117">
        <f>+W581</f>
        <v>0</v>
      </c>
    </row>
    <row r="585" spans="1:37">
      <c r="D585" s="170" t="s">
        <v>1106</v>
      </c>
      <c r="E585" s="166">
        <f>J585</f>
        <v>0</v>
      </c>
      <c r="H585" s="166">
        <f>+H360+H574+H583</f>
        <v>0</v>
      </c>
      <c r="I585" s="166">
        <f>+I360+I574+I583</f>
        <v>0</v>
      </c>
      <c r="J585" s="166">
        <f>+J360+J574+J583</f>
        <v>0</v>
      </c>
      <c r="L585" s="167">
        <f>+L360+L574+L583</f>
        <v>438.94960745000003</v>
      </c>
      <c r="N585" s="168">
        <f>+N360+N574+N583</f>
        <v>77.06957700000001</v>
      </c>
      <c r="W585" s="117">
        <f>+W360+W574+W583</f>
        <v>6268.3130000000001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95" customWidth="1"/>
    <col min="2" max="3" width="45.7109375" style="95" customWidth="1"/>
    <col min="4" max="4" width="11.28515625" style="96" customWidth="1"/>
    <col min="5" max="16384" width="9.140625" style="86"/>
  </cols>
  <sheetData>
    <row r="1" spans="1:6">
      <c r="A1" s="97" t="s">
        <v>117</v>
      </c>
      <c r="B1" s="98"/>
      <c r="C1" s="98"/>
      <c r="D1" s="99" t="s">
        <v>1107</v>
      </c>
    </row>
    <row r="2" spans="1:6">
      <c r="A2" s="97" t="s">
        <v>119</v>
      </c>
      <c r="B2" s="98"/>
      <c r="C2" s="98"/>
      <c r="D2" s="99" t="s">
        <v>120</v>
      </c>
    </row>
    <row r="3" spans="1:6">
      <c r="A3" s="97" t="s">
        <v>15</v>
      </c>
      <c r="B3" s="98"/>
      <c r="C3" s="98"/>
      <c r="D3" s="99" t="s">
        <v>121</v>
      </c>
    </row>
    <row r="4" spans="1:6">
      <c r="A4" s="98"/>
      <c r="B4" s="98"/>
      <c r="C4" s="98"/>
      <c r="D4" s="98"/>
    </row>
    <row r="5" spans="1:6">
      <c r="A5" s="97" t="s">
        <v>122</v>
      </c>
      <c r="B5" s="98"/>
      <c r="C5" s="98"/>
      <c r="D5" s="98"/>
    </row>
    <row r="6" spans="1:6">
      <c r="A6" s="97" t="s">
        <v>123</v>
      </c>
      <c r="B6" s="98"/>
      <c r="C6" s="98"/>
      <c r="D6" s="98"/>
    </row>
    <row r="7" spans="1:6">
      <c r="A7" s="97"/>
      <c r="B7" s="98"/>
      <c r="C7" s="98"/>
      <c r="D7" s="98"/>
    </row>
    <row r="8" spans="1:6">
      <c r="A8" s="86" t="s">
        <v>124</v>
      </c>
      <c r="B8" s="100"/>
      <c r="C8" s="101"/>
      <c r="D8" s="102"/>
    </row>
    <row r="9" spans="1:6">
      <c r="A9" s="103" t="s">
        <v>67</v>
      </c>
      <c r="B9" s="103" t="s">
        <v>68</v>
      </c>
      <c r="C9" s="103" t="s">
        <v>69</v>
      </c>
      <c r="D9" s="104" t="s">
        <v>70</v>
      </c>
      <c r="F9" s="86" t="s">
        <v>1108</v>
      </c>
    </row>
    <row r="10" spans="1:6">
      <c r="A10" s="105"/>
      <c r="B10" s="105"/>
      <c r="C10" s="106"/>
      <c r="D10" s="10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117</v>
      </c>
      <c r="C1" s="86"/>
      <c r="E1" s="90" t="s">
        <v>118</v>
      </c>
      <c r="F1" s="86"/>
      <c r="G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1:30">
      <c r="A2" s="90" t="s">
        <v>119</v>
      </c>
      <c r="C2" s="86"/>
      <c r="E2" s="90" t="s">
        <v>120</v>
      </c>
      <c r="F2" s="86"/>
      <c r="G2" s="86"/>
      <c r="Z2" s="83" t="s">
        <v>12</v>
      </c>
      <c r="AA2" s="84" t="s">
        <v>71</v>
      </c>
      <c r="AB2" s="84" t="s">
        <v>14</v>
      </c>
      <c r="AC2" s="84"/>
      <c r="AD2" s="85"/>
    </row>
    <row r="3" spans="1:30">
      <c r="A3" s="90" t="s">
        <v>15</v>
      </c>
      <c r="C3" s="86"/>
      <c r="E3" s="90" t="s">
        <v>121</v>
      </c>
      <c r="F3" s="86"/>
      <c r="G3" s="86"/>
      <c r="Z3" s="83" t="s">
        <v>16</v>
      </c>
      <c r="AA3" s="84" t="s">
        <v>72</v>
      </c>
      <c r="AB3" s="84" t="s">
        <v>14</v>
      </c>
      <c r="AC3" s="84" t="s">
        <v>18</v>
      </c>
      <c r="AD3" s="85" t="s">
        <v>19</v>
      </c>
    </row>
    <row r="4" spans="1:30">
      <c r="B4" s="86"/>
      <c r="C4" s="86"/>
      <c r="D4" s="86"/>
      <c r="E4" s="86"/>
      <c r="F4" s="86"/>
      <c r="G4" s="86"/>
      <c r="Z4" s="83" t="s">
        <v>20</v>
      </c>
      <c r="AA4" s="84" t="s">
        <v>73</v>
      </c>
      <c r="AB4" s="84" t="s">
        <v>14</v>
      </c>
      <c r="AC4" s="84"/>
      <c r="AD4" s="85"/>
    </row>
    <row r="5" spans="1:30">
      <c r="A5" s="90" t="s">
        <v>122</v>
      </c>
      <c r="B5" s="86"/>
      <c r="C5" s="86"/>
      <c r="D5" s="86"/>
      <c r="E5" s="86"/>
      <c r="F5" s="86"/>
      <c r="G5" s="86"/>
      <c r="Z5" s="83" t="s">
        <v>22</v>
      </c>
      <c r="AA5" s="84" t="s">
        <v>72</v>
      </c>
      <c r="AB5" s="84" t="s">
        <v>14</v>
      </c>
      <c r="AC5" s="84" t="s">
        <v>18</v>
      </c>
      <c r="AD5" s="85" t="s">
        <v>19</v>
      </c>
    </row>
    <row r="6" spans="1:30">
      <c r="A6" s="90" t="s">
        <v>123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124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74</v>
      </c>
      <c r="B9" s="92" t="s">
        <v>31</v>
      </c>
      <c r="C9" s="92" t="s">
        <v>32</v>
      </c>
      <c r="D9" s="92" t="s">
        <v>33</v>
      </c>
      <c r="E9" s="93" t="s">
        <v>75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149</v>
      </c>
      <c r="B12" s="87">
        <f>Prehlad!H54</f>
        <v>0</v>
      </c>
      <c r="C12" s="87">
        <f>Prehlad!I54</f>
        <v>0</v>
      </c>
      <c r="D12" s="87">
        <f>Prehlad!J54</f>
        <v>0</v>
      </c>
      <c r="E12" s="88">
        <f>Prehlad!L54</f>
        <v>0</v>
      </c>
      <c r="F12" s="89">
        <f>Prehlad!N54</f>
        <v>12.599028000000001</v>
      </c>
      <c r="G12" s="89">
        <f>Prehlad!W54</f>
        <v>183.28</v>
      </c>
    </row>
    <row r="13" spans="1:30">
      <c r="A13" s="86" t="s">
        <v>218</v>
      </c>
      <c r="B13" s="87">
        <f>Prehlad!H104</f>
        <v>0</v>
      </c>
      <c r="C13" s="87">
        <f>Prehlad!I104</f>
        <v>0</v>
      </c>
      <c r="D13" s="87">
        <f>Prehlad!J104</f>
        <v>0</v>
      </c>
      <c r="E13" s="88">
        <f>Prehlad!L104</f>
        <v>96.110681420000006</v>
      </c>
      <c r="F13" s="89">
        <f>Prehlad!N104</f>
        <v>0</v>
      </c>
      <c r="G13" s="89">
        <f>Prehlad!W104</f>
        <v>76.141999999999996</v>
      </c>
    </row>
    <row r="14" spans="1:30">
      <c r="A14" s="86" t="s">
        <v>278</v>
      </c>
      <c r="B14" s="87">
        <f>Prehlad!H158</f>
        <v>0</v>
      </c>
      <c r="C14" s="87">
        <f>Prehlad!I158</f>
        <v>0</v>
      </c>
      <c r="D14" s="87">
        <f>Prehlad!J158</f>
        <v>0</v>
      </c>
      <c r="E14" s="88">
        <f>Prehlad!L158</f>
        <v>12.538477800000001</v>
      </c>
      <c r="F14" s="89">
        <f>Prehlad!N158</f>
        <v>0</v>
      </c>
      <c r="G14" s="89">
        <f>Prehlad!W158</f>
        <v>87.772000000000006</v>
      </c>
    </row>
    <row r="15" spans="1:30">
      <c r="A15" s="86" t="s">
        <v>357</v>
      </c>
      <c r="B15" s="87">
        <f>Prehlad!H164</f>
        <v>0</v>
      </c>
      <c r="C15" s="87">
        <f>Prehlad!I164</f>
        <v>0</v>
      </c>
      <c r="D15" s="87">
        <f>Prehlad!J164</f>
        <v>0</v>
      </c>
      <c r="E15" s="88">
        <f>Prehlad!L164</f>
        <v>4.3270958000000004</v>
      </c>
      <c r="F15" s="89">
        <f>Prehlad!N164</f>
        <v>0</v>
      </c>
      <c r="G15" s="89">
        <f>Prehlad!W164</f>
        <v>4.3019999999999996</v>
      </c>
    </row>
    <row r="16" spans="1:30">
      <c r="A16" s="86" t="s">
        <v>365</v>
      </c>
      <c r="B16" s="87">
        <f>Prehlad!H195</f>
        <v>0</v>
      </c>
      <c r="C16" s="87">
        <f>Prehlad!I195</f>
        <v>0</v>
      </c>
      <c r="D16" s="87">
        <f>Prehlad!J195</f>
        <v>0</v>
      </c>
      <c r="E16" s="88">
        <f>Prehlad!L195</f>
        <v>11.990110300000001</v>
      </c>
      <c r="F16" s="89">
        <f>Prehlad!N195</f>
        <v>0</v>
      </c>
      <c r="G16" s="89">
        <f>Prehlad!W195</f>
        <v>23.029999999999998</v>
      </c>
    </row>
    <row r="17" spans="1:7">
      <c r="A17" s="86" t="s">
        <v>419</v>
      </c>
      <c r="B17" s="87">
        <f>Prehlad!H258</f>
        <v>0</v>
      </c>
      <c r="C17" s="87">
        <f>Prehlad!I258</f>
        <v>0</v>
      </c>
      <c r="D17" s="87">
        <f>Prehlad!J258</f>
        <v>0</v>
      </c>
      <c r="E17" s="88">
        <f>Prehlad!L258</f>
        <v>306.27175623000011</v>
      </c>
      <c r="F17" s="89">
        <f>Prehlad!N258</f>
        <v>0</v>
      </c>
      <c r="G17" s="89">
        <f>Prehlad!W258</f>
        <v>1397.3059999999998</v>
      </c>
    </row>
    <row r="18" spans="1:7">
      <c r="A18" s="86" t="s">
        <v>522</v>
      </c>
      <c r="B18" s="87">
        <f>Prehlad!H358</f>
        <v>0</v>
      </c>
      <c r="C18" s="87">
        <f>Prehlad!I358</f>
        <v>0</v>
      </c>
      <c r="D18" s="87">
        <f>Prehlad!J358</f>
        <v>0</v>
      </c>
      <c r="E18" s="88">
        <f>Prehlad!L358</f>
        <v>0.11214090000000002</v>
      </c>
      <c r="F18" s="89">
        <f>Prehlad!N358</f>
        <v>64.141328999999999</v>
      </c>
      <c r="G18" s="89">
        <f>Prehlad!W358</f>
        <v>1661.393</v>
      </c>
    </row>
    <row r="19" spans="1:7">
      <c r="A19" s="86" t="s">
        <v>695</v>
      </c>
      <c r="B19" s="87">
        <f>Prehlad!H360</f>
        <v>0</v>
      </c>
      <c r="C19" s="87">
        <f>Prehlad!I360</f>
        <v>0</v>
      </c>
      <c r="D19" s="87">
        <f>Prehlad!J360</f>
        <v>0</v>
      </c>
      <c r="E19" s="88">
        <f>Prehlad!L360</f>
        <v>431.35026245000006</v>
      </c>
      <c r="F19" s="89">
        <f>Prehlad!N360</f>
        <v>76.740357000000003</v>
      </c>
      <c r="G19" s="89">
        <f>Prehlad!W360</f>
        <v>3433.2249999999999</v>
      </c>
    </row>
    <row r="21" spans="1:7">
      <c r="A21" s="86" t="s">
        <v>697</v>
      </c>
      <c r="B21" s="87">
        <f>Prehlad!H376</f>
        <v>0</v>
      </c>
      <c r="C21" s="87">
        <f>Prehlad!I376</f>
        <v>0</v>
      </c>
      <c r="D21" s="87">
        <f>Prehlad!J376</f>
        <v>0</v>
      </c>
      <c r="E21" s="88">
        <f>Prehlad!L376</f>
        <v>1.12918556</v>
      </c>
      <c r="F21" s="89">
        <f>Prehlad!N376</f>
        <v>0</v>
      </c>
      <c r="G21" s="89">
        <f>Prehlad!W376</f>
        <v>88.37700000000001</v>
      </c>
    </row>
    <row r="22" spans="1:7">
      <c r="A22" s="86" t="s">
        <v>732</v>
      </c>
      <c r="B22" s="87">
        <f>Prehlad!H381</f>
        <v>0</v>
      </c>
      <c r="C22" s="87">
        <f>Prehlad!I381</f>
        <v>0</v>
      </c>
      <c r="D22" s="87">
        <f>Prehlad!J381</f>
        <v>0</v>
      </c>
      <c r="E22" s="88">
        <f>Prehlad!L381</f>
        <v>1.004E-2</v>
      </c>
      <c r="F22" s="89">
        <f>Prehlad!N381</f>
        <v>0</v>
      </c>
      <c r="G22" s="89">
        <f>Prehlad!W381</f>
        <v>0.25</v>
      </c>
    </row>
    <row r="23" spans="1:7">
      <c r="A23" s="86" t="s">
        <v>741</v>
      </c>
      <c r="B23" s="87">
        <f>Prehlad!H398</f>
        <v>0</v>
      </c>
      <c r="C23" s="87">
        <f>Prehlad!I398</f>
        <v>0</v>
      </c>
      <c r="D23" s="87">
        <f>Prehlad!J398</f>
        <v>0</v>
      </c>
      <c r="E23" s="88">
        <f>Prehlad!L398</f>
        <v>3.5626499999999998E-2</v>
      </c>
      <c r="F23" s="89">
        <f>Prehlad!N398</f>
        <v>0</v>
      </c>
      <c r="G23" s="89">
        <f>Prehlad!W398</f>
        <v>18.648</v>
      </c>
    </row>
    <row r="24" spans="1:7">
      <c r="A24" s="86" t="s">
        <v>772</v>
      </c>
      <c r="B24" s="87">
        <f>Prehlad!H403</f>
        <v>0</v>
      </c>
      <c r="C24" s="87">
        <f>Prehlad!I403</f>
        <v>0</v>
      </c>
      <c r="D24" s="87">
        <f>Prehlad!J403</f>
        <v>0</v>
      </c>
      <c r="E24" s="88">
        <f>Prehlad!L403</f>
        <v>0</v>
      </c>
      <c r="F24" s="89">
        <f>Prehlad!N403</f>
        <v>0</v>
      </c>
      <c r="G24" s="89">
        <f>Prehlad!W403</f>
        <v>0</v>
      </c>
    </row>
    <row r="25" spans="1:7">
      <c r="A25" s="86" t="s">
        <v>780</v>
      </c>
      <c r="B25" s="87">
        <f>Prehlad!H407</f>
        <v>0</v>
      </c>
      <c r="C25" s="87">
        <f>Prehlad!I407</f>
        <v>0</v>
      </c>
      <c r="D25" s="87">
        <f>Prehlad!J407</f>
        <v>0</v>
      </c>
      <c r="E25" s="88">
        <f>Prehlad!L407</f>
        <v>1E-3</v>
      </c>
      <c r="F25" s="89">
        <f>Prehlad!N407</f>
        <v>0</v>
      </c>
      <c r="G25" s="89">
        <f>Prehlad!W407</f>
        <v>2.1000000000000001E-2</v>
      </c>
    </row>
    <row r="26" spans="1:7">
      <c r="A26" s="86" t="s">
        <v>786</v>
      </c>
      <c r="B26" s="87">
        <f>Prehlad!H411</f>
        <v>0</v>
      </c>
      <c r="C26" s="87">
        <f>Prehlad!I411</f>
        <v>0</v>
      </c>
      <c r="D26" s="87">
        <f>Prehlad!J411</f>
        <v>0</v>
      </c>
      <c r="E26" s="88">
        <f>Prehlad!L411</f>
        <v>0</v>
      </c>
      <c r="F26" s="89">
        <f>Prehlad!N411</f>
        <v>0</v>
      </c>
      <c r="G26" s="89">
        <f>Prehlad!W411</f>
        <v>0</v>
      </c>
    </row>
    <row r="27" spans="1:7">
      <c r="A27" s="86" t="s">
        <v>791</v>
      </c>
      <c r="B27" s="87">
        <f>Prehlad!H421</f>
        <v>0</v>
      </c>
      <c r="C27" s="87">
        <f>Prehlad!I421</f>
        <v>0</v>
      </c>
      <c r="D27" s="87">
        <f>Prehlad!J421</f>
        <v>0</v>
      </c>
      <c r="E27" s="88">
        <f>Prehlad!L421</f>
        <v>2.0900000000000002E-2</v>
      </c>
      <c r="F27" s="89">
        <f>Prehlad!N421</f>
        <v>0</v>
      </c>
      <c r="G27" s="89">
        <f>Prehlad!W421</f>
        <v>4.8719999999999999</v>
      </c>
    </row>
    <row r="28" spans="1:7">
      <c r="A28" s="86" t="s">
        <v>816</v>
      </c>
      <c r="B28" s="87">
        <f>Prehlad!H461</f>
        <v>0</v>
      </c>
      <c r="C28" s="87">
        <f>Prehlad!I461</f>
        <v>0</v>
      </c>
      <c r="D28" s="87">
        <f>Prehlad!J461</f>
        <v>0</v>
      </c>
      <c r="E28" s="88">
        <f>Prehlad!L461</f>
        <v>1.1375959</v>
      </c>
      <c r="F28" s="89">
        <f>Prehlad!N461</f>
        <v>0</v>
      </c>
      <c r="G28" s="89">
        <f>Prehlad!W461</f>
        <v>211.57400000000001</v>
      </c>
    </row>
    <row r="29" spans="1:7">
      <c r="A29" s="86" t="s">
        <v>895</v>
      </c>
      <c r="B29" s="87">
        <f>Prehlad!H511</f>
        <v>0</v>
      </c>
      <c r="C29" s="87">
        <f>Prehlad!I511</f>
        <v>0</v>
      </c>
      <c r="D29" s="87">
        <f>Prehlad!J511</f>
        <v>0</v>
      </c>
      <c r="E29" s="88">
        <f>Prehlad!L511</f>
        <v>4.2839114999999994</v>
      </c>
      <c r="F29" s="89">
        <f>Prehlad!N511</f>
        <v>0.3</v>
      </c>
      <c r="G29" s="89">
        <f>Prehlad!W511</f>
        <v>274.05700000000002</v>
      </c>
    </row>
    <row r="30" spans="1:7">
      <c r="A30" s="86" t="s">
        <v>991</v>
      </c>
      <c r="B30" s="87">
        <f>Prehlad!H537</f>
        <v>0</v>
      </c>
      <c r="C30" s="87">
        <f>Prehlad!I537</f>
        <v>0</v>
      </c>
      <c r="D30" s="87">
        <f>Prehlad!J537</f>
        <v>0</v>
      </c>
      <c r="E30" s="88">
        <f>Prehlad!L537</f>
        <v>0.7563534999999999</v>
      </c>
      <c r="F30" s="89">
        <f>Prehlad!N537</f>
        <v>2.9219999999999999E-2</v>
      </c>
      <c r="G30" s="89">
        <f>Prehlad!W537</f>
        <v>73.494</v>
      </c>
    </row>
    <row r="31" spans="1:7">
      <c r="A31" s="86" t="s">
        <v>1036</v>
      </c>
      <c r="B31" s="87">
        <f>Prehlad!H545</f>
        <v>0</v>
      </c>
      <c r="C31" s="87">
        <f>Prehlad!I545</f>
        <v>0</v>
      </c>
      <c r="D31" s="87">
        <f>Prehlad!J545</f>
        <v>0</v>
      </c>
      <c r="E31" s="88">
        <f>Prehlad!L545</f>
        <v>0.17171260000000002</v>
      </c>
      <c r="F31" s="89">
        <f>Prehlad!N545</f>
        <v>0</v>
      </c>
      <c r="G31" s="89">
        <f>Prehlad!W545</f>
        <v>195.661</v>
      </c>
    </row>
    <row r="32" spans="1:7">
      <c r="A32" s="86" t="s">
        <v>1054</v>
      </c>
      <c r="B32" s="87">
        <f>Prehlad!H552</f>
        <v>0</v>
      </c>
      <c r="C32" s="87">
        <f>Prehlad!I552</f>
        <v>0</v>
      </c>
      <c r="D32" s="87">
        <f>Prehlad!J552</f>
        <v>0</v>
      </c>
      <c r="E32" s="88">
        <f>Prehlad!L552</f>
        <v>3.6238399999999997E-2</v>
      </c>
      <c r="F32" s="89">
        <f>Prehlad!N552</f>
        <v>0</v>
      </c>
      <c r="G32" s="89">
        <f>Prehlad!W552</f>
        <v>33.073999999999998</v>
      </c>
    </row>
    <row r="33" spans="1:7">
      <c r="A33" s="86" t="s">
        <v>1066</v>
      </c>
      <c r="B33" s="87">
        <f>Prehlad!H559</f>
        <v>0</v>
      </c>
      <c r="C33" s="87">
        <f>Prehlad!I559</f>
        <v>0</v>
      </c>
      <c r="D33" s="87">
        <f>Prehlad!J559</f>
        <v>0</v>
      </c>
      <c r="E33" s="88">
        <f>Prehlad!L559</f>
        <v>0</v>
      </c>
      <c r="F33" s="89">
        <f>Prehlad!N559</f>
        <v>0</v>
      </c>
      <c r="G33" s="89">
        <f>Prehlad!W559</f>
        <v>1934</v>
      </c>
    </row>
    <row r="34" spans="1:7">
      <c r="A34" s="86" t="s">
        <v>1078</v>
      </c>
      <c r="B34" s="87">
        <f>Prehlad!H567</f>
        <v>0</v>
      </c>
      <c r="C34" s="87">
        <f>Prehlad!I567</f>
        <v>0</v>
      </c>
      <c r="D34" s="87">
        <f>Prehlad!J567</f>
        <v>0</v>
      </c>
      <c r="E34" s="88">
        <f>Prehlad!L567</f>
        <v>1.6781040000000001E-2</v>
      </c>
      <c r="F34" s="89">
        <f>Prehlad!N567</f>
        <v>0</v>
      </c>
      <c r="G34" s="89">
        <f>Prehlad!W567</f>
        <v>1.06</v>
      </c>
    </row>
    <row r="35" spans="1:7">
      <c r="A35" s="86" t="s">
        <v>1084</v>
      </c>
      <c r="B35" s="87">
        <f>Prehlad!H572</f>
        <v>0</v>
      </c>
      <c r="C35" s="87">
        <f>Prehlad!I572</f>
        <v>0</v>
      </c>
      <c r="D35" s="87">
        <f>Prehlad!J572</f>
        <v>0</v>
      </c>
      <c r="E35" s="88">
        <f>Prehlad!L572</f>
        <v>0</v>
      </c>
      <c r="F35" s="89">
        <f>Prehlad!N572</f>
        <v>0</v>
      </c>
      <c r="G35" s="89">
        <f>Prehlad!W572</f>
        <v>0</v>
      </c>
    </row>
    <row r="36" spans="1:7">
      <c r="A36" s="86" t="s">
        <v>1093</v>
      </c>
      <c r="B36" s="87">
        <f>Prehlad!H574</f>
        <v>0</v>
      </c>
      <c r="C36" s="87">
        <f>Prehlad!I574</f>
        <v>0</v>
      </c>
      <c r="D36" s="87">
        <f>Prehlad!J574</f>
        <v>0</v>
      </c>
      <c r="E36" s="88">
        <f>Prehlad!L574</f>
        <v>7.5993449999999987</v>
      </c>
      <c r="F36" s="89">
        <f>Prehlad!N574</f>
        <v>0.32922000000000001</v>
      </c>
      <c r="G36" s="89">
        <f>Prehlad!W574</f>
        <v>2835.0879999999997</v>
      </c>
    </row>
    <row r="38" spans="1:7">
      <c r="A38" s="86" t="s">
        <v>1095</v>
      </c>
      <c r="B38" s="87">
        <f>Prehlad!H581</f>
        <v>0</v>
      </c>
      <c r="C38" s="87">
        <f>Prehlad!I581</f>
        <v>0</v>
      </c>
      <c r="D38" s="87">
        <f>Prehlad!J581</f>
        <v>0</v>
      </c>
      <c r="E38" s="88">
        <f>Prehlad!L581</f>
        <v>0</v>
      </c>
      <c r="F38" s="89">
        <f>Prehlad!N581</f>
        <v>0</v>
      </c>
      <c r="G38" s="89">
        <f>Prehlad!W581</f>
        <v>0</v>
      </c>
    </row>
    <row r="39" spans="1:7">
      <c r="A39" s="86" t="s">
        <v>1105</v>
      </c>
      <c r="B39" s="87">
        <f>Prehlad!H583</f>
        <v>0</v>
      </c>
      <c r="C39" s="87">
        <f>Prehlad!I583</f>
        <v>0</v>
      </c>
      <c r="D39" s="87">
        <f>Prehlad!J583</f>
        <v>0</v>
      </c>
      <c r="E39" s="88">
        <f>Prehlad!L583</f>
        <v>0</v>
      </c>
      <c r="F39" s="89">
        <f>Prehlad!N583</f>
        <v>0</v>
      </c>
      <c r="G39" s="89">
        <f>Prehlad!W583</f>
        <v>0</v>
      </c>
    </row>
    <row r="42" spans="1:7">
      <c r="A42" s="86" t="s">
        <v>1106</v>
      </c>
      <c r="B42" s="87">
        <f>Prehlad!H585</f>
        <v>0</v>
      </c>
      <c r="C42" s="87">
        <f>Prehlad!I585</f>
        <v>0</v>
      </c>
      <c r="D42" s="87">
        <f>Prehlad!J585</f>
        <v>0</v>
      </c>
      <c r="E42" s="88">
        <f>Prehlad!L585</f>
        <v>438.94960745000003</v>
      </c>
      <c r="F42" s="89">
        <f>Prehlad!N585</f>
        <v>77.06957700000001</v>
      </c>
      <c r="G42" s="89">
        <f>Prehlad!W585</f>
        <v>6268.3130000000001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4" workbookViewId="0"/>
  </sheetViews>
  <sheetFormatPr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125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2:30" ht="18" customHeight="1">
      <c r="B2" s="4"/>
      <c r="C2" s="5" t="s">
        <v>122</v>
      </c>
      <c r="D2" s="5"/>
      <c r="E2" s="5"/>
      <c r="F2" s="5"/>
      <c r="G2" s="6" t="s">
        <v>76</v>
      </c>
      <c r="H2" s="5"/>
      <c r="I2" s="5"/>
      <c r="J2" s="66"/>
      <c r="Z2" s="83" t="s">
        <v>12</v>
      </c>
      <c r="AA2" s="84" t="s">
        <v>77</v>
      </c>
      <c r="AB2" s="84" t="s">
        <v>14</v>
      </c>
      <c r="AC2" s="84"/>
      <c r="AD2" s="85"/>
    </row>
    <row r="3" spans="2:30" ht="18" customHeight="1">
      <c r="B3" s="7"/>
      <c r="C3" s="8" t="s">
        <v>123</v>
      </c>
      <c r="D3" s="8"/>
      <c r="E3" s="8"/>
      <c r="F3" s="8"/>
      <c r="G3" s="9" t="s">
        <v>126</v>
      </c>
      <c r="H3" s="8"/>
      <c r="I3" s="8"/>
      <c r="J3" s="67"/>
      <c r="Z3" s="83" t="s">
        <v>16</v>
      </c>
      <c r="AA3" s="84" t="s">
        <v>78</v>
      </c>
      <c r="AB3" s="84" t="s">
        <v>14</v>
      </c>
      <c r="AC3" s="84" t="s">
        <v>18</v>
      </c>
      <c r="AD3" s="85" t="s">
        <v>19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20</v>
      </c>
      <c r="AA4" s="84" t="s">
        <v>79</v>
      </c>
      <c r="AB4" s="84" t="s">
        <v>14</v>
      </c>
      <c r="AC4" s="84"/>
      <c r="AD4" s="85"/>
    </row>
    <row r="5" spans="2:30" ht="18" customHeight="1">
      <c r="B5" s="13"/>
      <c r="C5" s="14" t="s">
        <v>80</v>
      </c>
      <c r="D5" s="14"/>
      <c r="E5" s="14" t="s">
        <v>81</v>
      </c>
      <c r="F5" s="15"/>
      <c r="G5" s="15" t="s">
        <v>82</v>
      </c>
      <c r="H5" s="14" t="s">
        <v>127</v>
      </c>
      <c r="I5" s="15" t="s">
        <v>83</v>
      </c>
      <c r="J5" s="69" t="s">
        <v>128</v>
      </c>
      <c r="Z5" s="83" t="s">
        <v>22</v>
      </c>
      <c r="AA5" s="84" t="s">
        <v>78</v>
      </c>
      <c r="AB5" s="84" t="s">
        <v>14</v>
      </c>
      <c r="AC5" s="84" t="s">
        <v>18</v>
      </c>
      <c r="AD5" s="85" t="s">
        <v>19</v>
      </c>
    </row>
    <row r="6" spans="2:30" ht="18" customHeight="1">
      <c r="B6" s="4"/>
      <c r="C6" s="5" t="s">
        <v>2</v>
      </c>
      <c r="D6" s="5" t="s">
        <v>129</v>
      </c>
      <c r="E6" s="5"/>
      <c r="F6" s="5"/>
      <c r="G6" s="5" t="s">
        <v>84</v>
      </c>
      <c r="H6" s="5"/>
      <c r="I6" s="5"/>
      <c r="J6" s="66"/>
    </row>
    <row r="7" spans="2:30" ht="18" customHeight="1">
      <c r="B7" s="16"/>
      <c r="C7" s="17"/>
      <c r="D7" s="18" t="s">
        <v>130</v>
      </c>
      <c r="E7" s="18"/>
      <c r="F7" s="18"/>
      <c r="G7" s="18" t="s">
        <v>85</v>
      </c>
      <c r="H7" s="18"/>
      <c r="I7" s="18"/>
      <c r="J7" s="70"/>
    </row>
    <row r="8" spans="2:30" ht="18" customHeight="1">
      <c r="B8" s="7"/>
      <c r="C8" s="8" t="s">
        <v>1</v>
      </c>
      <c r="D8" s="8"/>
      <c r="E8" s="8"/>
      <c r="F8" s="8"/>
      <c r="G8" s="8" t="s">
        <v>84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85</v>
      </c>
      <c r="H9" s="11"/>
      <c r="I9" s="11"/>
      <c r="J9" s="68"/>
    </row>
    <row r="10" spans="2:30" ht="18" customHeight="1">
      <c r="B10" s="7"/>
      <c r="C10" s="8" t="s">
        <v>86</v>
      </c>
      <c r="D10" s="8" t="s">
        <v>131</v>
      </c>
      <c r="E10" s="8"/>
      <c r="F10" s="8"/>
      <c r="G10" s="8" t="s">
        <v>84</v>
      </c>
      <c r="H10" s="8"/>
      <c r="I10" s="8"/>
      <c r="J10" s="67"/>
    </row>
    <row r="11" spans="2:30" ht="18" customHeight="1">
      <c r="B11" s="19"/>
      <c r="C11" s="20"/>
      <c r="D11" s="20" t="s">
        <v>132</v>
      </c>
      <c r="E11" s="20"/>
      <c r="F11" s="20"/>
      <c r="G11" s="20" t="s">
        <v>85</v>
      </c>
      <c r="H11" s="20"/>
      <c r="I11" s="20"/>
      <c r="J11" s="71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2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87</v>
      </c>
      <c r="C15" s="29" t="s">
        <v>88</v>
      </c>
      <c r="D15" s="30" t="s">
        <v>31</v>
      </c>
      <c r="E15" s="30" t="s">
        <v>89</v>
      </c>
      <c r="F15" s="31" t="s">
        <v>90</v>
      </c>
      <c r="G15" s="28" t="s">
        <v>91</v>
      </c>
      <c r="H15" s="32" t="s">
        <v>92</v>
      </c>
      <c r="I15" s="43"/>
      <c r="J15" s="44"/>
    </row>
    <row r="16" spans="2:30" ht="18" customHeight="1">
      <c r="B16" s="33">
        <v>1</v>
      </c>
      <c r="C16" s="34" t="s">
        <v>93</v>
      </c>
      <c r="D16" s="148">
        <f>Prehlad!H360</f>
        <v>0</v>
      </c>
      <c r="E16" s="148">
        <f>Prehlad!I360</f>
        <v>0</v>
      </c>
      <c r="F16" s="149">
        <f>D16+E16</f>
        <v>0</v>
      </c>
      <c r="G16" s="33">
        <v>6</v>
      </c>
      <c r="H16" s="35" t="s">
        <v>133</v>
      </c>
      <c r="I16" s="75"/>
      <c r="J16" s="149">
        <v>0</v>
      </c>
    </row>
    <row r="17" spans="2:10" ht="18" customHeight="1">
      <c r="B17" s="36">
        <v>2</v>
      </c>
      <c r="C17" s="37" t="s">
        <v>94</v>
      </c>
      <c r="D17" s="150">
        <f>Prehlad!H574</f>
        <v>0</v>
      </c>
      <c r="E17" s="150">
        <f>Prehlad!I574</f>
        <v>0</v>
      </c>
      <c r="F17" s="149">
        <f>D17+E17</f>
        <v>0</v>
      </c>
      <c r="G17" s="36">
        <v>7</v>
      </c>
      <c r="H17" s="38" t="s">
        <v>134</v>
      </c>
      <c r="I17" s="8"/>
      <c r="J17" s="151">
        <v>0</v>
      </c>
    </row>
    <row r="18" spans="2:10" ht="18" customHeight="1">
      <c r="B18" s="36">
        <v>3</v>
      </c>
      <c r="C18" s="37" t="s">
        <v>95</v>
      </c>
      <c r="D18" s="150">
        <f>Prehlad!H583</f>
        <v>0</v>
      </c>
      <c r="E18" s="150">
        <f>Prehlad!I583</f>
        <v>0</v>
      </c>
      <c r="F18" s="149">
        <f>D18+E18</f>
        <v>0</v>
      </c>
      <c r="G18" s="36">
        <v>8</v>
      </c>
      <c r="H18" s="38" t="s">
        <v>135</v>
      </c>
      <c r="I18" s="8"/>
      <c r="J18" s="151">
        <v>0</v>
      </c>
    </row>
    <row r="19" spans="2:10" ht="18" customHeight="1">
      <c r="B19" s="36">
        <v>4</v>
      </c>
      <c r="C19" s="37" t="s">
        <v>96</v>
      </c>
      <c r="D19" s="150"/>
      <c r="E19" s="150"/>
      <c r="F19" s="152">
        <f>D19+E19</f>
        <v>0</v>
      </c>
      <c r="G19" s="36">
        <v>9</v>
      </c>
      <c r="H19" s="38" t="s">
        <v>3</v>
      </c>
      <c r="I19" s="8"/>
      <c r="J19" s="151">
        <v>0</v>
      </c>
    </row>
    <row r="20" spans="2:10" ht="18" customHeight="1">
      <c r="B20" s="39">
        <v>5</v>
      </c>
      <c r="C20" s="40" t="s">
        <v>97</v>
      </c>
      <c r="D20" s="153">
        <f>SUM(D16:D19)</f>
        <v>0</v>
      </c>
      <c r="E20" s="154">
        <f>SUM(E16:E19)</f>
        <v>0</v>
      </c>
      <c r="F20" s="155">
        <f>SUM(F16:F19)</f>
        <v>0</v>
      </c>
      <c r="G20" s="41">
        <v>10</v>
      </c>
      <c r="I20" s="76" t="s">
        <v>98</v>
      </c>
      <c r="J20" s="155">
        <f>SUM(J16:J19)</f>
        <v>0</v>
      </c>
    </row>
    <row r="21" spans="2:10" ht="18" customHeight="1">
      <c r="B21" s="28" t="s">
        <v>99</v>
      </c>
      <c r="C21" s="42"/>
      <c r="D21" s="43" t="s">
        <v>100</v>
      </c>
      <c r="E21" s="43"/>
      <c r="F21" s="44"/>
      <c r="G21" s="28" t="s">
        <v>101</v>
      </c>
      <c r="H21" s="32" t="s">
        <v>102</v>
      </c>
      <c r="I21" s="43"/>
      <c r="J21" s="44"/>
    </row>
    <row r="22" spans="2:10" ht="18" customHeight="1">
      <c r="B22" s="33">
        <v>11</v>
      </c>
      <c r="C22" s="35" t="s">
        <v>136</v>
      </c>
      <c r="D22" s="45"/>
      <c r="E22" s="46">
        <v>0</v>
      </c>
      <c r="F22" s="149">
        <f>ROUND(((D16+E16+D17+E17+D18)*E22),2)</f>
        <v>0</v>
      </c>
      <c r="G22" s="36">
        <v>16</v>
      </c>
      <c r="H22" s="38" t="s">
        <v>103</v>
      </c>
      <c r="I22" s="77"/>
      <c r="J22" s="151">
        <v>0</v>
      </c>
    </row>
    <row r="23" spans="2:10" ht="18" customHeight="1">
      <c r="B23" s="36">
        <v>12</v>
      </c>
      <c r="C23" s="38" t="s">
        <v>137</v>
      </c>
      <c r="D23" s="47"/>
      <c r="E23" s="48">
        <v>0</v>
      </c>
      <c r="F23" s="151">
        <f>ROUND(((D16+E16+D17+E17+D18)*E23),2)</f>
        <v>0</v>
      </c>
      <c r="G23" s="36">
        <v>17</v>
      </c>
      <c r="H23" s="38" t="s">
        <v>139</v>
      </c>
      <c r="I23" s="77"/>
      <c r="J23" s="151">
        <v>0</v>
      </c>
    </row>
    <row r="24" spans="2:10" ht="18" customHeight="1">
      <c r="B24" s="36">
        <v>13</v>
      </c>
      <c r="C24" s="38" t="s">
        <v>138</v>
      </c>
      <c r="D24" s="47"/>
      <c r="E24" s="48">
        <v>0</v>
      </c>
      <c r="F24" s="151">
        <f>ROUND(((D16+E16+D17+E17+D18)*E24),2)</f>
        <v>0</v>
      </c>
      <c r="G24" s="36">
        <v>18</v>
      </c>
      <c r="H24" s="38" t="s">
        <v>140</v>
      </c>
      <c r="I24" s="77"/>
      <c r="J24" s="151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51">
        <f>ROUND(((D16+E16+D17+E17+D18+E18)*E25),2)</f>
        <v>0</v>
      </c>
      <c r="G25" s="36">
        <v>19</v>
      </c>
      <c r="H25" s="38" t="s">
        <v>3</v>
      </c>
      <c r="I25" s="77"/>
      <c r="J25" s="151">
        <v>0</v>
      </c>
    </row>
    <row r="26" spans="2:10" ht="18" customHeight="1">
      <c r="B26" s="39">
        <v>15</v>
      </c>
      <c r="C26" s="49"/>
      <c r="D26" s="50"/>
      <c r="E26" s="50" t="s">
        <v>104</v>
      </c>
      <c r="F26" s="155">
        <f>SUM(F22:F25)</f>
        <v>0</v>
      </c>
      <c r="G26" s="39">
        <v>20</v>
      </c>
      <c r="H26" s="49"/>
      <c r="I26" s="50" t="s">
        <v>105</v>
      </c>
      <c r="J26" s="155">
        <f>SUM(J22:J25)</f>
        <v>0</v>
      </c>
    </row>
    <row r="27" spans="2:10" ht="18" customHeight="1">
      <c r="B27" s="51"/>
      <c r="C27" s="52" t="s">
        <v>106</v>
      </c>
      <c r="D27" s="53"/>
      <c r="E27" s="54" t="s">
        <v>107</v>
      </c>
      <c r="F27" s="55"/>
      <c r="G27" s="28" t="s">
        <v>108</v>
      </c>
      <c r="H27" s="32" t="s">
        <v>109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110</v>
      </c>
      <c r="J28" s="149">
        <f>ROUND(F20,2)+J20+F26+J26</f>
        <v>0</v>
      </c>
    </row>
    <row r="29" spans="2:10" ht="18" customHeight="1">
      <c r="B29" s="56"/>
      <c r="C29" s="58" t="s">
        <v>111</v>
      </c>
      <c r="D29" s="58"/>
      <c r="E29" s="60"/>
      <c r="F29" s="55"/>
      <c r="G29" s="36">
        <v>22</v>
      </c>
      <c r="H29" s="38" t="s">
        <v>141</v>
      </c>
      <c r="I29" s="156">
        <f>J28-I30</f>
        <v>0</v>
      </c>
      <c r="J29" s="151">
        <f>ROUND((I29*20)/100,2)</f>
        <v>0</v>
      </c>
    </row>
    <row r="30" spans="2:10" ht="18" customHeight="1">
      <c r="B30" s="7"/>
      <c r="C30" s="8" t="s">
        <v>112</v>
      </c>
      <c r="D30" s="8"/>
      <c r="E30" s="60"/>
      <c r="F30" s="55"/>
      <c r="G30" s="36">
        <v>23</v>
      </c>
      <c r="H30" s="38" t="s">
        <v>142</v>
      </c>
      <c r="I30" s="156">
        <f>SUMIF(Prehlad!O11:O9999,0,Prehlad!J11:J9999)</f>
        <v>0</v>
      </c>
      <c r="J30" s="151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113</v>
      </c>
      <c r="J31" s="155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114</v>
      </c>
      <c r="H32" s="63" t="s">
        <v>143</v>
      </c>
      <c r="I32" s="79"/>
      <c r="J32" s="80">
        <v>0</v>
      </c>
    </row>
    <row r="33" spans="2:10" ht="18" customHeight="1">
      <c r="B33" s="64"/>
      <c r="C33" s="65"/>
      <c r="D33" s="52" t="s">
        <v>115</v>
      </c>
      <c r="E33" s="65"/>
      <c r="F33" s="65"/>
      <c r="G33" s="65"/>
      <c r="H33" s="65" t="s">
        <v>116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111</v>
      </c>
      <c r="D35" s="58"/>
      <c r="E35" s="58"/>
      <c r="F35" s="57"/>
      <c r="G35" s="58" t="s">
        <v>111</v>
      </c>
      <c r="H35" s="58"/>
      <c r="I35" s="58"/>
      <c r="J35" s="82"/>
    </row>
    <row r="36" spans="2:10" ht="18" customHeight="1">
      <c r="B36" s="7"/>
      <c r="C36" s="8" t="s">
        <v>112</v>
      </c>
      <c r="D36" s="8"/>
      <c r="E36" s="8"/>
      <c r="F36" s="9"/>
      <c r="G36" s="8" t="s">
        <v>112</v>
      </c>
      <c r="H36" s="8"/>
      <c r="I36" s="8"/>
      <c r="J36" s="67"/>
    </row>
    <row r="37" spans="2:10" ht="18" customHeight="1">
      <c r="B37" s="56"/>
      <c r="C37" s="58" t="s">
        <v>107</v>
      </c>
      <c r="D37" s="58"/>
      <c r="E37" s="58"/>
      <c r="F37" s="57"/>
      <c r="G37" s="58" t="s">
        <v>107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Tom</cp:lastModifiedBy>
  <cp:revision>0</cp:revision>
  <cp:lastPrinted>2016-04-18T11:45:00Z</cp:lastPrinted>
  <dcterms:created xsi:type="dcterms:W3CDTF">1999-04-06T07:39:00Z</dcterms:created>
  <dcterms:modified xsi:type="dcterms:W3CDTF">2022-08-19T11:32:11Z</dcterms:modified>
</cp:coreProperties>
</file>