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 - podklady\DNS HRT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ponuka'!$A$1:$O$37</definedName>
  </definedNames>
  <calcPr calcId="162913"/>
</workbook>
</file>

<file path=xl/calcChain.xml><?xml version="1.0" encoding="utf-8"?>
<calcChain xmlns="http://schemas.openxmlformats.org/spreadsheetml/2006/main">
  <c r="P18" i="1" l="1"/>
  <c r="P17" i="1"/>
  <c r="P16" i="1"/>
  <c r="G18" i="1" l="1"/>
  <c r="O18" i="1" s="1"/>
  <c r="G16" i="1"/>
  <c r="O16" i="1" s="1"/>
  <c r="G17" i="1"/>
  <c r="O17" i="1" s="1"/>
  <c r="G14" i="1" l="1"/>
  <c r="O14" i="1" s="1"/>
  <c r="G15" i="1"/>
  <c r="G19" i="1"/>
  <c r="G20" i="1"/>
  <c r="G13" i="1"/>
  <c r="G12" i="1"/>
  <c r="O12" i="1" l="1"/>
  <c r="P12" i="1" s="1"/>
  <c r="G21" i="1"/>
  <c r="O21" i="1" s="1"/>
  <c r="P14" i="1"/>
  <c r="L22" i="1" l="1"/>
  <c r="O20" i="1"/>
  <c r="P20" i="1" s="1"/>
  <c r="O19" i="1"/>
  <c r="P19" i="1" s="1"/>
  <c r="O15" i="1"/>
  <c r="P15" i="1" s="1"/>
  <c r="O13" i="1"/>
  <c r="O22" i="1" l="1"/>
  <c r="P22" i="1" s="1"/>
  <c r="P13" i="1"/>
  <c r="O24" i="1" l="1"/>
  <c r="O23" i="1" s="1"/>
</calcChain>
</file>

<file path=xl/sharedStrings.xml><?xml version="1.0" encoding="utf-8"?>
<sst xmlns="http://schemas.openxmlformats.org/spreadsheetml/2006/main" count="120" uniqueCount="87">
  <si>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</si>
  <si>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</si>
  <si>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</si>
  <si>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</si>
  <si>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</si>
  <si>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</si>
  <si>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</si>
  <si>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</si>
  <si>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</si>
  <si>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</si>
  <si>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</si>
  <si>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</si>
  <si>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</si>
  <si>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</si>
  <si>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</si>
  <si>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</si>
  <si>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</si>
  <si>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</si>
  <si>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</si>
  <si>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</si>
  <si>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</si>
  <si>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</si>
  <si>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</si>
  <si>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</si>
  <si>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</si>
  <si>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</si>
  <si>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</si>
  <si>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</si>
  <si>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</si>
  <si>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</si>
  <si>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</si>
  <si>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</si>
  <si>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</si>
  <si>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</si>
  <si>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</si>
  <si>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</si>
  <si>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</si>
  <si>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</si>
  <si>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</si>
  <si>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</si>
  <si>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</si>
  <si>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</si>
  <si>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</si>
  <si>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</si>
  <si>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</si>
  <si>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</si>
  <si>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</si>
  <si>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</si>
  <si>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</si>
  <si>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</si>
  <si>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</si>
  <si>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</si>
  <si>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</si>
  <si>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</si>
  <si>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</si>
  <si>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</si>
  <si>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</si>
  <si>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</si>
  <si>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</si>
  <si>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</si>
  <si>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</si>
  <si>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</si>
  <si>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</si>
  <si>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</si>
  <si>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</si>
  <si>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</si>
  <si>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</si>
  <si>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</si>
  <si>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</si>
  <si>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</si>
  <si>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</si>
  <si>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 xml:space="preserve">Lesnícke služby v ťažbovom procese - viacoperačné technológie na OZ Považie, VC Nitrianske Rudno  </t>
  </si>
  <si>
    <t>LO Lehota</t>
  </si>
  <si>
    <t>286 A 00</t>
  </si>
  <si>
    <t>VÚ-</t>
  </si>
  <si>
    <t>284 00</t>
  </si>
  <si>
    <t>286 C 00</t>
  </si>
  <si>
    <t>287 00</t>
  </si>
  <si>
    <t>305 10</t>
  </si>
  <si>
    <t>320 B 00</t>
  </si>
  <si>
    <t>324 00</t>
  </si>
  <si>
    <t>326 20</t>
  </si>
  <si>
    <t>337 B 00</t>
  </si>
  <si>
    <t>Lesy SR š.p. OZ Považie, LS Nitrianske Rudno</t>
  </si>
  <si>
    <t>časť "B" - Ťažba a výroba sortimentov v lanovkových/ťažkoprístupných terénoch harvestermi a ich vývoz forwardermi z porastu y lokality peň na vývozné miesto alebo odvozné miesto, v súčinnosti s kompaktným mobilným trakčným navijakom</t>
  </si>
  <si>
    <t>dtto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</si>
  <si>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Požadovaný termin vykonania zákazky september 2022 až december 2022.</t>
    </r>
    <r>
      <rPr>
        <sz val="11"/>
        <color theme="1"/>
        <rFont val="Calibri"/>
        <family val="2"/>
        <charset val="238"/>
        <scheme val="minor"/>
      </rPr>
      <t xml:space="preserve"> Obhliadka porastov po dohode s objednávateľom, kontaktná osoba Ing. Miloš Pilát (mobil 0918 333 613)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</si>
</sst>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left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3" fontId="10" fillId="3" borderId="26" xfId="0" applyNumberFormat="1" applyFont="1" applyFill="1" applyBorder="1" applyAlignment="1" applyProtection="1">
      <alignment horizontal="right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0" fontId="0" fillId="3" borderId="34" xfId="0" applyFill="1" applyBorder="1" applyAlignment="1" applyProtection="1">
      <alignment horizontal="center" vertical="center"/>
    </xf>
    <xf numFmtId="3" fontId="10" fillId="3" borderId="34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2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Protection="1"/>
    <xf numFmtId="0" fontId="0" fillId="3" borderId="33" xfId="0" applyFill="1" applyBorder="1" applyProtection="1"/>
    <xf numFmtId="0" fontId="3" fillId="3" borderId="22" xfId="0" applyFont="1" applyFill="1" applyBorder="1" applyAlignment="1" applyProtection="1">
      <alignment horizontal="center" vertical="center"/>
    </xf>
    <xf numFmtId="3" fontId="10" fillId="3" borderId="22" xfId="0" applyNumberFormat="1" applyFont="1" applyFill="1" applyBorder="1" applyAlignment="1" applyProtection="1">
      <alignment horizontal="right" vertical="center"/>
    </xf>
    <xf numFmtId="3" fontId="10" fillId="3" borderId="42" xfId="0" applyNumberFormat="1" applyFont="1" applyFill="1" applyBorder="1" applyAlignment="1" applyProtection="1">
      <alignment horizontal="right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48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right" vertical="center" wrapText="1"/>
    </xf>
    <xf numFmtId="0" fontId="6" fillId="3" borderId="25" xfId="0" applyFont="1" applyFill="1" applyBorder="1" applyAlignment="1" applyProtection="1">
      <alignment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0" fontId="10" fillId="3" borderId="26" xfId="0" applyFont="1" applyFill="1" applyBorder="1" applyAlignment="1" applyProtection="1">
      <alignment horizontal="right" vertical="center" wrapText="1"/>
    </xf>
    <xf numFmtId="0" fontId="10" fillId="3" borderId="43" xfId="0" applyFont="1" applyFill="1" applyBorder="1" applyAlignment="1" applyProtection="1">
      <alignment horizontal="center" vertical="center" wrapText="1"/>
    </xf>
    <xf numFmtId="4" fontId="10" fillId="3" borderId="50" xfId="0" applyNumberFormat="1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4" fontId="10" fillId="3" borderId="51" xfId="0" applyNumberFormat="1" applyFont="1" applyFill="1" applyBorder="1" applyAlignment="1" applyProtection="1">
      <alignment horizontal="center" vertical="center"/>
    </xf>
    <xf numFmtId="0" fontId="10" fillId="3" borderId="52" xfId="0" applyFont="1" applyFill="1" applyBorder="1" applyAlignment="1" applyProtection="1">
      <alignment horizontal="right" vertical="center" wrapText="1"/>
    </xf>
    <xf numFmtId="4" fontId="10" fillId="3" borderId="32" xfId="0" applyNumberFormat="1" applyFont="1" applyFill="1" applyBorder="1" applyAlignment="1" applyProtection="1">
      <alignment horizontal="center" vertical="center"/>
    </xf>
    <xf numFmtId="4" fontId="6" fillId="3" borderId="53" xfId="0" applyNumberFormat="1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left" vertical="center"/>
    </xf>
    <xf numFmtId="0" fontId="10" fillId="3" borderId="54" xfId="0" applyFont="1" applyFill="1" applyBorder="1" applyAlignment="1" applyProtection="1">
      <alignment horizontal="center" vertical="center" wrapText="1"/>
    </xf>
    <xf numFmtId="0" fontId="10" fillId="3" borderId="51" xfId="0" applyFont="1" applyFill="1" applyBorder="1" applyAlignment="1" applyProtection="1">
      <alignment horizontal="right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0" fillId="3" borderId="23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9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42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0" fillId="0" borderId="38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11" zoomScaleNormal="100" zoomScaleSheetLayoutView="100" workbookViewId="0">
      <selection activeCell="A28" sqref="A28:E3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6.42578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32" t="s">
        <v>64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6" ht="18" x14ac:dyDescent="0.25">
      <c r="A3" s="17" t="s">
        <v>0</v>
      </c>
      <c r="B3" s="13"/>
      <c r="C3" s="94" t="s">
        <v>71</v>
      </c>
      <c r="D3" s="95"/>
      <c r="E3" s="95"/>
      <c r="F3" s="95"/>
      <c r="G3" s="95"/>
      <c r="H3" s="95"/>
      <c r="I3" s="95"/>
      <c r="J3" s="95"/>
      <c r="K3" s="95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40"/>
      <c r="F5" s="14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41" t="s">
        <v>83</v>
      </c>
      <c r="C6" s="141"/>
      <c r="D6" s="141"/>
      <c r="E6" s="141"/>
      <c r="F6" s="14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42"/>
      <c r="C7" s="142"/>
      <c r="D7" s="142"/>
      <c r="E7" s="142"/>
      <c r="F7" s="14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38" t="s">
        <v>66</v>
      </c>
      <c r="B8" s="13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1" t="s">
        <v>70</v>
      </c>
      <c r="B9" s="143" t="s">
        <v>2</v>
      </c>
      <c r="C9" s="152" t="s">
        <v>53</v>
      </c>
      <c r="D9" s="153"/>
      <c r="E9" s="154" t="s">
        <v>3</v>
      </c>
      <c r="F9" s="155"/>
      <c r="G9" s="156"/>
      <c r="H9" s="146" t="s">
        <v>4</v>
      </c>
      <c r="I9" s="105" t="s">
        <v>5</v>
      </c>
      <c r="J9" s="149" t="s">
        <v>6</v>
      </c>
      <c r="K9" s="136" t="s">
        <v>7</v>
      </c>
      <c r="L9" s="105" t="s">
        <v>54</v>
      </c>
      <c r="M9" s="105" t="s">
        <v>60</v>
      </c>
      <c r="N9" s="108" t="s">
        <v>58</v>
      </c>
      <c r="O9" s="110" t="s">
        <v>59</v>
      </c>
    </row>
    <row r="10" spans="1:16" ht="21.75" customHeight="1" x14ac:dyDescent="0.25">
      <c r="A10" s="25"/>
      <c r="B10" s="144"/>
      <c r="C10" s="112" t="s">
        <v>67</v>
      </c>
      <c r="D10" s="113"/>
      <c r="E10" s="112" t="s">
        <v>9</v>
      </c>
      <c r="F10" s="114" t="s">
        <v>10</v>
      </c>
      <c r="G10" s="157" t="s">
        <v>11</v>
      </c>
      <c r="H10" s="147"/>
      <c r="I10" s="106"/>
      <c r="J10" s="150"/>
      <c r="K10" s="137"/>
      <c r="L10" s="106"/>
      <c r="M10" s="106"/>
      <c r="N10" s="109"/>
      <c r="O10" s="111"/>
    </row>
    <row r="11" spans="1:16" ht="49.9" customHeight="1" thickBot="1" x14ac:dyDescent="0.3">
      <c r="A11" s="26"/>
      <c r="B11" s="144"/>
      <c r="C11" s="112"/>
      <c r="D11" s="113"/>
      <c r="E11" s="112"/>
      <c r="F11" s="115"/>
      <c r="G11" s="158"/>
      <c r="H11" s="148"/>
      <c r="I11" s="106"/>
      <c r="J11" s="151"/>
      <c r="K11" s="137"/>
      <c r="L11" s="107"/>
      <c r="M11" s="107"/>
      <c r="N11" s="109"/>
      <c r="O11" s="111"/>
    </row>
    <row r="12" spans="1:16" ht="94.5" customHeight="1" x14ac:dyDescent="0.25">
      <c r="A12" s="27" t="s">
        <v>72</v>
      </c>
      <c r="B12" s="70" t="s">
        <v>75</v>
      </c>
      <c r="C12" s="133" t="s">
        <v>84</v>
      </c>
      <c r="D12" s="133"/>
      <c r="E12" s="71">
        <v>50</v>
      </c>
      <c r="F12" s="71">
        <v>250</v>
      </c>
      <c r="G12" s="91">
        <f>E12+F12</f>
        <v>300</v>
      </c>
      <c r="H12" s="90" t="s">
        <v>74</v>
      </c>
      <c r="I12" s="72">
        <v>60</v>
      </c>
      <c r="J12" s="72">
        <v>0.24</v>
      </c>
      <c r="K12" s="84">
        <v>400</v>
      </c>
      <c r="L12" s="85">
        <v>7056</v>
      </c>
      <c r="M12" s="28" t="s">
        <v>61</v>
      </c>
      <c r="N12" s="60"/>
      <c r="O12" s="31">
        <f>SUM(N12*G12)</f>
        <v>0</v>
      </c>
      <c r="P12" s="12" t="str">
        <f>IF( O12=0," ", IF(100-((L12/O12)*100)&gt;20,"viac ako 20%",0))</f>
        <v xml:space="preserve"> </v>
      </c>
    </row>
    <row r="13" spans="1:16" x14ac:dyDescent="0.25">
      <c r="A13" s="78" t="s">
        <v>72</v>
      </c>
      <c r="B13" s="79" t="s">
        <v>73</v>
      </c>
      <c r="C13" s="134" t="s">
        <v>85</v>
      </c>
      <c r="D13" s="135"/>
      <c r="E13" s="80">
        <v>31</v>
      </c>
      <c r="F13" s="81">
        <v>34</v>
      </c>
      <c r="G13" s="77">
        <f>E13+F13</f>
        <v>65</v>
      </c>
      <c r="H13" s="82" t="s">
        <v>74</v>
      </c>
      <c r="I13" s="34">
        <v>30</v>
      </c>
      <c r="J13" s="34">
        <v>0.23</v>
      </c>
      <c r="K13" s="59">
        <v>400</v>
      </c>
      <c r="L13" s="83">
        <v>1300</v>
      </c>
      <c r="M13" s="32" t="s">
        <v>61</v>
      </c>
      <c r="N13" s="60"/>
      <c r="O13" s="31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25">
      <c r="A14" s="33" t="s">
        <v>72</v>
      </c>
      <c r="B14" s="34" t="s">
        <v>76</v>
      </c>
      <c r="C14" s="92" t="s">
        <v>85</v>
      </c>
      <c r="D14" s="145"/>
      <c r="E14" s="65">
        <v>122</v>
      </c>
      <c r="F14" s="35">
        <v>344</v>
      </c>
      <c r="G14" s="73">
        <f t="shared" ref="G14:G20" si="1">E14+F14</f>
        <v>466</v>
      </c>
      <c r="H14" s="68" t="s">
        <v>74</v>
      </c>
      <c r="I14" s="34">
        <v>60</v>
      </c>
      <c r="J14" s="34">
        <v>0.33</v>
      </c>
      <c r="K14" s="59">
        <v>400</v>
      </c>
      <c r="L14" s="74">
        <v>8751.4800000000014</v>
      </c>
      <c r="M14" s="36" t="s">
        <v>61</v>
      </c>
      <c r="N14" s="60"/>
      <c r="O14" s="31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33" t="s">
        <v>72</v>
      </c>
      <c r="B15" s="29" t="s">
        <v>77</v>
      </c>
      <c r="C15" s="92" t="s">
        <v>85</v>
      </c>
      <c r="D15" s="93"/>
      <c r="E15" s="64">
        <v>2</v>
      </c>
      <c r="F15" s="30">
        <v>190</v>
      </c>
      <c r="G15" s="73">
        <f t="shared" si="1"/>
        <v>192</v>
      </c>
      <c r="H15" s="67" t="s">
        <v>74</v>
      </c>
      <c r="I15" s="29">
        <v>65</v>
      </c>
      <c r="J15" s="29">
        <v>0.17</v>
      </c>
      <c r="K15" s="63">
        <v>700</v>
      </c>
      <c r="L15" s="74">
        <v>5769.6</v>
      </c>
      <c r="M15" s="36" t="s">
        <v>61</v>
      </c>
      <c r="N15" s="60"/>
      <c r="O15" s="31">
        <f t="shared" ref="O15:O21" si="2">SUM(N15*G15)</f>
        <v>0</v>
      </c>
      <c r="P15" s="12" t="str">
        <f t="shared" ref="P15:P20" si="3">IF( O15=0," ", IF(100-((L15/O15)*100)&gt;20,"viac ako 20%",0))</f>
        <v xml:space="preserve"> </v>
      </c>
    </row>
    <row r="16" spans="1:16" x14ac:dyDescent="0.25">
      <c r="A16" s="33" t="s">
        <v>72</v>
      </c>
      <c r="B16" s="29" t="s">
        <v>78</v>
      </c>
      <c r="C16" s="92" t="s">
        <v>85</v>
      </c>
      <c r="D16" s="93"/>
      <c r="E16" s="64"/>
      <c r="F16" s="30">
        <v>150</v>
      </c>
      <c r="G16" s="73">
        <f t="shared" si="1"/>
        <v>150</v>
      </c>
      <c r="H16" s="67" t="s">
        <v>12</v>
      </c>
      <c r="I16" s="29">
        <v>70</v>
      </c>
      <c r="J16" s="29">
        <v>1.0900000000000001</v>
      </c>
      <c r="K16" s="75">
        <v>550</v>
      </c>
      <c r="L16" s="74">
        <v>2352</v>
      </c>
      <c r="M16" s="36" t="s">
        <v>61</v>
      </c>
      <c r="N16" s="60"/>
      <c r="O16" s="31">
        <f t="shared" si="2"/>
        <v>0</v>
      </c>
      <c r="P16" s="12" t="str">
        <f t="shared" si="3"/>
        <v xml:space="preserve"> </v>
      </c>
    </row>
    <row r="17" spans="1:16" x14ac:dyDescent="0.25">
      <c r="A17" s="33" t="s">
        <v>72</v>
      </c>
      <c r="B17" s="29" t="s">
        <v>79</v>
      </c>
      <c r="C17" s="92" t="s">
        <v>85</v>
      </c>
      <c r="D17" s="93"/>
      <c r="E17" s="64">
        <v>25</v>
      </c>
      <c r="F17" s="30">
        <v>275</v>
      </c>
      <c r="G17" s="73">
        <f t="shared" si="1"/>
        <v>300</v>
      </c>
      <c r="H17" s="67" t="s">
        <v>74</v>
      </c>
      <c r="I17" s="29">
        <v>60</v>
      </c>
      <c r="J17" s="29">
        <v>0.08</v>
      </c>
      <c r="K17" s="75">
        <v>550</v>
      </c>
      <c r="L17" s="74">
        <v>10191</v>
      </c>
      <c r="M17" s="36" t="s">
        <v>61</v>
      </c>
      <c r="N17" s="60"/>
      <c r="O17" s="31">
        <f t="shared" si="2"/>
        <v>0</v>
      </c>
      <c r="P17" s="12" t="str">
        <f t="shared" si="3"/>
        <v xml:space="preserve"> </v>
      </c>
    </row>
    <row r="18" spans="1:16" x14ac:dyDescent="0.25">
      <c r="A18" s="33" t="s">
        <v>72</v>
      </c>
      <c r="B18" s="29" t="s">
        <v>80</v>
      </c>
      <c r="C18" s="92" t="s">
        <v>85</v>
      </c>
      <c r="D18" s="93"/>
      <c r="E18" s="64">
        <v>48</v>
      </c>
      <c r="F18" s="30">
        <v>282</v>
      </c>
      <c r="G18" s="73">
        <f t="shared" si="1"/>
        <v>330</v>
      </c>
      <c r="H18" s="67" t="s">
        <v>74</v>
      </c>
      <c r="I18" s="29">
        <v>70</v>
      </c>
      <c r="J18" s="29">
        <v>0.15</v>
      </c>
      <c r="K18" s="75">
        <v>400</v>
      </c>
      <c r="L18" s="74">
        <v>9484.1999999999989</v>
      </c>
      <c r="M18" s="36" t="s">
        <v>61</v>
      </c>
      <c r="N18" s="60"/>
      <c r="O18" s="31">
        <f t="shared" si="2"/>
        <v>0</v>
      </c>
      <c r="P18" s="12" t="str">
        <f t="shared" si="3"/>
        <v xml:space="preserve"> </v>
      </c>
    </row>
    <row r="19" spans="1:16" x14ac:dyDescent="0.25">
      <c r="A19" s="33" t="s">
        <v>72</v>
      </c>
      <c r="B19" s="29" t="s">
        <v>81</v>
      </c>
      <c r="C19" s="92" t="s">
        <v>85</v>
      </c>
      <c r="D19" s="93"/>
      <c r="E19" s="64">
        <v>18</v>
      </c>
      <c r="F19" s="30">
        <v>357</v>
      </c>
      <c r="G19" s="73">
        <f t="shared" si="1"/>
        <v>375</v>
      </c>
      <c r="H19" s="67" t="s">
        <v>74</v>
      </c>
      <c r="I19" s="29">
        <v>75</v>
      </c>
      <c r="J19" s="29">
        <v>0.13</v>
      </c>
      <c r="K19" s="63">
        <v>350</v>
      </c>
      <c r="L19" s="74">
        <v>10777.5</v>
      </c>
      <c r="M19" s="36" t="s">
        <v>61</v>
      </c>
      <c r="N19" s="60"/>
      <c r="O19" s="31">
        <f t="shared" si="2"/>
        <v>0</v>
      </c>
      <c r="P19" s="12" t="str">
        <f t="shared" si="3"/>
        <v xml:space="preserve"> </v>
      </c>
    </row>
    <row r="20" spans="1:16" ht="15.75" thickBot="1" x14ac:dyDescent="0.3">
      <c r="A20" s="89" t="s">
        <v>72</v>
      </c>
      <c r="B20" s="37" t="s">
        <v>82</v>
      </c>
      <c r="C20" s="103" t="s">
        <v>85</v>
      </c>
      <c r="D20" s="104"/>
      <c r="E20" s="66">
        <v>80</v>
      </c>
      <c r="F20" s="38">
        <v>320</v>
      </c>
      <c r="G20" s="86">
        <f t="shared" si="1"/>
        <v>400</v>
      </c>
      <c r="H20" s="69" t="s">
        <v>74</v>
      </c>
      <c r="I20" s="37">
        <v>80</v>
      </c>
      <c r="J20" s="37">
        <v>0.15</v>
      </c>
      <c r="K20" s="76">
        <v>400</v>
      </c>
      <c r="L20" s="87">
        <v>10264</v>
      </c>
      <c r="M20" s="49" t="s">
        <v>61</v>
      </c>
      <c r="N20" s="88"/>
      <c r="O20" s="49">
        <f t="shared" si="2"/>
        <v>0</v>
      </c>
      <c r="P20" s="12" t="str">
        <f t="shared" si="3"/>
        <v xml:space="preserve"> </v>
      </c>
    </row>
    <row r="21" spans="1:16" ht="15.75" thickBot="1" x14ac:dyDescent="0.3">
      <c r="A21" s="39"/>
      <c r="B21" s="40"/>
      <c r="C21" s="41"/>
      <c r="D21" s="42"/>
      <c r="E21" s="43"/>
      <c r="F21" s="43"/>
      <c r="G21" s="43">
        <f>SUM(G12:G20)</f>
        <v>2578</v>
      </c>
      <c r="H21" s="44"/>
      <c r="I21" s="40"/>
      <c r="J21" s="40"/>
      <c r="K21" s="41"/>
      <c r="L21" s="51"/>
      <c r="M21" s="46"/>
      <c r="N21" s="50"/>
      <c r="O21" s="51">
        <f t="shared" si="2"/>
        <v>0</v>
      </c>
      <c r="P21" s="12"/>
    </row>
    <row r="22" spans="1:16" ht="15.75" thickBot="1" x14ac:dyDescent="0.3">
      <c r="A22" s="62"/>
      <c r="B22" s="47"/>
      <c r="C22" s="47"/>
      <c r="D22" s="47"/>
      <c r="E22" s="47"/>
      <c r="F22" s="47"/>
      <c r="G22" s="47"/>
      <c r="H22" s="47"/>
      <c r="I22" s="47"/>
      <c r="J22" s="99" t="s">
        <v>13</v>
      </c>
      <c r="K22" s="99"/>
      <c r="L22" s="51">
        <f>SUM(L13:L20)</f>
        <v>58889.78</v>
      </c>
      <c r="M22" s="48"/>
      <c r="N22" s="52" t="s">
        <v>14</v>
      </c>
      <c r="O22" s="45">
        <f>SUM(O12:O21)</f>
        <v>0</v>
      </c>
      <c r="P22" s="12" t="str">
        <f>IF(O22&gt;L22,"prekročená cena","nižšia ako stanovená")</f>
        <v>nižšia ako stanovená</v>
      </c>
    </row>
    <row r="23" spans="1:16" ht="15.75" thickBot="1" x14ac:dyDescent="0.3">
      <c r="A23" s="100" t="s">
        <v>15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2"/>
      <c r="O23" s="45">
        <f>O24-O22</f>
        <v>0</v>
      </c>
    </row>
    <row r="24" spans="1:16" ht="15.75" thickBot="1" x14ac:dyDescent="0.3">
      <c r="A24" s="100" t="s">
        <v>16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2"/>
      <c r="O24" s="45">
        <f>IF("nie"=MID(I32,1,3),O22,(O22*1.2))</f>
        <v>0</v>
      </c>
    </row>
    <row r="25" spans="1:16" x14ac:dyDescent="0.25">
      <c r="A25" s="119" t="s">
        <v>17</v>
      </c>
      <c r="B25" s="119"/>
      <c r="C25" s="119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spans="1:16" x14ac:dyDescent="0.25">
      <c r="A26" s="130" t="s">
        <v>65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</row>
    <row r="27" spans="1:16" ht="25.5" customHeight="1" x14ac:dyDescent="0.25">
      <c r="A27" s="54" t="s">
        <v>57</v>
      </c>
      <c r="B27" s="54"/>
      <c r="C27" s="54"/>
      <c r="D27" s="54"/>
      <c r="E27" s="54"/>
      <c r="F27" s="54"/>
      <c r="G27" s="55" t="s">
        <v>55</v>
      </c>
      <c r="H27" s="54"/>
      <c r="I27" s="54"/>
      <c r="J27" s="56"/>
      <c r="K27" s="56"/>
      <c r="L27" s="56"/>
      <c r="M27" s="56"/>
      <c r="N27" s="56"/>
      <c r="O27" s="56"/>
    </row>
    <row r="28" spans="1:16" ht="15" customHeight="1" x14ac:dyDescent="0.25">
      <c r="A28" s="121" t="s">
        <v>86</v>
      </c>
      <c r="B28" s="122"/>
      <c r="C28" s="122"/>
      <c r="D28" s="122"/>
      <c r="E28" s="123"/>
      <c r="F28" s="120" t="s">
        <v>56</v>
      </c>
      <c r="G28" s="57" t="s">
        <v>18</v>
      </c>
      <c r="H28" s="96"/>
      <c r="I28" s="97"/>
      <c r="J28" s="97"/>
      <c r="K28" s="97"/>
      <c r="L28" s="97"/>
      <c r="M28" s="97"/>
      <c r="N28" s="97"/>
      <c r="O28" s="98"/>
    </row>
    <row r="29" spans="1:16" x14ac:dyDescent="0.25">
      <c r="A29" s="124"/>
      <c r="B29" s="125"/>
      <c r="C29" s="125"/>
      <c r="D29" s="125"/>
      <c r="E29" s="126"/>
      <c r="F29" s="120"/>
      <c r="G29" s="57" t="s">
        <v>19</v>
      </c>
      <c r="H29" s="96"/>
      <c r="I29" s="97"/>
      <c r="J29" s="97"/>
      <c r="K29" s="97"/>
      <c r="L29" s="97"/>
      <c r="M29" s="97"/>
      <c r="N29" s="97"/>
      <c r="O29" s="98"/>
    </row>
    <row r="30" spans="1:16" ht="18" customHeight="1" x14ac:dyDescent="0.25">
      <c r="A30" s="124"/>
      <c r="B30" s="125"/>
      <c r="C30" s="125"/>
      <c r="D30" s="125"/>
      <c r="E30" s="126"/>
      <c r="F30" s="120"/>
      <c r="G30" s="57" t="s">
        <v>20</v>
      </c>
      <c r="H30" s="96"/>
      <c r="I30" s="97"/>
      <c r="J30" s="97"/>
      <c r="K30" s="97"/>
      <c r="L30" s="97"/>
      <c r="M30" s="97"/>
      <c r="N30" s="97"/>
      <c r="O30" s="98"/>
    </row>
    <row r="31" spans="1:16" x14ac:dyDescent="0.25">
      <c r="A31" s="124"/>
      <c r="B31" s="125"/>
      <c r="C31" s="125"/>
      <c r="D31" s="125"/>
      <c r="E31" s="126"/>
      <c r="F31" s="120"/>
      <c r="G31" s="57" t="s">
        <v>21</v>
      </c>
      <c r="H31" s="96"/>
      <c r="I31" s="97"/>
      <c r="J31" s="97"/>
      <c r="K31" s="97"/>
      <c r="L31" s="97"/>
      <c r="M31" s="97"/>
      <c r="N31" s="97"/>
      <c r="O31" s="98"/>
    </row>
    <row r="32" spans="1:16" x14ac:dyDescent="0.25">
      <c r="A32" s="124"/>
      <c r="B32" s="125"/>
      <c r="C32" s="125"/>
      <c r="D32" s="125"/>
      <c r="E32" s="126"/>
      <c r="F32" s="120"/>
      <c r="G32" s="57" t="s">
        <v>22</v>
      </c>
      <c r="H32" s="96"/>
      <c r="I32" s="97"/>
      <c r="J32" s="97"/>
      <c r="K32" s="97"/>
      <c r="L32" s="97"/>
      <c r="M32" s="97"/>
      <c r="N32" s="97"/>
      <c r="O32" s="98"/>
    </row>
    <row r="33" spans="1:15" x14ac:dyDescent="0.25">
      <c r="A33" s="124"/>
      <c r="B33" s="125"/>
      <c r="C33" s="125"/>
      <c r="D33" s="125"/>
      <c r="E33" s="126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124"/>
      <c r="B34" s="125"/>
      <c r="C34" s="125"/>
      <c r="D34" s="125"/>
      <c r="E34" s="126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127"/>
      <c r="B35" s="128"/>
      <c r="C35" s="128"/>
      <c r="D35" s="128"/>
      <c r="E35" s="129"/>
      <c r="F35" s="56"/>
      <c r="G35" s="24"/>
      <c r="H35" s="18"/>
      <c r="I35" s="24"/>
      <c r="J35" s="24" t="s">
        <v>23</v>
      </c>
      <c r="K35" s="24"/>
      <c r="L35" s="116"/>
      <c r="M35" s="117"/>
      <c r="N35" s="118"/>
      <c r="O35" s="24"/>
    </row>
    <row r="36" spans="1:15" x14ac:dyDescent="0.25">
      <c r="A36" s="56"/>
      <c r="B36" s="56"/>
      <c r="C36" s="56"/>
      <c r="D36" s="56"/>
      <c r="E36" s="56"/>
      <c r="F36" s="56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21"/>
      <c r="B37" s="21"/>
      <c r="C37" s="21"/>
      <c r="D37" s="21"/>
      <c r="E37" s="21"/>
      <c r="F37" s="21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43">
    <mergeCell ref="C14:D14"/>
    <mergeCell ref="C15:D15"/>
    <mergeCell ref="H9:H11"/>
    <mergeCell ref="I9:I11"/>
    <mergeCell ref="J9:J11"/>
    <mergeCell ref="C9:D9"/>
    <mergeCell ref="E9:G9"/>
    <mergeCell ref="G10:G11"/>
    <mergeCell ref="M9:M11"/>
    <mergeCell ref="A1:L1"/>
    <mergeCell ref="C12:D12"/>
    <mergeCell ref="C13:D13"/>
    <mergeCell ref="K9:K11"/>
    <mergeCell ref="A8:B8"/>
    <mergeCell ref="E5:F5"/>
    <mergeCell ref="B6:F6"/>
    <mergeCell ref="B7:F7"/>
    <mergeCell ref="B9:B11"/>
    <mergeCell ref="L35:N35"/>
    <mergeCell ref="A25:C25"/>
    <mergeCell ref="F28:F32"/>
    <mergeCell ref="H28:O28"/>
    <mergeCell ref="H29:O29"/>
    <mergeCell ref="H30:O30"/>
    <mergeCell ref="H31:O31"/>
    <mergeCell ref="A28:E35"/>
    <mergeCell ref="A26:O26"/>
    <mergeCell ref="C16:D16"/>
    <mergeCell ref="C17:D17"/>
    <mergeCell ref="C18:D18"/>
    <mergeCell ref="C3:K3"/>
    <mergeCell ref="H32:O32"/>
    <mergeCell ref="J22:K22"/>
    <mergeCell ref="A23:N23"/>
    <mergeCell ref="A24:N24"/>
    <mergeCell ref="C20:D20"/>
    <mergeCell ref="C19:D19"/>
    <mergeCell ref="L9:L11"/>
    <mergeCell ref="N9:N11"/>
    <mergeCell ref="O9:O11"/>
    <mergeCell ref="C10:D11"/>
    <mergeCell ref="E10:E11"/>
    <mergeCell ref="F10:F1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61" t="s">
        <v>51</v>
      </c>
      <c r="M2" s="161"/>
    </row>
    <row r="3" spans="1:14" x14ac:dyDescent="0.25">
      <c r="A3" s="5" t="s">
        <v>25</v>
      </c>
      <c r="B3" s="162" t="s">
        <v>26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x14ac:dyDescent="0.25">
      <c r="A4" s="5" t="s">
        <v>27</v>
      </c>
      <c r="B4" s="162" t="s">
        <v>28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x14ac:dyDescent="0.25">
      <c r="A5" s="5" t="s">
        <v>8</v>
      </c>
      <c r="B5" s="162" t="s">
        <v>29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</row>
    <row r="6" spans="1:14" x14ac:dyDescent="0.25">
      <c r="A6" s="5" t="s">
        <v>2</v>
      </c>
      <c r="B6" s="162" t="s">
        <v>30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 x14ac:dyDescent="0.25">
      <c r="A7" s="6" t="s">
        <v>31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60"/>
    </row>
    <row r="8" spans="1:14" x14ac:dyDescent="0.25">
      <c r="A8" s="5" t="s">
        <v>12</v>
      </c>
      <c r="B8" s="162" t="s">
        <v>32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</row>
    <row r="9" spans="1:14" x14ac:dyDescent="0.25">
      <c r="A9" s="7" t="s">
        <v>33</v>
      </c>
      <c r="B9" s="162" t="s">
        <v>34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</row>
    <row r="10" spans="1:14" x14ac:dyDescent="0.25">
      <c r="A10" s="7" t="s">
        <v>35</v>
      </c>
      <c r="B10" s="162" t="s">
        <v>36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</row>
    <row r="11" spans="1:14" x14ac:dyDescent="0.25">
      <c r="A11" s="8" t="s">
        <v>37</v>
      </c>
      <c r="B11" s="162" t="s">
        <v>38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</row>
    <row r="12" spans="1:14" x14ac:dyDescent="0.25">
      <c r="A12" s="9" t="s">
        <v>39</v>
      </c>
      <c r="B12" s="162" t="s">
        <v>40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</row>
    <row r="13" spans="1:14" ht="24" customHeight="1" x14ac:dyDescent="0.25">
      <c r="A13" s="8" t="s">
        <v>41</v>
      </c>
      <c r="B13" s="162" t="s">
        <v>42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</row>
    <row r="14" spans="1:14" ht="16.5" customHeight="1" x14ac:dyDescent="0.25">
      <c r="A14" s="8" t="s">
        <v>5</v>
      </c>
      <c r="B14" s="162" t="s">
        <v>52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</row>
    <row r="15" spans="1:14" x14ac:dyDescent="0.25">
      <c r="A15" s="8" t="s">
        <v>43</v>
      </c>
      <c r="B15" s="162" t="s">
        <v>44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</row>
    <row r="16" spans="1:14" ht="38.25" x14ac:dyDescent="0.25">
      <c r="A16" s="10" t="s">
        <v>45</v>
      </c>
      <c r="B16" s="162" t="s">
        <v>46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</row>
    <row r="17" spans="1:14" ht="28.5" customHeight="1" x14ac:dyDescent="0.25">
      <c r="A17" s="10" t="s">
        <v>47</v>
      </c>
      <c r="B17" s="162" t="s">
        <v>48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</row>
    <row r="18" spans="1:14" ht="27" customHeight="1" x14ac:dyDescent="0.25">
      <c r="A18" s="11" t="s">
        <v>49</v>
      </c>
      <c r="B18" s="162" t="s">
        <v>50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</row>
    <row r="19" spans="1:14" ht="75" customHeight="1" x14ac:dyDescent="0.25">
      <c r="A19" s="58" t="s">
        <v>62</v>
      </c>
      <c r="B19" s="163" t="s">
        <v>63</v>
      </c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radoslav.hroncek</cp:lastModifiedBy>
  <cp:lastPrinted>2022-08-15T07:25:24Z</cp:lastPrinted>
  <dcterms:created xsi:type="dcterms:W3CDTF">2012-08-13T12:29:09Z</dcterms:created>
  <dcterms:modified xsi:type="dcterms:W3CDTF">2022-08-25T10:55:52Z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