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D:\d\c\Dokumenty\verejné obstarávanie\2022\Stavebné práce\Labák FG\"/>
    </mc:Choice>
  </mc:AlternateContent>
  <xr:revisionPtr revIDLastSave="0" documentId="8_{110B10DF-14AE-4742-8928-6750AC64409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Rekapitulácia stavby" sheetId="1" r:id="rId1"/>
    <sheet name="09-2022 - Technologická p..." sheetId="2" r:id="rId2"/>
  </sheets>
  <definedNames>
    <definedName name="_xlnm._FilterDatabase" localSheetId="1" hidden="1">'09-2022 - Technologická p...'!$C$120:$K$161</definedName>
    <definedName name="_xlnm.Print_Titles" localSheetId="1">'09-2022 - Technologická p...'!$120:$120</definedName>
    <definedName name="_xlnm.Print_Titles" localSheetId="0">'Rekapitulácia stavby'!$92:$92</definedName>
    <definedName name="_xlnm.Print_Area" localSheetId="1">'09-2022 - Technologická p...'!$C$4:$J$76,'09-2022 - Technologická p...'!$C$82:$J$104,'09-2022 - Technologická p...'!$C$110:$J$161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161" i="2"/>
  <c r="BH161" i="2"/>
  <c r="BG161" i="2"/>
  <c r="BE161" i="2"/>
  <c r="T161" i="2"/>
  <c r="T160" i="2" s="1"/>
  <c r="R161" i="2"/>
  <c r="R160" i="2"/>
  <c r="P161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R141" i="2" s="1"/>
  <c r="P142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4" i="2"/>
  <c r="BH124" i="2"/>
  <c r="BG124" i="2"/>
  <c r="BE124" i="2"/>
  <c r="T124" i="2"/>
  <c r="T123" i="2" s="1"/>
  <c r="R124" i="2"/>
  <c r="R123" i="2"/>
  <c r="P124" i="2"/>
  <c r="P123" i="2" s="1"/>
  <c r="F115" i="2"/>
  <c r="E113" i="2"/>
  <c r="F87" i="2"/>
  <c r="E85" i="2"/>
  <c r="J22" i="2"/>
  <c r="E22" i="2"/>
  <c r="J118" i="2" s="1"/>
  <c r="J21" i="2"/>
  <c r="J19" i="2"/>
  <c r="E19" i="2"/>
  <c r="J89" i="2" s="1"/>
  <c r="J18" i="2"/>
  <c r="J16" i="2"/>
  <c r="E16" i="2"/>
  <c r="F118" i="2" s="1"/>
  <c r="J15" i="2"/>
  <c r="J13" i="2"/>
  <c r="E13" i="2"/>
  <c r="F117" i="2" s="1"/>
  <c r="J12" i="2"/>
  <c r="J10" i="2"/>
  <c r="J87" i="2"/>
  <c r="L90" i="1"/>
  <c r="AM90" i="1"/>
  <c r="AM89" i="1"/>
  <c r="L89" i="1"/>
  <c r="AM87" i="1"/>
  <c r="L87" i="1"/>
  <c r="L85" i="1"/>
  <c r="L84" i="1"/>
  <c r="BK159" i="2"/>
  <c r="J155" i="2"/>
  <c r="BK152" i="2"/>
  <c r="BK149" i="2"/>
  <c r="J144" i="2"/>
  <c r="J142" i="2"/>
  <c r="J136" i="2"/>
  <c r="BK129" i="2"/>
  <c r="J126" i="2"/>
  <c r="BK142" i="2"/>
  <c r="BK133" i="2"/>
  <c r="J130" i="2"/>
  <c r="J127" i="2"/>
  <c r="J159" i="2"/>
  <c r="J156" i="2"/>
  <c r="J152" i="2"/>
  <c r="J149" i="2"/>
  <c r="BK144" i="2"/>
  <c r="J137" i="2"/>
  <c r="BK134" i="2"/>
  <c r="BK128" i="2"/>
  <c r="BK124" i="2"/>
  <c r="BK157" i="2"/>
  <c r="BK156" i="2"/>
  <c r="BK151" i="2"/>
  <c r="BK148" i="2"/>
  <c r="J145" i="2"/>
  <c r="J143" i="2"/>
  <c r="BK137" i="2"/>
  <c r="BK130" i="2"/>
  <c r="J124" i="2"/>
  <c r="BK139" i="2"/>
  <c r="J134" i="2"/>
  <c r="BK131" i="2"/>
  <c r="J128" i="2"/>
  <c r="BK161" i="2"/>
  <c r="J157" i="2"/>
  <c r="BK154" i="2"/>
  <c r="J151" i="2"/>
  <c r="J148" i="2"/>
  <c r="BK143" i="2"/>
  <c r="BK136" i="2"/>
  <c r="BK132" i="2"/>
  <c r="BK126" i="2"/>
  <c r="BK158" i="2"/>
  <c r="J154" i="2"/>
  <c r="J150" i="2"/>
  <c r="J147" i="2"/>
  <c r="J139" i="2"/>
  <c r="J133" i="2"/>
  <c r="BK127" i="2"/>
  <c r="BK145" i="2"/>
  <c r="J138" i="2"/>
  <c r="J132" i="2"/>
  <c r="J129" i="2"/>
  <c r="J161" i="2"/>
  <c r="J158" i="2"/>
  <c r="BK155" i="2"/>
  <c r="BK150" i="2"/>
  <c r="BK147" i="2"/>
  <c r="BK138" i="2"/>
  <c r="J131" i="2"/>
  <c r="AS94" i="1"/>
  <c r="BK125" i="2" l="1"/>
  <c r="J125" i="2"/>
  <c r="J97" i="2"/>
  <c r="T125" i="2"/>
  <c r="T122" i="2" s="1"/>
  <c r="P135" i="2"/>
  <c r="BK141" i="2"/>
  <c r="J141" i="2"/>
  <c r="J100" i="2" s="1"/>
  <c r="P125" i="2"/>
  <c r="P122" i="2"/>
  <c r="R135" i="2"/>
  <c r="T141" i="2"/>
  <c r="P146" i="2"/>
  <c r="T146" i="2"/>
  <c r="R125" i="2"/>
  <c r="R122" i="2" s="1"/>
  <c r="BK135" i="2"/>
  <c r="J135" i="2"/>
  <c r="J98" i="2"/>
  <c r="T135" i="2"/>
  <c r="P141" i="2"/>
  <c r="BK146" i="2"/>
  <c r="J146" i="2"/>
  <c r="J101" i="2" s="1"/>
  <c r="R146" i="2"/>
  <c r="BK153" i="2"/>
  <c r="J153" i="2" s="1"/>
  <c r="J102" i="2" s="1"/>
  <c r="P153" i="2"/>
  <c r="R153" i="2"/>
  <c r="R140" i="2" s="1"/>
  <c r="T153" i="2"/>
  <c r="BK123" i="2"/>
  <c r="J123" i="2"/>
  <c r="J96" i="2"/>
  <c r="BK160" i="2"/>
  <c r="J160" i="2"/>
  <c r="J103" i="2"/>
  <c r="F89" i="2"/>
  <c r="F90" i="2"/>
  <c r="J115" i="2"/>
  <c r="J117" i="2"/>
  <c r="BF124" i="2"/>
  <c r="BF126" i="2"/>
  <c r="BF127" i="2"/>
  <c r="BF129" i="2"/>
  <c r="BF132" i="2"/>
  <c r="BF137" i="2"/>
  <c r="BF145" i="2"/>
  <c r="BF148" i="2"/>
  <c r="BF150" i="2"/>
  <c r="BF151" i="2"/>
  <c r="BF152" i="2"/>
  <c r="BF155" i="2"/>
  <c r="BF157" i="2"/>
  <c r="J90" i="2"/>
  <c r="BF134" i="2"/>
  <c r="BF136" i="2"/>
  <c r="BF142" i="2"/>
  <c r="BF143" i="2"/>
  <c r="BF144" i="2"/>
  <c r="BF128" i="2"/>
  <c r="BF130" i="2"/>
  <c r="BF131" i="2"/>
  <c r="BF133" i="2"/>
  <c r="BF138" i="2"/>
  <c r="BF139" i="2"/>
  <c r="BF147" i="2"/>
  <c r="BF149" i="2"/>
  <c r="BF154" i="2"/>
  <c r="BF156" i="2"/>
  <c r="BF158" i="2"/>
  <c r="BF159" i="2"/>
  <c r="BF161" i="2"/>
  <c r="F33" i="2"/>
  <c r="BB95" i="1" s="1"/>
  <c r="BB94" i="1" s="1"/>
  <c r="AX94" i="1" s="1"/>
  <c r="F34" i="2"/>
  <c r="BC95" i="1" s="1"/>
  <c r="BC94" i="1" s="1"/>
  <c r="W32" i="1" s="1"/>
  <c r="J31" i="2"/>
  <c r="AV95" i="1" s="1"/>
  <c r="F31" i="2"/>
  <c r="AZ95" i="1"/>
  <c r="AZ94" i="1"/>
  <c r="AV94" i="1" s="1"/>
  <c r="AK29" i="1" s="1"/>
  <c r="F35" i="2"/>
  <c r="BD95" i="1"/>
  <c r="BD94" i="1" s="1"/>
  <c r="W33" i="1" s="1"/>
  <c r="R121" i="2" l="1"/>
  <c r="P140" i="2"/>
  <c r="P121" i="2"/>
  <c r="AU95" i="1"/>
  <c r="T140" i="2"/>
  <c r="T121" i="2"/>
  <c r="BK140" i="2"/>
  <c r="J140" i="2"/>
  <c r="J99" i="2" s="1"/>
  <c r="BK122" i="2"/>
  <c r="BK121" i="2"/>
  <c r="J121" i="2"/>
  <c r="J28" i="2" s="1"/>
  <c r="AG95" i="1" s="1"/>
  <c r="J32" i="2"/>
  <c r="AW95" i="1"/>
  <c r="AT95" i="1"/>
  <c r="W31" i="1"/>
  <c r="W29" i="1"/>
  <c r="AY94" i="1"/>
  <c r="F32" i="2"/>
  <c r="BA95" i="1" s="1"/>
  <c r="BA94" i="1" s="1"/>
  <c r="W30" i="1" s="1"/>
  <c r="AU94" i="1"/>
  <c r="AG94" i="1" l="1"/>
  <c r="AK26" i="1" s="1"/>
  <c r="AN95" i="1"/>
  <c r="J94" i="2"/>
  <c r="J122" i="2"/>
  <c r="J95" i="2" s="1"/>
  <c r="J37" i="2"/>
  <c r="AW94" i="1"/>
  <c r="AK30" i="1"/>
  <c r="AK35" i="1" s="1"/>
  <c r="AT94" i="1" l="1"/>
  <c r="AN94" i="1"/>
</calcChain>
</file>

<file path=xl/sharedStrings.xml><?xml version="1.0" encoding="utf-8"?>
<sst xmlns="http://schemas.openxmlformats.org/spreadsheetml/2006/main" count="739" uniqueCount="252">
  <si>
    <t>Export Komplet</t>
  </si>
  <si>
    <t/>
  </si>
  <si>
    <t>2.0</t>
  </si>
  <si>
    <t>ZAMOK</t>
  </si>
  <si>
    <t>False</t>
  </si>
  <si>
    <t>{b926b68e-792e-453a-a606-1e22e878df44}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</si>
  <si>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</si>
  <si>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</si>
  <si>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</si>
  <si>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</si>
  <si>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</si>
  <si>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</si>
  <si>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</si>
  <si>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09/2022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</si>
  <si>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</si>
  <si>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</si>
  <si>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Technologická príprava laborátia k inštalácií prístroja</t>
  </si>
  <si>
    <t>JKSO:</t>
  </si>
  <si>
    <t>KS:</t>
  </si>
  <si>
    <t>Miesto:</t>
  </si>
  <si>
    <t xml:space="preserve"> </t>
  </si>
  <si>
    <t>Dátum:</t>
  </si>
  <si>
    <t>9. 9. 2022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</si>
  <si>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</si>
  <si>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</si>
  <si>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</si>
  <si>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</si>
  <si>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</si>
  <si>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</si>
  <si>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</si>
  <si>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</si>
  <si>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</si>
  <si>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</si>
  <si>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</si>
  <si>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</si>
  <si>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</si>
  <si>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</si>
  <si>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</si>
  <si>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</si>
  <si>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</si>
  <si>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</si>
  <si>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</si>
  <si>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</si>
  <si>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</si>
  <si>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</si>
  <si>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</si>
  <si>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</si>
  <si>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</si>
  <si>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</si>
  <si>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</si>
  <si>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</si>
  <si>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</si>
  <si>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</si>
  <si>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</si>
  <si>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</si>
  <si>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</si>
  <si>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</si>
  <si>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</si>
  <si>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</si>
  <si>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</si>
  <si>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</si>
  <si>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</si>
  <si>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</si>
  <si>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</si>
  <si>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</si>
  <si>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</si>
  <si>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</si>
  <si>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</si>
  <si>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</si>
  <si>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</si>
  <si>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</si>
  <si>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</si>
  <si>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</si>
  <si>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</si>
  <si>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</si>
  <si>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</si>
  <si>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</si>
  <si>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</si>
  <si>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</si>
  <si>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</si>
  <si>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</si>
  <si>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</si>
  <si>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</si>
  <si>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</si>
  <si>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</si>
  <si>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</si>
  <si>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</si>
  <si>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</si>
  <si>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</si>
  <si>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</si>
  <si>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763 - Konštrukcie - drevostavby</t>
  </si>
  <si>
    <t xml:space="preserve">    766 - Konštrukcie stolárske</t>
  </si>
  <si>
    <t xml:space="preserve">    784 - Maľby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</si>
  <si>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</si>
  <si>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</si>
  <si>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</si>
  <si>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</si>
  <si>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</si>
  <si>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</si>
  <si>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</si>
  <si>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</si>
  <si>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</si>
  <si>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</si>
  <si>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</si>
  <si>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</si>
  <si>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</si>
  <si>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</si>
  <si>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</si>
  <si>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</si>
  <si>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</si>
  <si>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</si>
  <si>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</si>
  <si>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342240081.S</t>
  </si>
  <si>
    <t xml:space="preserve">Priečky z tehál pálených dierovaných nebrúsených na pero a drážku </t>
  </si>
  <si>
    <t>m2</t>
  </si>
  <si>
    <t>4</t>
  </si>
  <si>
    <t>2</t>
  </si>
  <si>
    <t>287328814</t>
  </si>
  <si>
    <t>6</t>
  </si>
  <si>
    <t>Úpravy povrchov, podlahy, osadenie</t>
  </si>
  <si>
    <t>612451071.S</t>
  </si>
  <si>
    <t>Vyspravenie povrchu neomietaných betónových stien vnútorných maltou cementovou pre omietky</t>
  </si>
  <si>
    <t>-1808798879</t>
  </si>
  <si>
    <t>612460121.S</t>
  </si>
  <si>
    <t>Príprava vnútorného podkladu stien penetráciou základnou</t>
  </si>
  <si>
    <t>-1283839655</t>
  </si>
  <si>
    <t>612460227.S</t>
  </si>
  <si>
    <t>Vnútorná stierka stien vápenná, hr. 2 mm</t>
  </si>
  <si>
    <t>1355549846</t>
  </si>
  <si>
    <t>5</t>
  </si>
  <si>
    <t>612481011.S</t>
  </si>
  <si>
    <t>Priebežná omietková lišta (omietnik) z pozinkovaného plechu pre hrúbku omietky 6 mm</t>
  </si>
  <si>
    <t>m</t>
  </si>
  <si>
    <t>1226583594</t>
  </si>
  <si>
    <t>612481119.S</t>
  </si>
  <si>
    <t>Potiahnutie vnútorných stien sklotextílnou mriežkou s celoplošným prilepením</t>
  </si>
  <si>
    <t>925659637</t>
  </si>
  <si>
    <t>7</t>
  </si>
  <si>
    <t>642942111.S</t>
  </si>
  <si>
    <t>Osadenie dverovej zárubne alebo rámu, plochy otvoru do 2,5 m2</t>
  </si>
  <si>
    <t>ks</t>
  </si>
  <si>
    <t>-1501214089</t>
  </si>
  <si>
    <t>8</t>
  </si>
  <si>
    <t>M</t>
  </si>
  <si>
    <t>553310001700.S</t>
  </si>
  <si>
    <t>Zárubňa šxv 300-1195x500-1970 a 2100 mm</t>
  </si>
  <si>
    <t>19320287</t>
  </si>
  <si>
    <t>9</t>
  </si>
  <si>
    <t>642942221.S</t>
  </si>
  <si>
    <t>Osadenie zárubne alebo rámu, plochy otvoru nad 2,5 do 4,5 m2</t>
  </si>
  <si>
    <t>116512595</t>
  </si>
  <si>
    <t>10</t>
  </si>
  <si>
    <t>553310001900.S</t>
  </si>
  <si>
    <t>Zárubňa  šxv 300-1195x atypická do 2600 mm</t>
  </si>
  <si>
    <t>-1444737295</t>
  </si>
  <si>
    <t>Ostatné konštrukcie a práce-búranie</t>
  </si>
  <si>
    <t>11</t>
  </si>
  <si>
    <t>962086111.S</t>
  </si>
  <si>
    <t>Búranie muriva priečok  hr. do 150 mm,  -0,07500t</t>
  </si>
  <si>
    <t>-1890867089</t>
  </si>
  <si>
    <t>12</t>
  </si>
  <si>
    <t>968061116.S</t>
  </si>
  <si>
    <t>Demontáž dverí drevených vchodových, 1 bm obvodu - 0,012t</t>
  </si>
  <si>
    <t>1969783177</t>
  </si>
  <si>
    <t>13</t>
  </si>
  <si>
    <t>968061126.S</t>
  </si>
  <si>
    <t xml:space="preserve">Vyvesenie dreveného dverného krídla </t>
  </si>
  <si>
    <t>820426428</t>
  </si>
  <si>
    <t>14</t>
  </si>
  <si>
    <t>968062456.S</t>
  </si>
  <si>
    <t>Vybúranie drevených dverových zárubní plochy nad 2 m2,  -0,06700t</t>
  </si>
  <si>
    <t>122906098</t>
  </si>
  <si>
    <t>PSV</t>
  </si>
  <si>
    <t>Práce a dodávky PSV</t>
  </si>
  <si>
    <t>763</t>
  </si>
  <si>
    <t>Konštrukcie - drevostavby</t>
  </si>
  <si>
    <t>15</t>
  </si>
  <si>
    <t>763115103.S</t>
  </si>
  <si>
    <t>Priečka SDK hr. 75 mm, kca CW+UW 50, jednoducho opláštená doskou protipožiarnou impregnovanou DFH2 12,5 mm</t>
  </si>
  <si>
    <t>16</t>
  </si>
  <si>
    <t>-809633888</t>
  </si>
  <si>
    <t>763119522.S</t>
  </si>
  <si>
    <t>Demontáž sadrokartónovej priečky, jednoduchá nosná oceľová konštrukcia, dvojité opláštenie,  -0,05447t</t>
  </si>
  <si>
    <t>-307314251</t>
  </si>
  <si>
    <t>17</t>
  </si>
  <si>
    <t>763138200.S1</t>
  </si>
  <si>
    <t xml:space="preserve">Podhľad SDK </t>
  </si>
  <si>
    <t>323146088</t>
  </si>
  <si>
    <t>18</t>
  </si>
  <si>
    <t>763139522.S</t>
  </si>
  <si>
    <t>Demontáž sadrokartónového podhľadu s nosnou konštrukciou drevenou, dvojité opláštenie, -0,02900t</t>
  </si>
  <si>
    <t>1929990966</t>
  </si>
  <si>
    <t>766</t>
  </si>
  <si>
    <t>Konštrukcie stolárske</t>
  </si>
  <si>
    <t>19</t>
  </si>
  <si>
    <t>766651802.S</t>
  </si>
  <si>
    <t>Demontáž púzdra dverí zo sadrokartónovej priečky - dvere dvojkrídlové</t>
  </si>
  <si>
    <t>-1984346971</t>
  </si>
  <si>
    <t>766662113.S</t>
  </si>
  <si>
    <t>Montáž dverového krídla jednokrídlového do existujúcej zárubne</t>
  </si>
  <si>
    <t>-741579138</t>
  </si>
  <si>
    <t>21</t>
  </si>
  <si>
    <t>766662133.S</t>
  </si>
  <si>
    <t>Montáž dverového krídla  dvojkrídlového bezpoldrážkového, do existujúcej zárubne</t>
  </si>
  <si>
    <t>15191454</t>
  </si>
  <si>
    <t>22</t>
  </si>
  <si>
    <t>766662812.S</t>
  </si>
  <si>
    <t>Demontáž dverného krídla, dokovanie prahu dverí dvojkrídlových,  -0,00200t</t>
  </si>
  <si>
    <t>560981481</t>
  </si>
  <si>
    <t>23</t>
  </si>
  <si>
    <t>766695232.S</t>
  </si>
  <si>
    <t>Montáž prahu dverí, dvojkrídlových</t>
  </si>
  <si>
    <t>419609928</t>
  </si>
  <si>
    <t>24</t>
  </si>
  <si>
    <t>611890005300.S</t>
  </si>
  <si>
    <t xml:space="preserve">Prah </t>
  </si>
  <si>
    <t>32</t>
  </si>
  <si>
    <t>988238441</t>
  </si>
  <si>
    <t>784</t>
  </si>
  <si>
    <t>Maľby</t>
  </si>
  <si>
    <t>25</t>
  </si>
  <si>
    <t>784401801</t>
  </si>
  <si>
    <t>Odstránenie malieb obrúsením a oprášením, výšky do 3,80 m</t>
  </si>
  <si>
    <t>-1345844568</t>
  </si>
  <si>
    <t>26</t>
  </si>
  <si>
    <t>784410030</t>
  </si>
  <si>
    <t>Oblepenie soklov, stykov, okrajov a iných zariadení, výšky miestnosti</t>
  </si>
  <si>
    <t>-262209411</t>
  </si>
  <si>
    <t>27</t>
  </si>
  <si>
    <t>784410100</t>
  </si>
  <si>
    <t>Penetrovanie jednonásobné jemnozrnných podkladov výšky do 3,80 m</t>
  </si>
  <si>
    <t>-791743887</t>
  </si>
  <si>
    <t>28</t>
  </si>
  <si>
    <t>784410500</t>
  </si>
  <si>
    <t>Prebrúsenie a oprášenie jemnozrnných povrchov výšky do 3,80 m</t>
  </si>
  <si>
    <t>-1888619194</t>
  </si>
  <si>
    <t>29</t>
  </si>
  <si>
    <t>784418011</t>
  </si>
  <si>
    <t>Zakrývanie otvorov, podláh a zariadení fóliou v miestnostiach alebo na schodisku</t>
  </si>
  <si>
    <t>406225397</t>
  </si>
  <si>
    <t>30</t>
  </si>
  <si>
    <t>784430010</t>
  </si>
  <si>
    <t>Maľby akrylátové základné dvojnásobné, ručne nanášané na jemnozrnný podklad výšky do 3,80 m</t>
  </si>
  <si>
    <t>-942559775</t>
  </si>
  <si>
    <t>HZS</t>
  </si>
  <si>
    <t>Hodinové zúčtovacie sadzby</t>
  </si>
  <si>
    <t>31</t>
  </si>
  <si>
    <t>HZS000112.S</t>
  </si>
  <si>
    <t>Stavebno montážne práce náročnejšie, ucelené, obtiažne, rutinné (Tr. 2) v rozsahu viac ako 8 hodín náročnejšie</t>
  </si>
  <si>
    <t>hod</t>
  </si>
  <si>
    <t>512</t>
  </si>
  <si>
    <t>1975437735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</si>
</sst>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164" fontId="15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K6" sqref="K6:AJ6"/>
    </sheetView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" customHeight="1"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pans="1:74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20" t="s">
        <v>13</v>
      </c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19"/>
      <c r="AL5" s="19"/>
      <c r="AM5" s="19"/>
      <c r="AN5" s="19"/>
      <c r="AO5" s="19"/>
      <c r="AP5" s="19"/>
      <c r="AQ5" s="19"/>
      <c r="AR5" s="17"/>
      <c r="BE5" s="217" t="s">
        <v>14</v>
      </c>
      <c r="BS5" s="14" t="s">
        <v>6</v>
      </c>
    </row>
    <row r="6" spans="1:74" s="1" customFormat="1" ht="36.9" customHeight="1">
      <c r="B6" s="18"/>
      <c r="C6" s="19"/>
      <c r="D6" s="25" t="s">
        <v>15</v>
      </c>
      <c r="E6" s="19"/>
      <c r="F6" s="19"/>
      <c r="G6" s="19"/>
      <c r="H6" s="19"/>
      <c r="I6" s="19"/>
      <c r="J6" s="19"/>
      <c r="K6" s="222" t="s">
        <v>16</v>
      </c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19"/>
      <c r="AL6" s="19"/>
      <c r="AM6" s="19"/>
      <c r="AN6" s="19"/>
      <c r="AO6" s="19"/>
      <c r="AP6" s="19"/>
      <c r="AQ6" s="19"/>
      <c r="AR6" s="17"/>
      <c r="BE6" s="218"/>
      <c r="BS6" s="14" t="s">
        <v>6</v>
      </c>
    </row>
    <row r="7" spans="1:74" s="1" customFormat="1" ht="12" customHeight="1">
      <c r="B7" s="18"/>
      <c r="C7" s="19"/>
      <c r="D7" s="26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18</v>
      </c>
      <c r="AL7" s="19"/>
      <c r="AM7" s="19"/>
      <c r="AN7" s="24" t="s">
        <v>1</v>
      </c>
      <c r="AO7" s="19"/>
      <c r="AP7" s="19"/>
      <c r="AQ7" s="19"/>
      <c r="AR7" s="17"/>
      <c r="BE7" s="218"/>
      <c r="BS7" s="14" t="s">
        <v>6</v>
      </c>
    </row>
    <row r="8" spans="1:74" s="1" customFormat="1" ht="12" customHeight="1">
      <c r="B8" s="18"/>
      <c r="C8" s="19"/>
      <c r="D8" s="26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21</v>
      </c>
      <c r="AL8" s="19"/>
      <c r="AM8" s="19"/>
      <c r="AN8" s="27" t="s">
        <v>22</v>
      </c>
      <c r="AO8" s="19"/>
      <c r="AP8" s="19"/>
      <c r="AQ8" s="19"/>
      <c r="AR8" s="17"/>
      <c r="BE8" s="218"/>
      <c r="BS8" s="14" t="s">
        <v>6</v>
      </c>
    </row>
    <row r="9" spans="1:74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18"/>
      <c r="BS9" s="14" t="s">
        <v>6</v>
      </c>
    </row>
    <row r="10" spans="1:74" s="1" customFormat="1" ht="12" customHeight="1">
      <c r="B10" s="18"/>
      <c r="C10" s="19"/>
      <c r="D10" s="26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18"/>
      <c r="BS10" s="14" t="s">
        <v>6</v>
      </c>
    </row>
    <row r="11" spans="1:74" s="1" customFormat="1" ht="18.45" customHeight="1">
      <c r="B11" s="18"/>
      <c r="C11" s="19"/>
      <c r="D11" s="19"/>
      <c r="E11" s="24" t="s">
        <v>20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18"/>
      <c r="BS11" s="14" t="s">
        <v>6</v>
      </c>
    </row>
    <row r="12" spans="1:74" s="1" customFormat="1" ht="6.9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18"/>
      <c r="BS12" s="14" t="s">
        <v>6</v>
      </c>
    </row>
    <row r="13" spans="1:74" s="1" customFormat="1" ht="12" customHeight="1">
      <c r="B13" s="18"/>
      <c r="C13" s="19"/>
      <c r="D13" s="26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24</v>
      </c>
      <c r="AL13" s="19"/>
      <c r="AM13" s="19"/>
      <c r="AN13" s="28" t="s">
        <v>27</v>
      </c>
      <c r="AO13" s="19"/>
      <c r="AP13" s="19"/>
      <c r="AQ13" s="19"/>
      <c r="AR13" s="17"/>
      <c r="BE13" s="218"/>
      <c r="BS13" s="14" t="s">
        <v>6</v>
      </c>
    </row>
    <row r="14" spans="1:74" ht="13.2">
      <c r="B14" s="18"/>
      <c r="C14" s="19"/>
      <c r="D14" s="19"/>
      <c r="E14" s="223" t="s">
        <v>27</v>
      </c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6" t="s">
        <v>25</v>
      </c>
      <c r="AL14" s="19"/>
      <c r="AM14" s="19"/>
      <c r="AN14" s="28" t="s">
        <v>27</v>
      </c>
      <c r="AO14" s="19"/>
      <c r="AP14" s="19"/>
      <c r="AQ14" s="19"/>
      <c r="AR14" s="17"/>
      <c r="BE14" s="218"/>
      <c r="BS14" s="14" t="s">
        <v>6</v>
      </c>
    </row>
    <row r="15" spans="1:74" s="1" customFormat="1" ht="6.9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18"/>
      <c r="BS15" s="14" t="s">
        <v>4</v>
      </c>
    </row>
    <row r="16" spans="1:74" s="1" customFormat="1" ht="12" customHeight="1">
      <c r="B16" s="18"/>
      <c r="C16" s="19"/>
      <c r="D16" s="26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18"/>
      <c r="BS16" s="14" t="s">
        <v>4</v>
      </c>
    </row>
    <row r="17" spans="1:71" s="1" customFormat="1" ht="18.45" customHeight="1">
      <c r="B17" s="18"/>
      <c r="C17" s="19"/>
      <c r="D17" s="19"/>
      <c r="E17" s="24" t="s">
        <v>20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18"/>
      <c r="BS17" s="14" t="s">
        <v>29</v>
      </c>
    </row>
    <row r="18" spans="1:71" s="1" customFormat="1" ht="6.9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18"/>
      <c r="BS18" s="14" t="s">
        <v>6</v>
      </c>
    </row>
    <row r="19" spans="1:71" s="1" customFormat="1" ht="12" customHeight="1">
      <c r="B19" s="18"/>
      <c r="C19" s="19"/>
      <c r="D19" s="26" t="s">
        <v>30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18"/>
      <c r="BS19" s="14" t="s">
        <v>6</v>
      </c>
    </row>
    <row r="20" spans="1:71" s="1" customFormat="1" ht="18.45" customHeight="1">
      <c r="B20" s="18"/>
      <c r="C20" s="19"/>
      <c r="D20" s="19"/>
      <c r="E20" s="24" t="s">
        <v>20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18"/>
      <c r="BS20" s="14" t="s">
        <v>29</v>
      </c>
    </row>
    <row r="21" spans="1:71" s="1" customFormat="1" ht="6.9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18"/>
    </row>
    <row r="22" spans="1:71" s="1" customFormat="1" ht="12" customHeight="1">
      <c r="B22" s="18"/>
      <c r="C22" s="19"/>
      <c r="D22" s="26" t="s">
        <v>31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18"/>
    </row>
    <row r="23" spans="1:71" s="1" customFormat="1" ht="16.5" customHeight="1">
      <c r="B23" s="18"/>
      <c r="C23" s="19"/>
      <c r="D23" s="19"/>
      <c r="E23" s="225" t="s">
        <v>1</v>
      </c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O23" s="19"/>
      <c r="AP23" s="19"/>
      <c r="AQ23" s="19"/>
      <c r="AR23" s="17"/>
      <c r="BE23" s="218"/>
    </row>
    <row r="24" spans="1:71" s="1" customFormat="1" ht="6.9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18"/>
    </row>
    <row r="25" spans="1:71" s="1" customFormat="1" ht="6.9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18"/>
    </row>
    <row r="26" spans="1:71" s="2" customFormat="1" ht="25.95" customHeight="1">
      <c r="A26" s="31"/>
      <c r="B26" s="32"/>
      <c r="C26" s="33"/>
      <c r="D26" s="34" t="s">
        <v>32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26">
        <f>ROUND(AG94,2)</f>
        <v>0</v>
      </c>
      <c r="AL26" s="227"/>
      <c r="AM26" s="227"/>
      <c r="AN26" s="227"/>
      <c r="AO26" s="227"/>
      <c r="AP26" s="33"/>
      <c r="AQ26" s="33"/>
      <c r="AR26" s="36"/>
      <c r="BE26" s="218"/>
    </row>
    <row r="27" spans="1:71" s="2" customFormat="1" ht="6.9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18"/>
    </row>
    <row r="28" spans="1:71" s="2" customFormat="1" ht="13.2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28" t="s">
        <v>33</v>
      </c>
      <c r="M28" s="228"/>
      <c r="N28" s="228"/>
      <c r="O28" s="228"/>
      <c r="P28" s="228"/>
      <c r="Q28" s="33"/>
      <c r="R28" s="33"/>
      <c r="S28" s="33"/>
      <c r="T28" s="33"/>
      <c r="U28" s="33"/>
      <c r="V28" s="33"/>
      <c r="W28" s="228" t="s">
        <v>34</v>
      </c>
      <c r="X28" s="228"/>
      <c r="Y28" s="228"/>
      <c r="Z28" s="228"/>
      <c r="AA28" s="228"/>
      <c r="AB28" s="228"/>
      <c r="AC28" s="228"/>
      <c r="AD28" s="228"/>
      <c r="AE28" s="228"/>
      <c r="AF28" s="33"/>
      <c r="AG28" s="33"/>
      <c r="AH28" s="33"/>
      <c r="AI28" s="33"/>
      <c r="AJ28" s="33"/>
      <c r="AK28" s="228" t="s">
        <v>35</v>
      </c>
      <c r="AL28" s="228"/>
      <c r="AM28" s="228"/>
      <c r="AN28" s="228"/>
      <c r="AO28" s="228"/>
      <c r="AP28" s="33"/>
      <c r="AQ28" s="33"/>
      <c r="AR28" s="36"/>
      <c r="BE28" s="218"/>
    </row>
    <row r="29" spans="1:71" s="3" customFormat="1" ht="14.4" customHeight="1">
      <c r="B29" s="37"/>
      <c r="C29" s="38"/>
      <c r="D29" s="26" t="s">
        <v>36</v>
      </c>
      <c r="E29" s="38"/>
      <c r="F29" s="39" t="s">
        <v>37</v>
      </c>
      <c r="G29" s="38"/>
      <c r="H29" s="38"/>
      <c r="I29" s="38"/>
      <c r="J29" s="38"/>
      <c r="K29" s="38"/>
      <c r="L29" s="231">
        <v>0.2</v>
      </c>
      <c r="M29" s="230"/>
      <c r="N29" s="230"/>
      <c r="O29" s="230"/>
      <c r="P29" s="230"/>
      <c r="Q29" s="40"/>
      <c r="R29" s="40"/>
      <c r="S29" s="40"/>
      <c r="T29" s="40"/>
      <c r="U29" s="40"/>
      <c r="V29" s="40"/>
      <c r="W29" s="229">
        <f>ROUND(AZ94, 2)</f>
        <v>0</v>
      </c>
      <c r="X29" s="230"/>
      <c r="Y29" s="230"/>
      <c r="Z29" s="230"/>
      <c r="AA29" s="230"/>
      <c r="AB29" s="230"/>
      <c r="AC29" s="230"/>
      <c r="AD29" s="230"/>
      <c r="AE29" s="230"/>
      <c r="AF29" s="40"/>
      <c r="AG29" s="40"/>
      <c r="AH29" s="40"/>
      <c r="AI29" s="40"/>
      <c r="AJ29" s="40"/>
      <c r="AK29" s="229">
        <f>ROUND(AV94, 2)</f>
        <v>0</v>
      </c>
      <c r="AL29" s="230"/>
      <c r="AM29" s="230"/>
      <c r="AN29" s="230"/>
      <c r="AO29" s="230"/>
      <c r="AP29" s="40"/>
      <c r="AQ29" s="40"/>
      <c r="AR29" s="41"/>
      <c r="AS29" s="42"/>
      <c r="AT29" s="42"/>
      <c r="AU29" s="42"/>
      <c r="AV29" s="42"/>
      <c r="AW29" s="42"/>
      <c r="AX29" s="42"/>
      <c r="AY29" s="42"/>
      <c r="AZ29" s="42"/>
      <c r="BE29" s="219"/>
    </row>
    <row r="30" spans="1:71" s="3" customFormat="1" ht="14.4" customHeight="1">
      <c r="B30" s="37"/>
      <c r="C30" s="38"/>
      <c r="D30" s="38"/>
      <c r="E30" s="38"/>
      <c r="F30" s="39" t="s">
        <v>38</v>
      </c>
      <c r="G30" s="38"/>
      <c r="H30" s="38"/>
      <c r="I30" s="38"/>
      <c r="J30" s="38"/>
      <c r="K30" s="38"/>
      <c r="L30" s="231">
        <v>0.2</v>
      </c>
      <c r="M30" s="230"/>
      <c r="N30" s="230"/>
      <c r="O30" s="230"/>
      <c r="P30" s="230"/>
      <c r="Q30" s="40"/>
      <c r="R30" s="40"/>
      <c r="S30" s="40"/>
      <c r="T30" s="40"/>
      <c r="U30" s="40"/>
      <c r="V30" s="40"/>
      <c r="W30" s="229">
        <f>ROUND(BA94, 2)</f>
        <v>0</v>
      </c>
      <c r="X30" s="230"/>
      <c r="Y30" s="230"/>
      <c r="Z30" s="230"/>
      <c r="AA30" s="230"/>
      <c r="AB30" s="230"/>
      <c r="AC30" s="230"/>
      <c r="AD30" s="230"/>
      <c r="AE30" s="230"/>
      <c r="AF30" s="40"/>
      <c r="AG30" s="40"/>
      <c r="AH30" s="40"/>
      <c r="AI30" s="40"/>
      <c r="AJ30" s="40"/>
      <c r="AK30" s="229">
        <f>ROUND(AW94, 2)</f>
        <v>0</v>
      </c>
      <c r="AL30" s="230"/>
      <c r="AM30" s="230"/>
      <c r="AN30" s="230"/>
      <c r="AO30" s="230"/>
      <c r="AP30" s="40"/>
      <c r="AQ30" s="40"/>
      <c r="AR30" s="41"/>
      <c r="AS30" s="42"/>
      <c r="AT30" s="42"/>
      <c r="AU30" s="42"/>
      <c r="AV30" s="42"/>
      <c r="AW30" s="42"/>
      <c r="AX30" s="42"/>
      <c r="AY30" s="42"/>
      <c r="AZ30" s="42"/>
      <c r="BE30" s="219"/>
    </row>
    <row r="31" spans="1:71" s="3" customFormat="1" ht="14.4" hidden="1" customHeight="1">
      <c r="B31" s="37"/>
      <c r="C31" s="38"/>
      <c r="D31" s="38"/>
      <c r="E31" s="38"/>
      <c r="F31" s="26" t="s">
        <v>39</v>
      </c>
      <c r="G31" s="38"/>
      <c r="H31" s="38"/>
      <c r="I31" s="38"/>
      <c r="J31" s="38"/>
      <c r="K31" s="38"/>
      <c r="L31" s="234">
        <v>0.2</v>
      </c>
      <c r="M31" s="233"/>
      <c r="N31" s="233"/>
      <c r="O31" s="233"/>
      <c r="P31" s="233"/>
      <c r="Q31" s="38"/>
      <c r="R31" s="38"/>
      <c r="S31" s="38"/>
      <c r="T31" s="38"/>
      <c r="U31" s="38"/>
      <c r="V31" s="38"/>
      <c r="W31" s="232">
        <f>ROUND(BB94, 2)</f>
        <v>0</v>
      </c>
      <c r="X31" s="233"/>
      <c r="Y31" s="233"/>
      <c r="Z31" s="233"/>
      <c r="AA31" s="233"/>
      <c r="AB31" s="233"/>
      <c r="AC31" s="233"/>
      <c r="AD31" s="233"/>
      <c r="AE31" s="233"/>
      <c r="AF31" s="38"/>
      <c r="AG31" s="38"/>
      <c r="AH31" s="38"/>
      <c r="AI31" s="38"/>
      <c r="AJ31" s="38"/>
      <c r="AK31" s="232">
        <v>0</v>
      </c>
      <c r="AL31" s="233"/>
      <c r="AM31" s="233"/>
      <c r="AN31" s="233"/>
      <c r="AO31" s="233"/>
      <c r="AP31" s="38"/>
      <c r="AQ31" s="38"/>
      <c r="AR31" s="43"/>
      <c r="BE31" s="219"/>
    </row>
    <row r="32" spans="1:71" s="3" customFormat="1" ht="14.4" hidden="1" customHeight="1">
      <c r="B32" s="37"/>
      <c r="C32" s="38"/>
      <c r="D32" s="38"/>
      <c r="E32" s="38"/>
      <c r="F32" s="26" t="s">
        <v>40</v>
      </c>
      <c r="G32" s="38"/>
      <c r="H32" s="38"/>
      <c r="I32" s="38"/>
      <c r="J32" s="38"/>
      <c r="K32" s="38"/>
      <c r="L32" s="234">
        <v>0.2</v>
      </c>
      <c r="M32" s="233"/>
      <c r="N32" s="233"/>
      <c r="O32" s="233"/>
      <c r="P32" s="233"/>
      <c r="Q32" s="38"/>
      <c r="R32" s="38"/>
      <c r="S32" s="38"/>
      <c r="T32" s="38"/>
      <c r="U32" s="38"/>
      <c r="V32" s="38"/>
      <c r="W32" s="232">
        <f>ROUND(BC94, 2)</f>
        <v>0</v>
      </c>
      <c r="X32" s="233"/>
      <c r="Y32" s="233"/>
      <c r="Z32" s="233"/>
      <c r="AA32" s="233"/>
      <c r="AB32" s="233"/>
      <c r="AC32" s="233"/>
      <c r="AD32" s="233"/>
      <c r="AE32" s="233"/>
      <c r="AF32" s="38"/>
      <c r="AG32" s="38"/>
      <c r="AH32" s="38"/>
      <c r="AI32" s="38"/>
      <c r="AJ32" s="38"/>
      <c r="AK32" s="232">
        <v>0</v>
      </c>
      <c r="AL32" s="233"/>
      <c r="AM32" s="233"/>
      <c r="AN32" s="233"/>
      <c r="AO32" s="233"/>
      <c r="AP32" s="38"/>
      <c r="AQ32" s="38"/>
      <c r="AR32" s="43"/>
      <c r="BE32" s="219"/>
    </row>
    <row r="33" spans="1:57" s="3" customFormat="1" ht="14.4" hidden="1" customHeight="1">
      <c r="B33" s="37"/>
      <c r="C33" s="38"/>
      <c r="D33" s="38"/>
      <c r="E33" s="38"/>
      <c r="F33" s="39" t="s">
        <v>41</v>
      </c>
      <c r="G33" s="38"/>
      <c r="H33" s="38"/>
      <c r="I33" s="38"/>
      <c r="J33" s="38"/>
      <c r="K33" s="38"/>
      <c r="L33" s="231">
        <v>0</v>
      </c>
      <c r="M33" s="230"/>
      <c r="N33" s="230"/>
      <c r="O33" s="230"/>
      <c r="P33" s="230"/>
      <c r="Q33" s="40"/>
      <c r="R33" s="40"/>
      <c r="S33" s="40"/>
      <c r="T33" s="40"/>
      <c r="U33" s="40"/>
      <c r="V33" s="40"/>
      <c r="W33" s="229">
        <f>ROUND(BD94, 2)</f>
        <v>0</v>
      </c>
      <c r="X33" s="230"/>
      <c r="Y33" s="230"/>
      <c r="Z33" s="230"/>
      <c r="AA33" s="230"/>
      <c r="AB33" s="230"/>
      <c r="AC33" s="230"/>
      <c r="AD33" s="230"/>
      <c r="AE33" s="230"/>
      <c r="AF33" s="40"/>
      <c r="AG33" s="40"/>
      <c r="AH33" s="40"/>
      <c r="AI33" s="40"/>
      <c r="AJ33" s="40"/>
      <c r="AK33" s="229">
        <v>0</v>
      </c>
      <c r="AL33" s="230"/>
      <c r="AM33" s="230"/>
      <c r="AN33" s="230"/>
      <c r="AO33" s="230"/>
      <c r="AP33" s="40"/>
      <c r="AQ33" s="40"/>
      <c r="AR33" s="41"/>
      <c r="AS33" s="42"/>
      <c r="AT33" s="42"/>
      <c r="AU33" s="42"/>
      <c r="AV33" s="42"/>
      <c r="AW33" s="42"/>
      <c r="AX33" s="42"/>
      <c r="AY33" s="42"/>
      <c r="AZ33" s="42"/>
      <c r="BE33" s="219"/>
    </row>
    <row r="34" spans="1:57" s="2" customFormat="1" ht="6.9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18"/>
    </row>
    <row r="35" spans="1:57" s="2" customFormat="1" ht="25.95" customHeight="1">
      <c r="A35" s="31"/>
      <c r="B35" s="32"/>
      <c r="C35" s="44"/>
      <c r="D35" s="45" t="s">
        <v>42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43</v>
      </c>
      <c r="U35" s="46"/>
      <c r="V35" s="46"/>
      <c r="W35" s="46"/>
      <c r="X35" s="235" t="s">
        <v>44</v>
      </c>
      <c r="Y35" s="236"/>
      <c r="Z35" s="236"/>
      <c r="AA35" s="236"/>
      <c r="AB35" s="236"/>
      <c r="AC35" s="46"/>
      <c r="AD35" s="46"/>
      <c r="AE35" s="46"/>
      <c r="AF35" s="46"/>
      <c r="AG35" s="46"/>
      <c r="AH35" s="46"/>
      <c r="AI35" s="46"/>
      <c r="AJ35" s="46"/>
      <c r="AK35" s="237">
        <f>SUM(AK26:AK33)</f>
        <v>0</v>
      </c>
      <c r="AL35" s="236"/>
      <c r="AM35" s="236"/>
      <c r="AN35" s="236"/>
      <c r="AO35" s="238"/>
      <c r="AP35" s="44"/>
      <c r="AQ35" s="44"/>
      <c r="AR35" s="36"/>
      <c r="BE35" s="31"/>
    </row>
    <row r="36" spans="1:57" s="2" customFormat="1" ht="6.9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" customHeight="1">
      <c r="B49" s="48"/>
      <c r="C49" s="49"/>
      <c r="D49" s="50" t="s">
        <v>45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46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0.199999999999999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0.199999999999999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0.199999999999999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0.199999999999999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0.199999999999999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0.199999999999999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0.199999999999999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0.199999999999999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0.199999999999999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0.19999999999999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3.2">
      <c r="A60" s="31"/>
      <c r="B60" s="32"/>
      <c r="C60" s="33"/>
      <c r="D60" s="53" t="s">
        <v>47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53" t="s">
        <v>48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53" t="s">
        <v>47</v>
      </c>
      <c r="AI60" s="35"/>
      <c r="AJ60" s="35"/>
      <c r="AK60" s="35"/>
      <c r="AL60" s="35"/>
      <c r="AM60" s="53" t="s">
        <v>48</v>
      </c>
      <c r="AN60" s="35"/>
      <c r="AO60" s="35"/>
      <c r="AP60" s="33"/>
      <c r="AQ60" s="33"/>
      <c r="AR60" s="36"/>
      <c r="BE60" s="31"/>
    </row>
    <row r="61" spans="1:57" ht="10.199999999999999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0.199999999999999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0.199999999999999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3.2">
      <c r="A64" s="31"/>
      <c r="B64" s="32"/>
      <c r="C64" s="33"/>
      <c r="D64" s="50" t="s">
        <v>49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50</v>
      </c>
      <c r="AI64" s="54"/>
      <c r="AJ64" s="54"/>
      <c r="AK64" s="54"/>
      <c r="AL64" s="54"/>
      <c r="AM64" s="54"/>
      <c r="AN64" s="54"/>
      <c r="AO64" s="54"/>
      <c r="AP64" s="33"/>
      <c r="AQ64" s="33"/>
      <c r="AR64" s="36"/>
      <c r="BE64" s="31"/>
    </row>
    <row r="65" spans="1:57" ht="10.199999999999999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0.199999999999999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0.199999999999999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0.199999999999999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0.19999999999999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0.199999999999999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0.199999999999999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0.199999999999999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0.199999999999999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0.199999999999999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3.2">
      <c r="A75" s="31"/>
      <c r="B75" s="32"/>
      <c r="C75" s="33"/>
      <c r="D75" s="53" t="s">
        <v>47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53" t="s">
        <v>48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53" t="s">
        <v>47</v>
      </c>
      <c r="AI75" s="35"/>
      <c r="AJ75" s="35"/>
      <c r="AK75" s="35"/>
      <c r="AL75" s="35"/>
      <c r="AM75" s="53" t="s">
        <v>48</v>
      </c>
      <c r="AN75" s="35"/>
      <c r="AO75" s="35"/>
      <c r="AP75" s="33"/>
      <c r="AQ75" s="33"/>
      <c r="AR75" s="36"/>
      <c r="BE75" s="31"/>
    </row>
    <row r="76" spans="1:57" s="2" customFormat="1" ht="10.199999999999999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" customHeight="1">
      <c r="A77" s="31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36"/>
      <c r="BE77" s="31"/>
    </row>
    <row r="81" spans="1:90" s="2" customFormat="1" ht="6.9" customHeight="1">
      <c r="A81" s="31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36"/>
      <c r="BE81" s="31"/>
    </row>
    <row r="82" spans="1:90" s="2" customFormat="1" ht="24.9" customHeight="1">
      <c r="A82" s="31"/>
      <c r="B82" s="32"/>
      <c r="C82" s="20" t="s">
        <v>51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0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0" s="4" customFormat="1" ht="12" customHeight="1">
      <c r="B84" s="59"/>
      <c r="C84" s="26" t="s">
        <v>12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09/2022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0" s="5" customFormat="1" ht="36.9" customHeight="1">
      <c r="B85" s="62"/>
      <c r="C85" s="63" t="s">
        <v>15</v>
      </c>
      <c r="D85" s="64"/>
      <c r="E85" s="64"/>
      <c r="F85" s="64"/>
      <c r="G85" s="64"/>
      <c r="H85" s="64"/>
      <c r="I85" s="64"/>
      <c r="J85" s="64"/>
      <c r="K85" s="64"/>
      <c r="L85" s="239" t="str">
        <f>K6</f>
        <v>Technologická príprava laborátia k inštalácií prístroja</v>
      </c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  <c r="AA85" s="240"/>
      <c r="AB85" s="240"/>
      <c r="AC85" s="240"/>
      <c r="AD85" s="240"/>
      <c r="AE85" s="240"/>
      <c r="AF85" s="240"/>
      <c r="AG85" s="240"/>
      <c r="AH85" s="240"/>
      <c r="AI85" s="240"/>
      <c r="AJ85" s="240"/>
      <c r="AK85" s="64"/>
      <c r="AL85" s="64"/>
      <c r="AM85" s="64"/>
      <c r="AN85" s="64"/>
      <c r="AO85" s="64"/>
      <c r="AP85" s="64"/>
      <c r="AQ85" s="64"/>
      <c r="AR85" s="65"/>
    </row>
    <row r="86" spans="1:90" s="2" customFormat="1" ht="6.9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0" s="2" customFormat="1" ht="12" customHeight="1">
      <c r="A87" s="31"/>
      <c r="B87" s="32"/>
      <c r="C87" s="26" t="s">
        <v>19</v>
      </c>
      <c r="D87" s="33"/>
      <c r="E87" s="33"/>
      <c r="F87" s="33"/>
      <c r="G87" s="33"/>
      <c r="H87" s="33"/>
      <c r="I87" s="33"/>
      <c r="J87" s="33"/>
      <c r="K87" s="33"/>
      <c r="L87" s="66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21</v>
      </c>
      <c r="AJ87" s="33"/>
      <c r="AK87" s="33"/>
      <c r="AL87" s="33"/>
      <c r="AM87" s="241" t="str">
        <f>IF(AN8= "","",AN8)</f>
        <v>9. 9. 2022</v>
      </c>
      <c r="AN87" s="241"/>
      <c r="AO87" s="33"/>
      <c r="AP87" s="33"/>
      <c r="AQ87" s="33"/>
      <c r="AR87" s="36"/>
      <c r="BE87" s="31"/>
    </row>
    <row r="88" spans="1:90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0" s="2" customFormat="1" ht="15.15" customHeight="1">
      <c r="A89" s="31"/>
      <c r="B89" s="32"/>
      <c r="C89" s="26" t="s">
        <v>23</v>
      </c>
      <c r="D89" s="33"/>
      <c r="E89" s="33"/>
      <c r="F89" s="33"/>
      <c r="G89" s="33"/>
      <c r="H89" s="33"/>
      <c r="I89" s="33"/>
      <c r="J89" s="33"/>
      <c r="K89" s="33"/>
      <c r="L89" s="60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28</v>
      </c>
      <c r="AJ89" s="33"/>
      <c r="AK89" s="33"/>
      <c r="AL89" s="33"/>
      <c r="AM89" s="242" t="str">
        <f>IF(E17="","",E17)</f>
        <v xml:space="preserve"> </v>
      </c>
      <c r="AN89" s="243"/>
      <c r="AO89" s="243"/>
      <c r="AP89" s="243"/>
      <c r="AQ89" s="33"/>
      <c r="AR89" s="36"/>
      <c r="AS89" s="244" t="s">
        <v>52</v>
      </c>
      <c r="AT89" s="245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1"/>
    </row>
    <row r="90" spans="1:90" s="2" customFormat="1" ht="15.15" customHeight="1">
      <c r="A90" s="31"/>
      <c r="B90" s="32"/>
      <c r="C90" s="26" t="s">
        <v>26</v>
      </c>
      <c r="D90" s="33"/>
      <c r="E90" s="33"/>
      <c r="F90" s="33"/>
      <c r="G90" s="33"/>
      <c r="H90" s="33"/>
      <c r="I90" s="33"/>
      <c r="J90" s="33"/>
      <c r="K90" s="33"/>
      <c r="L90" s="60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30</v>
      </c>
      <c r="AJ90" s="33"/>
      <c r="AK90" s="33"/>
      <c r="AL90" s="33"/>
      <c r="AM90" s="242" t="str">
        <f>IF(E20="","",E20)</f>
        <v xml:space="preserve"> </v>
      </c>
      <c r="AN90" s="243"/>
      <c r="AO90" s="243"/>
      <c r="AP90" s="243"/>
      <c r="AQ90" s="33"/>
      <c r="AR90" s="36"/>
      <c r="AS90" s="246"/>
      <c r="AT90" s="247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1"/>
    </row>
    <row r="91" spans="1:90" s="2" customFormat="1" ht="10.8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48"/>
      <c r="AT91" s="249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1"/>
    </row>
    <row r="92" spans="1:90" s="2" customFormat="1" ht="29.25" customHeight="1">
      <c r="A92" s="31"/>
      <c r="B92" s="32"/>
      <c r="C92" s="250" t="s">
        <v>53</v>
      </c>
      <c r="D92" s="251"/>
      <c r="E92" s="251"/>
      <c r="F92" s="251"/>
      <c r="G92" s="251"/>
      <c r="H92" s="74"/>
      <c r="I92" s="252" t="s">
        <v>54</v>
      </c>
      <c r="J92" s="251"/>
      <c r="K92" s="251"/>
      <c r="L92" s="251"/>
      <c r="M92" s="251"/>
      <c r="N92" s="251"/>
      <c r="O92" s="251"/>
      <c r="P92" s="251"/>
      <c r="Q92" s="251"/>
      <c r="R92" s="251"/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3" t="s">
        <v>55</v>
      </c>
      <c r="AH92" s="251"/>
      <c r="AI92" s="251"/>
      <c r="AJ92" s="251"/>
      <c r="AK92" s="251"/>
      <c r="AL92" s="251"/>
      <c r="AM92" s="251"/>
      <c r="AN92" s="252" t="s">
        <v>56</v>
      </c>
      <c r="AO92" s="251"/>
      <c r="AP92" s="254"/>
      <c r="AQ92" s="75" t="s">
        <v>57</v>
      </c>
      <c r="AR92" s="36"/>
      <c r="AS92" s="76" t="s">
        <v>58</v>
      </c>
      <c r="AT92" s="77" t="s">
        <v>59</v>
      </c>
      <c r="AU92" s="77" t="s">
        <v>60</v>
      </c>
      <c r="AV92" s="77" t="s">
        <v>61</v>
      </c>
      <c r="AW92" s="77" t="s">
        <v>62</v>
      </c>
      <c r="AX92" s="77" t="s">
        <v>63</v>
      </c>
      <c r="AY92" s="77" t="s">
        <v>64</v>
      </c>
      <c r="AZ92" s="77" t="s">
        <v>65</v>
      </c>
      <c r="BA92" s="77" t="s">
        <v>66</v>
      </c>
      <c r="BB92" s="77" t="s">
        <v>67</v>
      </c>
      <c r="BC92" s="77" t="s">
        <v>68</v>
      </c>
      <c r="BD92" s="78" t="s">
        <v>69</v>
      </c>
      <c r="BE92" s="31"/>
    </row>
    <row r="93" spans="1:90" s="2" customFormat="1" ht="10.8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1"/>
    </row>
    <row r="94" spans="1:90" s="6" customFormat="1" ht="32.4" customHeight="1">
      <c r="B94" s="82"/>
      <c r="C94" s="83" t="s">
        <v>70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58">
        <f>ROUND(AG95,2)</f>
        <v>0</v>
      </c>
      <c r="AH94" s="258"/>
      <c r="AI94" s="258"/>
      <c r="AJ94" s="258"/>
      <c r="AK94" s="258"/>
      <c r="AL94" s="258"/>
      <c r="AM94" s="258"/>
      <c r="AN94" s="259">
        <f>SUM(AG94,AT94)</f>
        <v>0</v>
      </c>
      <c r="AO94" s="259"/>
      <c r="AP94" s="259"/>
      <c r="AQ94" s="86" t="s">
        <v>1</v>
      </c>
      <c r="AR94" s="87"/>
      <c r="AS94" s="88">
        <f>ROUND(AS95,2)</f>
        <v>0</v>
      </c>
      <c r="AT94" s="89">
        <f>ROUND(SUM(AV94:AW94),2)</f>
        <v>0</v>
      </c>
      <c r="AU94" s="90">
        <f>ROUND(AU95,5)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ROUND(AZ95,2)</f>
        <v>0</v>
      </c>
      <c r="BA94" s="89">
        <f>ROUND(BA95,2)</f>
        <v>0</v>
      </c>
      <c r="BB94" s="89">
        <f>ROUND(BB95,2)</f>
        <v>0</v>
      </c>
      <c r="BC94" s="89">
        <f>ROUND(BC95,2)</f>
        <v>0</v>
      </c>
      <c r="BD94" s="91">
        <f>ROUND(BD95,2)</f>
        <v>0</v>
      </c>
      <c r="BS94" s="92" t="s">
        <v>71</v>
      </c>
      <c r="BT94" s="92" t="s">
        <v>72</v>
      </c>
      <c r="BV94" s="92" t="s">
        <v>73</v>
      </c>
      <c r="BW94" s="92" t="s">
        <v>5</v>
      </c>
      <c r="BX94" s="92" t="s">
        <v>74</v>
      </c>
      <c r="CL94" s="92" t="s">
        <v>1</v>
      </c>
    </row>
    <row r="95" spans="1:90" s="7" customFormat="1" ht="24.75" customHeight="1">
      <c r="A95" s="93" t="s">
        <v>75</v>
      </c>
      <c r="B95" s="94"/>
      <c r="C95" s="95"/>
      <c r="D95" s="257" t="s">
        <v>13</v>
      </c>
      <c r="E95" s="257"/>
      <c r="F95" s="257"/>
      <c r="G95" s="257"/>
      <c r="H95" s="257"/>
      <c r="I95" s="96"/>
      <c r="J95" s="257" t="s">
        <v>16</v>
      </c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57"/>
      <c r="AE95" s="257"/>
      <c r="AF95" s="257"/>
      <c r="AG95" s="255">
        <f>'09-2022 - Technologická p...'!J28</f>
        <v>0</v>
      </c>
      <c r="AH95" s="256"/>
      <c r="AI95" s="256"/>
      <c r="AJ95" s="256"/>
      <c r="AK95" s="256"/>
      <c r="AL95" s="256"/>
      <c r="AM95" s="256"/>
      <c r="AN95" s="255">
        <f>SUM(AG95,AT95)</f>
        <v>0</v>
      </c>
      <c r="AO95" s="256"/>
      <c r="AP95" s="256"/>
      <c r="AQ95" s="97" t="s">
        <v>76</v>
      </c>
      <c r="AR95" s="98"/>
      <c r="AS95" s="99">
        <v>0</v>
      </c>
      <c r="AT95" s="100">
        <f>ROUND(SUM(AV95:AW95),2)</f>
        <v>0</v>
      </c>
      <c r="AU95" s="101">
        <f>'09-2022 - Technologická p...'!P121</f>
        <v>0</v>
      </c>
      <c r="AV95" s="100">
        <f>'09-2022 - Technologická p...'!J31</f>
        <v>0</v>
      </c>
      <c r="AW95" s="100">
        <f>'09-2022 - Technologická p...'!J32</f>
        <v>0</v>
      </c>
      <c r="AX95" s="100">
        <f>'09-2022 - Technologická p...'!J33</f>
        <v>0</v>
      </c>
      <c r="AY95" s="100">
        <f>'09-2022 - Technologická p...'!J34</f>
        <v>0</v>
      </c>
      <c r="AZ95" s="100">
        <f>'09-2022 - Technologická p...'!F31</f>
        <v>0</v>
      </c>
      <c r="BA95" s="100">
        <f>'09-2022 - Technologická p...'!F32</f>
        <v>0</v>
      </c>
      <c r="BB95" s="100">
        <f>'09-2022 - Technologická p...'!F33</f>
        <v>0</v>
      </c>
      <c r="BC95" s="100">
        <f>'09-2022 - Technologická p...'!F34</f>
        <v>0</v>
      </c>
      <c r="BD95" s="102">
        <f>'09-2022 - Technologická p...'!F35</f>
        <v>0</v>
      </c>
      <c r="BT95" s="103" t="s">
        <v>77</v>
      </c>
      <c r="BU95" s="103" t="s">
        <v>78</v>
      </c>
      <c r="BV95" s="103" t="s">
        <v>73</v>
      </c>
      <c r="BW95" s="103" t="s">
        <v>5</v>
      </c>
      <c r="BX95" s="103" t="s">
        <v>74</v>
      </c>
      <c r="CL95" s="103" t="s">
        <v>1</v>
      </c>
    </row>
    <row r="96" spans="1:90" s="2" customFormat="1" ht="30" customHeight="1">
      <c r="A96" s="31"/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6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" customHeight="1">
      <c r="A97" s="31"/>
      <c r="B97" s="55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sheetProtection algorithmName="SHA-512" hashValue="86nVPxmpKeer9lT6gMaynXq9EHJ/1vNHPggPoLhGOV4FauO2m9+cFdcqkx8hyxY0IeOC8QRJUS6q5KhVP9l1SA==" saltValue="1Wxte310jRtZSNMT8si5j9k2EylL6MlxAexT9DZpdOhvsImrzVPNxjLDKI8Gy3sUnwOvhsxAF1t3u7KimVcMKw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9-2022 - Technologická p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62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4" t="s">
        <v>5</v>
      </c>
    </row>
    <row r="3" spans="1:46" s="1" customFormat="1" ht="6.9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7"/>
      <c r="AT3" s="14" t="s">
        <v>72</v>
      </c>
    </row>
    <row r="4" spans="1:46" s="1" customFormat="1" ht="24.9" customHeight="1">
      <c r="B4" s="17"/>
      <c r="D4" s="106" t="s">
        <v>79</v>
      </c>
      <c r="L4" s="17"/>
      <c r="M4" s="107" t="s">
        <v>9</v>
      </c>
      <c r="AT4" s="14" t="s">
        <v>4</v>
      </c>
    </row>
    <row r="5" spans="1:46" s="1" customFormat="1" ht="6.9" customHeight="1">
      <c r="B5" s="17"/>
      <c r="L5" s="17"/>
    </row>
    <row r="6" spans="1:46" s="2" customFormat="1" ht="12" customHeight="1">
      <c r="A6" s="31"/>
      <c r="B6" s="36"/>
      <c r="C6" s="31"/>
      <c r="D6" s="108" t="s">
        <v>15</v>
      </c>
      <c r="E6" s="31"/>
      <c r="F6" s="31"/>
      <c r="G6" s="31"/>
      <c r="H6" s="31"/>
      <c r="I6" s="31"/>
      <c r="J6" s="31"/>
      <c r="K6" s="31"/>
      <c r="L6" s="52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46" s="2" customFormat="1" ht="16.5" customHeight="1">
      <c r="A7" s="31"/>
      <c r="B7" s="36"/>
      <c r="C7" s="31"/>
      <c r="D7" s="31"/>
      <c r="E7" s="261" t="s">
        <v>16</v>
      </c>
      <c r="F7" s="262"/>
      <c r="G7" s="262"/>
      <c r="H7" s="262"/>
      <c r="I7" s="31"/>
      <c r="J7" s="31"/>
      <c r="K7" s="31"/>
      <c r="L7" s="52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46" s="2" customFormat="1" ht="10.199999999999999">
      <c r="A8" s="31"/>
      <c r="B8" s="36"/>
      <c r="C8" s="31"/>
      <c r="D8" s="31"/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2" customHeight="1">
      <c r="A9" s="31"/>
      <c r="B9" s="36"/>
      <c r="C9" s="31"/>
      <c r="D9" s="108" t="s">
        <v>17</v>
      </c>
      <c r="E9" s="31"/>
      <c r="F9" s="109" t="s">
        <v>1</v>
      </c>
      <c r="G9" s="31"/>
      <c r="H9" s="31"/>
      <c r="I9" s="108" t="s">
        <v>18</v>
      </c>
      <c r="J9" s="109" t="s">
        <v>1</v>
      </c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6"/>
      <c r="C10" s="31"/>
      <c r="D10" s="108" t="s">
        <v>19</v>
      </c>
      <c r="E10" s="31"/>
      <c r="F10" s="109" t="s">
        <v>20</v>
      </c>
      <c r="G10" s="31"/>
      <c r="H10" s="31"/>
      <c r="I10" s="108" t="s">
        <v>21</v>
      </c>
      <c r="J10" s="110" t="str">
        <f>'Rekapitulácia stavby'!AN8</f>
        <v>9. 9. 2022</v>
      </c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0.8" customHeight="1">
      <c r="A11" s="31"/>
      <c r="B11" s="36"/>
      <c r="C11" s="31"/>
      <c r="D11" s="31"/>
      <c r="E11" s="31"/>
      <c r="F11" s="31"/>
      <c r="G11" s="31"/>
      <c r="H11" s="31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8" t="s">
        <v>23</v>
      </c>
      <c r="E12" s="31"/>
      <c r="F12" s="31"/>
      <c r="G12" s="31"/>
      <c r="H12" s="31"/>
      <c r="I12" s="108" t="s">
        <v>24</v>
      </c>
      <c r="J12" s="109" t="str">
        <f>IF('Rekapitulácia stavby'!AN10="","",'Rekapitulácia stavby'!AN10)</f>
        <v/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8" customHeight="1">
      <c r="A13" s="31"/>
      <c r="B13" s="36"/>
      <c r="C13" s="31"/>
      <c r="D13" s="31"/>
      <c r="E13" s="109" t="str">
        <f>IF('Rekapitulácia stavby'!E11="","",'Rekapitulácia stavby'!E11)</f>
        <v xml:space="preserve"> </v>
      </c>
      <c r="F13" s="31"/>
      <c r="G13" s="31"/>
      <c r="H13" s="31"/>
      <c r="I13" s="108" t="s">
        <v>25</v>
      </c>
      <c r="J13" s="109" t="str">
        <f>IF('Rekapitulácia stavby'!AN11="","",'Rekapitulácia stavby'!AN11)</f>
        <v/>
      </c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6.9" customHeight="1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08" t="s">
        <v>26</v>
      </c>
      <c r="E15" s="31"/>
      <c r="F15" s="31"/>
      <c r="G15" s="31"/>
      <c r="H15" s="31"/>
      <c r="I15" s="108" t="s">
        <v>24</v>
      </c>
      <c r="J15" s="27" t="str">
        <f>'Rekapitulácia stavby'!AN13</f>
        <v>Vyplň údaj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8" customHeight="1">
      <c r="A16" s="31"/>
      <c r="B16" s="36"/>
      <c r="C16" s="31"/>
      <c r="D16" s="31"/>
      <c r="E16" s="263" t="str">
        <f>'Rekapitulácia stavby'!E14</f>
        <v>Vyplň údaj</v>
      </c>
      <c r="F16" s="264"/>
      <c r="G16" s="264"/>
      <c r="H16" s="264"/>
      <c r="I16" s="108" t="s">
        <v>25</v>
      </c>
      <c r="J16" s="27" t="str">
        <f>'Rekapitulácia stavby'!AN14</f>
        <v>Vyplň údaj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6.9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08" t="s">
        <v>28</v>
      </c>
      <c r="E18" s="31"/>
      <c r="F18" s="31"/>
      <c r="G18" s="31"/>
      <c r="H18" s="31"/>
      <c r="I18" s="108" t="s">
        <v>24</v>
      </c>
      <c r="J18" s="109" t="str">
        <f>IF('Rekapitulácia stavby'!AN16="","",'Rekapitulácia stavby'!AN16)</f>
        <v/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09" t="str">
        <f>IF('Rekapitulácia stavby'!E17="","",'Rekapitulácia stavby'!E17)</f>
        <v xml:space="preserve"> </v>
      </c>
      <c r="F19" s="31"/>
      <c r="G19" s="31"/>
      <c r="H19" s="31"/>
      <c r="I19" s="108" t="s">
        <v>25</v>
      </c>
      <c r="J19" s="109" t="str">
        <f>IF('Rekapitulácia stavby'!AN17="","",'Rekapitulácia stavby'!AN17)</f>
        <v/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08" t="s">
        <v>30</v>
      </c>
      <c r="E21" s="31"/>
      <c r="F21" s="31"/>
      <c r="G21" s="31"/>
      <c r="H21" s="31"/>
      <c r="I21" s="108" t="s">
        <v>24</v>
      </c>
      <c r="J21" s="109" t="str">
        <f>IF('Rekapitulácia stavby'!AN19="","",'Rekapitulácia stavby'!AN19)</f>
        <v/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109" t="str">
        <f>IF('Rekapitulácia stavby'!E20="","",'Rekapitulácia stavby'!E20)</f>
        <v xml:space="preserve"> </v>
      </c>
      <c r="F22" s="31"/>
      <c r="G22" s="31"/>
      <c r="H22" s="31"/>
      <c r="I22" s="108" t="s">
        <v>25</v>
      </c>
      <c r="J22" s="109" t="str">
        <f>IF('Rekapitulácia stavby'!AN20="","",'Rekapitulácia stavby'!AN20)</f>
        <v/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08" t="s">
        <v>31</v>
      </c>
      <c r="E24" s="31"/>
      <c r="F24" s="31"/>
      <c r="G24" s="31"/>
      <c r="H24" s="31"/>
      <c r="I24" s="31"/>
      <c r="J24" s="31"/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8" customFormat="1" ht="16.5" customHeight="1">
      <c r="A25" s="111"/>
      <c r="B25" s="112"/>
      <c r="C25" s="111"/>
      <c r="D25" s="111"/>
      <c r="E25" s="265" t="s">
        <v>1</v>
      </c>
      <c r="F25" s="265"/>
      <c r="G25" s="265"/>
      <c r="H25" s="265"/>
      <c r="I25" s="111"/>
      <c r="J25" s="111"/>
      <c r="K25" s="111"/>
      <c r="L25" s="113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</row>
    <row r="26" spans="1:31" s="2" customFormat="1" ht="6.9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" customHeight="1">
      <c r="A27" s="31"/>
      <c r="B27" s="36"/>
      <c r="C27" s="31"/>
      <c r="D27" s="114"/>
      <c r="E27" s="114"/>
      <c r="F27" s="114"/>
      <c r="G27" s="114"/>
      <c r="H27" s="114"/>
      <c r="I27" s="114"/>
      <c r="J27" s="114"/>
      <c r="K27" s="114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25.35" customHeight="1">
      <c r="A28" s="31"/>
      <c r="B28" s="36"/>
      <c r="C28" s="31"/>
      <c r="D28" s="115" t="s">
        <v>32</v>
      </c>
      <c r="E28" s="31"/>
      <c r="F28" s="31"/>
      <c r="G28" s="31"/>
      <c r="H28" s="31"/>
      <c r="I28" s="31"/>
      <c r="J28" s="116">
        <f>ROUND(J121, 2)</f>
        <v>0</v>
      </c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4"/>
      <c r="E29" s="114"/>
      <c r="F29" s="114"/>
      <c r="G29" s="114"/>
      <c r="H29" s="114"/>
      <c r="I29" s="114"/>
      <c r="J29" s="114"/>
      <c r="K29" s="114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" customHeight="1">
      <c r="A30" s="31"/>
      <c r="B30" s="36"/>
      <c r="C30" s="31"/>
      <c r="D30" s="31"/>
      <c r="E30" s="31"/>
      <c r="F30" s="117" t="s">
        <v>34</v>
      </c>
      <c r="G30" s="31"/>
      <c r="H30" s="31"/>
      <c r="I30" s="117" t="s">
        <v>33</v>
      </c>
      <c r="J30" s="117" t="s">
        <v>35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" customHeight="1">
      <c r="A31" s="31"/>
      <c r="B31" s="36"/>
      <c r="C31" s="31"/>
      <c r="D31" s="118" t="s">
        <v>36</v>
      </c>
      <c r="E31" s="119" t="s">
        <v>37</v>
      </c>
      <c r="F31" s="120">
        <f>ROUND((SUM(BE121:BE161)),  2)</f>
        <v>0</v>
      </c>
      <c r="G31" s="121"/>
      <c r="H31" s="121"/>
      <c r="I31" s="122">
        <v>0.2</v>
      </c>
      <c r="J31" s="120">
        <f>ROUND(((SUM(BE121:BE161))*I31),  2)</f>
        <v>0</v>
      </c>
      <c r="K31" s="31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119" t="s">
        <v>38</v>
      </c>
      <c r="F32" s="120">
        <f>ROUND((SUM(BF121:BF161)),  2)</f>
        <v>0</v>
      </c>
      <c r="G32" s="121"/>
      <c r="H32" s="121"/>
      <c r="I32" s="122">
        <v>0.2</v>
      </c>
      <c r="J32" s="120">
        <f>ROUND(((SUM(BF121:BF161))*I32),  2)</f>
        <v>0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hidden="1" customHeight="1">
      <c r="A33" s="31"/>
      <c r="B33" s="36"/>
      <c r="C33" s="31"/>
      <c r="D33" s="31"/>
      <c r="E33" s="108" t="s">
        <v>39</v>
      </c>
      <c r="F33" s="123">
        <f>ROUND((SUM(BG121:BG161)),  2)</f>
        <v>0</v>
      </c>
      <c r="G33" s="31"/>
      <c r="H33" s="31"/>
      <c r="I33" s="124">
        <v>0.2</v>
      </c>
      <c r="J33" s="123">
        <f>0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hidden="1" customHeight="1">
      <c r="A34" s="31"/>
      <c r="B34" s="36"/>
      <c r="C34" s="31"/>
      <c r="D34" s="31"/>
      <c r="E34" s="108" t="s">
        <v>40</v>
      </c>
      <c r="F34" s="123">
        <f>ROUND((SUM(BH121:BH161)),  2)</f>
        <v>0</v>
      </c>
      <c r="G34" s="31"/>
      <c r="H34" s="31"/>
      <c r="I34" s="124">
        <v>0.2</v>
      </c>
      <c r="J34" s="123">
        <f>0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19" t="s">
        <v>41</v>
      </c>
      <c r="F35" s="120">
        <f>ROUND((SUM(BI121:BI161)),  2)</f>
        <v>0</v>
      </c>
      <c r="G35" s="121"/>
      <c r="H35" s="121"/>
      <c r="I35" s="122">
        <v>0</v>
      </c>
      <c r="J35" s="120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6.9" customHeight="1">
      <c r="A36" s="31"/>
      <c r="B36" s="36"/>
      <c r="C36" s="31"/>
      <c r="D36" s="31"/>
      <c r="E36" s="31"/>
      <c r="F36" s="31"/>
      <c r="G36" s="31"/>
      <c r="H36" s="31"/>
      <c r="I36" s="31"/>
      <c r="J36" s="31"/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25.35" customHeight="1">
      <c r="A37" s="31"/>
      <c r="B37" s="36"/>
      <c r="C37" s="125"/>
      <c r="D37" s="126" t="s">
        <v>42</v>
      </c>
      <c r="E37" s="127"/>
      <c r="F37" s="127"/>
      <c r="G37" s="128" t="s">
        <v>43</v>
      </c>
      <c r="H37" s="129" t="s">
        <v>44</v>
      </c>
      <c r="I37" s="127"/>
      <c r="J37" s="130">
        <f>SUM(J28:J35)</f>
        <v>0</v>
      </c>
      <c r="K37" s="1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1" customFormat="1" ht="14.4" customHeight="1">
      <c r="B39" s="17"/>
      <c r="L39" s="17"/>
    </row>
    <row r="40" spans="1:31" s="1" customFormat="1" ht="14.4" customHeight="1">
      <c r="B40" s="17"/>
      <c r="L40" s="17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32" t="s">
        <v>45</v>
      </c>
      <c r="E50" s="133"/>
      <c r="F50" s="133"/>
      <c r="G50" s="132" t="s">
        <v>46</v>
      </c>
      <c r="H50" s="133"/>
      <c r="I50" s="133"/>
      <c r="J50" s="133"/>
      <c r="K50" s="133"/>
      <c r="L50" s="5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34" t="s">
        <v>47</v>
      </c>
      <c r="E61" s="135"/>
      <c r="F61" s="136" t="s">
        <v>48</v>
      </c>
      <c r="G61" s="134" t="s">
        <v>47</v>
      </c>
      <c r="H61" s="135"/>
      <c r="I61" s="135"/>
      <c r="J61" s="137" t="s">
        <v>48</v>
      </c>
      <c r="K61" s="135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32" t="s">
        <v>49</v>
      </c>
      <c r="E65" s="138"/>
      <c r="F65" s="138"/>
      <c r="G65" s="132" t="s">
        <v>50</v>
      </c>
      <c r="H65" s="138"/>
      <c r="I65" s="138"/>
      <c r="J65" s="138"/>
      <c r="K65" s="138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34" t="s">
        <v>47</v>
      </c>
      <c r="E76" s="135"/>
      <c r="F76" s="136" t="s">
        <v>48</v>
      </c>
      <c r="G76" s="134" t="s">
        <v>47</v>
      </c>
      <c r="H76" s="135"/>
      <c r="I76" s="135"/>
      <c r="J76" s="137" t="s">
        <v>48</v>
      </c>
      <c r="K76" s="135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customHeight="1">
      <c r="A81" s="31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customHeight="1">
      <c r="A82" s="31"/>
      <c r="B82" s="32"/>
      <c r="C82" s="20" t="s">
        <v>80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39" t="str">
        <f>E7</f>
        <v>Technologická príprava laborátia k inštalácií prístroja</v>
      </c>
      <c r="F85" s="266"/>
      <c r="G85" s="266"/>
      <c r="H85" s="266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6.9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2" customHeight="1">
      <c r="A87" s="31"/>
      <c r="B87" s="32"/>
      <c r="C87" s="26" t="s">
        <v>19</v>
      </c>
      <c r="D87" s="33"/>
      <c r="E87" s="33"/>
      <c r="F87" s="24" t="str">
        <f>F10</f>
        <v xml:space="preserve"> </v>
      </c>
      <c r="G87" s="33"/>
      <c r="H87" s="33"/>
      <c r="I87" s="26" t="s">
        <v>21</v>
      </c>
      <c r="J87" s="67" t="str">
        <f>IF(J10="","",J10)</f>
        <v>9. 9. 2022</v>
      </c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5.15" customHeight="1">
      <c r="A89" s="31"/>
      <c r="B89" s="32"/>
      <c r="C89" s="26" t="s">
        <v>23</v>
      </c>
      <c r="D89" s="33"/>
      <c r="E89" s="33"/>
      <c r="F89" s="24" t="str">
        <f>E13</f>
        <v xml:space="preserve"> </v>
      </c>
      <c r="G89" s="33"/>
      <c r="H89" s="33"/>
      <c r="I89" s="26" t="s">
        <v>28</v>
      </c>
      <c r="J89" s="29" t="str">
        <f>E19</f>
        <v xml:space="preserve"> 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15.15" customHeight="1">
      <c r="A90" s="31"/>
      <c r="B90" s="32"/>
      <c r="C90" s="26" t="s">
        <v>26</v>
      </c>
      <c r="D90" s="33"/>
      <c r="E90" s="33"/>
      <c r="F90" s="24" t="str">
        <f>IF(E16="","",E16)</f>
        <v>Vyplň údaj</v>
      </c>
      <c r="G90" s="33"/>
      <c r="H90" s="33"/>
      <c r="I90" s="26" t="s">
        <v>30</v>
      </c>
      <c r="J90" s="29" t="str">
        <f>E22</f>
        <v xml:space="preserve"> </v>
      </c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0.35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9.25" customHeight="1">
      <c r="A92" s="31"/>
      <c r="B92" s="32"/>
      <c r="C92" s="143" t="s">
        <v>81</v>
      </c>
      <c r="D92" s="144"/>
      <c r="E92" s="144"/>
      <c r="F92" s="144"/>
      <c r="G92" s="144"/>
      <c r="H92" s="144"/>
      <c r="I92" s="144"/>
      <c r="J92" s="145" t="s">
        <v>82</v>
      </c>
      <c r="K92" s="144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2.8" customHeight="1">
      <c r="A94" s="31"/>
      <c r="B94" s="32"/>
      <c r="C94" s="146" t="s">
        <v>83</v>
      </c>
      <c r="D94" s="33"/>
      <c r="E94" s="33"/>
      <c r="F94" s="33"/>
      <c r="G94" s="33"/>
      <c r="H94" s="33"/>
      <c r="I94" s="33"/>
      <c r="J94" s="85">
        <f>J121</f>
        <v>0</v>
      </c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U94" s="14" t="s">
        <v>84</v>
      </c>
    </row>
    <row r="95" spans="1:47" s="9" customFormat="1" ht="24.9" customHeight="1">
      <c r="B95" s="147"/>
      <c r="C95" s="148"/>
      <c r="D95" s="149" t="s">
        <v>85</v>
      </c>
      <c r="E95" s="150"/>
      <c r="F95" s="150"/>
      <c r="G95" s="150"/>
      <c r="H95" s="150"/>
      <c r="I95" s="150"/>
      <c r="J95" s="151">
        <f>J122</f>
        <v>0</v>
      </c>
      <c r="K95" s="148"/>
      <c r="L95" s="152"/>
    </row>
    <row r="96" spans="1:47" s="10" customFormat="1" ht="19.95" customHeight="1">
      <c r="B96" s="153"/>
      <c r="C96" s="154"/>
      <c r="D96" s="155" t="s">
        <v>86</v>
      </c>
      <c r="E96" s="156"/>
      <c r="F96" s="156"/>
      <c r="G96" s="156"/>
      <c r="H96" s="156"/>
      <c r="I96" s="156"/>
      <c r="J96" s="157">
        <f>J123</f>
        <v>0</v>
      </c>
      <c r="K96" s="154"/>
      <c r="L96" s="158"/>
    </row>
    <row r="97" spans="1:31" s="10" customFormat="1" ht="19.95" customHeight="1">
      <c r="B97" s="153"/>
      <c r="C97" s="154"/>
      <c r="D97" s="155" t="s">
        <v>87</v>
      </c>
      <c r="E97" s="156"/>
      <c r="F97" s="156"/>
      <c r="G97" s="156"/>
      <c r="H97" s="156"/>
      <c r="I97" s="156"/>
      <c r="J97" s="157">
        <f>J125</f>
        <v>0</v>
      </c>
      <c r="K97" s="154"/>
      <c r="L97" s="158"/>
    </row>
    <row r="98" spans="1:31" s="10" customFormat="1" ht="19.95" customHeight="1">
      <c r="B98" s="153"/>
      <c r="C98" s="154"/>
      <c r="D98" s="155" t="s">
        <v>88</v>
      </c>
      <c r="E98" s="156"/>
      <c r="F98" s="156"/>
      <c r="G98" s="156"/>
      <c r="H98" s="156"/>
      <c r="I98" s="156"/>
      <c r="J98" s="157">
        <f>J135</f>
        <v>0</v>
      </c>
      <c r="K98" s="154"/>
      <c r="L98" s="158"/>
    </row>
    <row r="99" spans="1:31" s="9" customFormat="1" ht="24.9" customHeight="1">
      <c r="B99" s="147"/>
      <c r="C99" s="148"/>
      <c r="D99" s="149" t="s">
        <v>89</v>
      </c>
      <c r="E99" s="150"/>
      <c r="F99" s="150"/>
      <c r="G99" s="150"/>
      <c r="H99" s="150"/>
      <c r="I99" s="150"/>
      <c r="J99" s="151">
        <f>J140</f>
        <v>0</v>
      </c>
      <c r="K99" s="148"/>
      <c r="L99" s="152"/>
    </row>
    <row r="100" spans="1:31" s="10" customFormat="1" ht="19.95" customHeight="1">
      <c r="B100" s="153"/>
      <c r="C100" s="154"/>
      <c r="D100" s="155" t="s">
        <v>90</v>
      </c>
      <c r="E100" s="156"/>
      <c r="F100" s="156"/>
      <c r="G100" s="156"/>
      <c r="H100" s="156"/>
      <c r="I100" s="156"/>
      <c r="J100" s="157">
        <f>J141</f>
        <v>0</v>
      </c>
      <c r="K100" s="154"/>
      <c r="L100" s="158"/>
    </row>
    <row r="101" spans="1:31" s="10" customFormat="1" ht="19.95" customHeight="1">
      <c r="B101" s="153"/>
      <c r="C101" s="154"/>
      <c r="D101" s="155" t="s">
        <v>91</v>
      </c>
      <c r="E101" s="156"/>
      <c r="F101" s="156"/>
      <c r="G101" s="156"/>
      <c r="H101" s="156"/>
      <c r="I101" s="156"/>
      <c r="J101" s="157">
        <f>J146</f>
        <v>0</v>
      </c>
      <c r="K101" s="154"/>
      <c r="L101" s="158"/>
    </row>
    <row r="102" spans="1:31" s="10" customFormat="1" ht="19.95" customHeight="1">
      <c r="B102" s="153"/>
      <c r="C102" s="154"/>
      <c r="D102" s="155" t="s">
        <v>92</v>
      </c>
      <c r="E102" s="156"/>
      <c r="F102" s="156"/>
      <c r="G102" s="156"/>
      <c r="H102" s="156"/>
      <c r="I102" s="156"/>
      <c r="J102" s="157">
        <f>J153</f>
        <v>0</v>
      </c>
      <c r="K102" s="154"/>
      <c r="L102" s="158"/>
    </row>
    <row r="103" spans="1:31" s="9" customFormat="1" ht="24.9" customHeight="1">
      <c r="B103" s="147"/>
      <c r="C103" s="148"/>
      <c r="D103" s="149" t="s">
        <v>93</v>
      </c>
      <c r="E103" s="150"/>
      <c r="F103" s="150"/>
      <c r="G103" s="150"/>
      <c r="H103" s="150"/>
      <c r="I103" s="150"/>
      <c r="J103" s="151">
        <f>J160</f>
        <v>0</v>
      </c>
      <c r="K103" s="148"/>
      <c r="L103" s="152"/>
    </row>
    <row r="104" spans="1:31" s="2" customFormat="1" ht="21.75" customHeight="1">
      <c r="A104" s="31"/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52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6.9" customHeight="1">
      <c r="A105" s="31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9" spans="1:31" s="2" customFormat="1" ht="6.9" customHeight="1">
      <c r="A109" s="31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24.9" customHeight="1">
      <c r="A110" s="31"/>
      <c r="B110" s="32"/>
      <c r="C110" s="20" t="s">
        <v>94</v>
      </c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15</v>
      </c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3"/>
      <c r="D113" s="33"/>
      <c r="E113" s="239" t="str">
        <f>E7</f>
        <v>Technologická príprava laborátia k inštalácií prístroja</v>
      </c>
      <c r="F113" s="266"/>
      <c r="G113" s="266"/>
      <c r="H113" s="266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19</v>
      </c>
      <c r="D115" s="33"/>
      <c r="E115" s="33"/>
      <c r="F115" s="24" t="str">
        <f>F10</f>
        <v xml:space="preserve"> </v>
      </c>
      <c r="G115" s="33"/>
      <c r="H115" s="33"/>
      <c r="I115" s="26" t="s">
        <v>21</v>
      </c>
      <c r="J115" s="67" t="str">
        <f>IF(J10="","",J10)</f>
        <v>9. 9. 2022</v>
      </c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15" customHeight="1">
      <c r="A117" s="31"/>
      <c r="B117" s="32"/>
      <c r="C117" s="26" t="s">
        <v>23</v>
      </c>
      <c r="D117" s="33"/>
      <c r="E117" s="33"/>
      <c r="F117" s="24" t="str">
        <f>E13</f>
        <v xml:space="preserve"> </v>
      </c>
      <c r="G117" s="33"/>
      <c r="H117" s="33"/>
      <c r="I117" s="26" t="s">
        <v>28</v>
      </c>
      <c r="J117" s="29" t="str">
        <f>E19</f>
        <v xml:space="preserve"> </v>
      </c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15" customHeight="1">
      <c r="A118" s="31"/>
      <c r="B118" s="32"/>
      <c r="C118" s="26" t="s">
        <v>26</v>
      </c>
      <c r="D118" s="33"/>
      <c r="E118" s="33"/>
      <c r="F118" s="24" t="str">
        <f>IF(E16="","",E16)</f>
        <v>Vyplň údaj</v>
      </c>
      <c r="G118" s="33"/>
      <c r="H118" s="33"/>
      <c r="I118" s="26" t="s">
        <v>30</v>
      </c>
      <c r="J118" s="29" t="str">
        <f>E22</f>
        <v xml:space="preserve"> </v>
      </c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0.3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11" customFormat="1" ht="29.25" customHeight="1">
      <c r="A120" s="159"/>
      <c r="B120" s="160"/>
      <c r="C120" s="161" t="s">
        <v>95</v>
      </c>
      <c r="D120" s="162" t="s">
        <v>57</v>
      </c>
      <c r="E120" s="162" t="s">
        <v>53</v>
      </c>
      <c r="F120" s="162" t="s">
        <v>54</v>
      </c>
      <c r="G120" s="162" t="s">
        <v>96</v>
      </c>
      <c r="H120" s="162" t="s">
        <v>97</v>
      </c>
      <c r="I120" s="162" t="s">
        <v>98</v>
      </c>
      <c r="J120" s="163" t="s">
        <v>82</v>
      </c>
      <c r="K120" s="164" t="s">
        <v>99</v>
      </c>
      <c r="L120" s="165"/>
      <c r="M120" s="76" t="s">
        <v>1</v>
      </c>
      <c r="N120" s="77" t="s">
        <v>36</v>
      </c>
      <c r="O120" s="77" t="s">
        <v>100</v>
      </c>
      <c r="P120" s="77" t="s">
        <v>101</v>
      </c>
      <c r="Q120" s="77" t="s">
        <v>102</v>
      </c>
      <c r="R120" s="77" t="s">
        <v>103</v>
      </c>
      <c r="S120" s="77" t="s">
        <v>104</v>
      </c>
      <c r="T120" s="78" t="s">
        <v>105</v>
      </c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</row>
    <row r="121" spans="1:65" s="2" customFormat="1" ht="22.8" customHeight="1">
      <c r="A121" s="31"/>
      <c r="B121" s="32"/>
      <c r="C121" s="83" t="s">
        <v>83</v>
      </c>
      <c r="D121" s="33"/>
      <c r="E121" s="33"/>
      <c r="F121" s="33"/>
      <c r="G121" s="33"/>
      <c r="H121" s="33"/>
      <c r="I121" s="33"/>
      <c r="J121" s="166">
        <f>BK121</f>
        <v>0</v>
      </c>
      <c r="K121" s="33"/>
      <c r="L121" s="36"/>
      <c r="M121" s="79"/>
      <c r="N121" s="167"/>
      <c r="O121" s="80"/>
      <c r="P121" s="168">
        <f>P122+P140+P160</f>
        <v>0</v>
      </c>
      <c r="Q121" s="80"/>
      <c r="R121" s="168">
        <f>R122+R140+R160</f>
        <v>0.93304100000000001</v>
      </c>
      <c r="S121" s="80"/>
      <c r="T121" s="169">
        <f>T122+T140+T160</f>
        <v>2.0979549999999998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T121" s="14" t="s">
        <v>71</v>
      </c>
      <c r="AU121" s="14" t="s">
        <v>84</v>
      </c>
      <c r="BK121" s="170">
        <f>BK122+BK140+BK160</f>
        <v>0</v>
      </c>
    </row>
    <row r="122" spans="1:65" s="12" customFormat="1" ht="25.95" customHeight="1">
      <c r="B122" s="171"/>
      <c r="C122" s="172"/>
      <c r="D122" s="173" t="s">
        <v>71</v>
      </c>
      <c r="E122" s="174" t="s">
        <v>106</v>
      </c>
      <c r="F122" s="174" t="s">
        <v>107</v>
      </c>
      <c r="G122" s="172"/>
      <c r="H122" s="172"/>
      <c r="I122" s="175"/>
      <c r="J122" s="176">
        <f>BK122</f>
        <v>0</v>
      </c>
      <c r="K122" s="172"/>
      <c r="L122" s="177"/>
      <c r="M122" s="178"/>
      <c r="N122" s="179"/>
      <c r="O122" s="179"/>
      <c r="P122" s="180">
        <f>P123+P125+P135</f>
        <v>0</v>
      </c>
      <c r="Q122" s="179"/>
      <c r="R122" s="180">
        <f>R123+R125+R135</f>
        <v>0.62268499999999993</v>
      </c>
      <c r="S122" s="179"/>
      <c r="T122" s="181">
        <f>T123+T125+T135</f>
        <v>1.3704999999999998</v>
      </c>
      <c r="AR122" s="182" t="s">
        <v>77</v>
      </c>
      <c r="AT122" s="183" t="s">
        <v>71</v>
      </c>
      <c r="AU122" s="183" t="s">
        <v>72</v>
      </c>
      <c r="AY122" s="182" t="s">
        <v>108</v>
      </c>
      <c r="BK122" s="184">
        <f>BK123+BK125+BK135</f>
        <v>0</v>
      </c>
    </row>
    <row r="123" spans="1:65" s="12" customFormat="1" ht="22.8" customHeight="1">
      <c r="B123" s="171"/>
      <c r="C123" s="172"/>
      <c r="D123" s="173" t="s">
        <v>71</v>
      </c>
      <c r="E123" s="185" t="s">
        <v>109</v>
      </c>
      <c r="F123" s="185" t="s">
        <v>110</v>
      </c>
      <c r="G123" s="172"/>
      <c r="H123" s="172"/>
      <c r="I123" s="175"/>
      <c r="J123" s="186">
        <f>BK123</f>
        <v>0</v>
      </c>
      <c r="K123" s="172"/>
      <c r="L123" s="177"/>
      <c r="M123" s="178"/>
      <c r="N123" s="179"/>
      <c r="O123" s="179"/>
      <c r="P123" s="180">
        <f>P124</f>
        <v>0</v>
      </c>
      <c r="Q123" s="179"/>
      <c r="R123" s="180">
        <f>R124</f>
        <v>0.39532499999999998</v>
      </c>
      <c r="S123" s="179"/>
      <c r="T123" s="181">
        <f>T124</f>
        <v>0</v>
      </c>
      <c r="AR123" s="182" t="s">
        <v>77</v>
      </c>
      <c r="AT123" s="183" t="s">
        <v>71</v>
      </c>
      <c r="AU123" s="183" t="s">
        <v>77</v>
      </c>
      <c r="AY123" s="182" t="s">
        <v>108</v>
      </c>
      <c r="BK123" s="184">
        <f>BK124</f>
        <v>0</v>
      </c>
    </row>
    <row r="124" spans="1:65" s="2" customFormat="1" ht="24.15" customHeight="1">
      <c r="A124" s="31"/>
      <c r="B124" s="32"/>
      <c r="C124" s="187" t="s">
        <v>77</v>
      </c>
      <c r="D124" s="187" t="s">
        <v>111</v>
      </c>
      <c r="E124" s="188" t="s">
        <v>112</v>
      </c>
      <c r="F124" s="189" t="s">
        <v>113</v>
      </c>
      <c r="G124" s="190" t="s">
        <v>114</v>
      </c>
      <c r="H124" s="191">
        <v>2.5</v>
      </c>
      <c r="I124" s="192"/>
      <c r="J124" s="193">
        <f>ROUND(I124*H124,2)</f>
        <v>0</v>
      </c>
      <c r="K124" s="194"/>
      <c r="L124" s="36"/>
      <c r="M124" s="195" t="s">
        <v>1</v>
      </c>
      <c r="N124" s="196" t="s">
        <v>38</v>
      </c>
      <c r="O124" s="72"/>
      <c r="P124" s="197">
        <f>O124*H124</f>
        <v>0</v>
      </c>
      <c r="Q124" s="197">
        <v>0.15812999999999999</v>
      </c>
      <c r="R124" s="197">
        <f>Q124*H124</f>
        <v>0.39532499999999998</v>
      </c>
      <c r="S124" s="197">
        <v>0</v>
      </c>
      <c r="T124" s="198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9" t="s">
        <v>115</v>
      </c>
      <c r="AT124" s="199" t="s">
        <v>111</v>
      </c>
      <c r="AU124" s="199" t="s">
        <v>116</v>
      </c>
      <c r="AY124" s="14" t="s">
        <v>108</v>
      </c>
      <c r="BE124" s="200">
        <f>IF(N124="základná",J124,0)</f>
        <v>0</v>
      </c>
      <c r="BF124" s="200">
        <f>IF(N124="znížená",J124,0)</f>
        <v>0</v>
      </c>
      <c r="BG124" s="200">
        <f>IF(N124="zákl. prenesená",J124,0)</f>
        <v>0</v>
      </c>
      <c r="BH124" s="200">
        <f>IF(N124="zníž. prenesená",J124,0)</f>
        <v>0</v>
      </c>
      <c r="BI124" s="200">
        <f>IF(N124="nulová",J124,0)</f>
        <v>0</v>
      </c>
      <c r="BJ124" s="14" t="s">
        <v>116</v>
      </c>
      <c r="BK124" s="200">
        <f>ROUND(I124*H124,2)</f>
        <v>0</v>
      </c>
      <c r="BL124" s="14" t="s">
        <v>115</v>
      </c>
      <c r="BM124" s="199" t="s">
        <v>117</v>
      </c>
    </row>
    <row r="125" spans="1:65" s="12" customFormat="1" ht="22.8" customHeight="1">
      <c r="B125" s="171"/>
      <c r="C125" s="172"/>
      <c r="D125" s="173" t="s">
        <v>71</v>
      </c>
      <c r="E125" s="185" t="s">
        <v>118</v>
      </c>
      <c r="F125" s="185" t="s">
        <v>119</v>
      </c>
      <c r="G125" s="172"/>
      <c r="H125" s="172"/>
      <c r="I125" s="175"/>
      <c r="J125" s="186">
        <f>BK125</f>
        <v>0</v>
      </c>
      <c r="K125" s="172"/>
      <c r="L125" s="177"/>
      <c r="M125" s="178"/>
      <c r="N125" s="179"/>
      <c r="O125" s="179"/>
      <c r="P125" s="180">
        <f>SUM(P126:P134)</f>
        <v>0</v>
      </c>
      <c r="Q125" s="179"/>
      <c r="R125" s="180">
        <f>SUM(R126:R134)</f>
        <v>0.22736000000000001</v>
      </c>
      <c r="S125" s="179"/>
      <c r="T125" s="181">
        <f>SUM(T126:T134)</f>
        <v>0</v>
      </c>
      <c r="AR125" s="182" t="s">
        <v>77</v>
      </c>
      <c r="AT125" s="183" t="s">
        <v>71</v>
      </c>
      <c r="AU125" s="183" t="s">
        <v>77</v>
      </c>
      <c r="AY125" s="182" t="s">
        <v>108</v>
      </c>
      <c r="BK125" s="184">
        <f>SUM(BK126:BK134)</f>
        <v>0</v>
      </c>
    </row>
    <row r="126" spans="1:65" s="2" customFormat="1" ht="24.15" customHeight="1">
      <c r="A126" s="31"/>
      <c r="B126" s="32"/>
      <c r="C126" s="187" t="s">
        <v>116</v>
      </c>
      <c r="D126" s="187" t="s">
        <v>111</v>
      </c>
      <c r="E126" s="188" t="s">
        <v>120</v>
      </c>
      <c r="F126" s="189" t="s">
        <v>121</v>
      </c>
      <c r="G126" s="190" t="s">
        <v>114</v>
      </c>
      <c r="H126" s="191">
        <v>7.5</v>
      </c>
      <c r="I126" s="192"/>
      <c r="J126" s="193">
        <f t="shared" ref="J126:J134" si="0">ROUND(I126*H126,2)</f>
        <v>0</v>
      </c>
      <c r="K126" s="194"/>
      <c r="L126" s="36"/>
      <c r="M126" s="195" t="s">
        <v>1</v>
      </c>
      <c r="N126" s="196" t="s">
        <v>38</v>
      </c>
      <c r="O126" s="72"/>
      <c r="P126" s="197">
        <f t="shared" ref="P126:P134" si="1">O126*H126</f>
        <v>0</v>
      </c>
      <c r="Q126" s="197">
        <v>0</v>
      </c>
      <c r="R126" s="197">
        <f t="shared" ref="R126:R134" si="2">Q126*H126</f>
        <v>0</v>
      </c>
      <c r="S126" s="197">
        <v>0</v>
      </c>
      <c r="T126" s="198">
        <f t="shared" ref="T126:T134" si="3"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9" t="s">
        <v>115</v>
      </c>
      <c r="AT126" s="199" t="s">
        <v>111</v>
      </c>
      <c r="AU126" s="199" t="s">
        <v>116</v>
      </c>
      <c r="AY126" s="14" t="s">
        <v>108</v>
      </c>
      <c r="BE126" s="200">
        <f t="shared" ref="BE126:BE134" si="4">IF(N126="základná",J126,0)</f>
        <v>0</v>
      </c>
      <c r="BF126" s="200">
        <f t="shared" ref="BF126:BF134" si="5">IF(N126="znížená",J126,0)</f>
        <v>0</v>
      </c>
      <c r="BG126" s="200">
        <f t="shared" ref="BG126:BG134" si="6">IF(N126="zákl. prenesená",J126,0)</f>
        <v>0</v>
      </c>
      <c r="BH126" s="200">
        <f t="shared" ref="BH126:BH134" si="7">IF(N126="zníž. prenesená",J126,0)</f>
        <v>0</v>
      </c>
      <c r="BI126" s="200">
        <f t="shared" ref="BI126:BI134" si="8">IF(N126="nulová",J126,0)</f>
        <v>0</v>
      </c>
      <c r="BJ126" s="14" t="s">
        <v>116</v>
      </c>
      <c r="BK126" s="200">
        <f t="shared" ref="BK126:BK134" si="9">ROUND(I126*H126,2)</f>
        <v>0</v>
      </c>
      <c r="BL126" s="14" t="s">
        <v>115</v>
      </c>
      <c r="BM126" s="199" t="s">
        <v>122</v>
      </c>
    </row>
    <row r="127" spans="1:65" s="2" customFormat="1" ht="24.15" customHeight="1">
      <c r="A127" s="31"/>
      <c r="B127" s="32"/>
      <c r="C127" s="187" t="s">
        <v>109</v>
      </c>
      <c r="D127" s="187" t="s">
        <v>111</v>
      </c>
      <c r="E127" s="188" t="s">
        <v>123</v>
      </c>
      <c r="F127" s="189" t="s">
        <v>124</v>
      </c>
      <c r="G127" s="190" t="s">
        <v>114</v>
      </c>
      <c r="H127" s="191">
        <v>7.5</v>
      </c>
      <c r="I127" s="192"/>
      <c r="J127" s="193">
        <f t="shared" si="0"/>
        <v>0</v>
      </c>
      <c r="K127" s="194"/>
      <c r="L127" s="36"/>
      <c r="M127" s="195" t="s">
        <v>1</v>
      </c>
      <c r="N127" s="196" t="s">
        <v>38</v>
      </c>
      <c r="O127" s="72"/>
      <c r="P127" s="197">
        <f t="shared" si="1"/>
        <v>0</v>
      </c>
      <c r="Q127" s="197">
        <v>0</v>
      </c>
      <c r="R127" s="197">
        <f t="shared" si="2"/>
        <v>0</v>
      </c>
      <c r="S127" s="197">
        <v>0</v>
      </c>
      <c r="T127" s="198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9" t="s">
        <v>115</v>
      </c>
      <c r="AT127" s="199" t="s">
        <v>111</v>
      </c>
      <c r="AU127" s="199" t="s">
        <v>116</v>
      </c>
      <c r="AY127" s="14" t="s">
        <v>108</v>
      </c>
      <c r="BE127" s="200">
        <f t="shared" si="4"/>
        <v>0</v>
      </c>
      <c r="BF127" s="200">
        <f t="shared" si="5"/>
        <v>0</v>
      </c>
      <c r="BG127" s="200">
        <f t="shared" si="6"/>
        <v>0</v>
      </c>
      <c r="BH127" s="200">
        <f t="shared" si="7"/>
        <v>0</v>
      </c>
      <c r="BI127" s="200">
        <f t="shared" si="8"/>
        <v>0</v>
      </c>
      <c r="BJ127" s="14" t="s">
        <v>116</v>
      </c>
      <c r="BK127" s="200">
        <f t="shared" si="9"/>
        <v>0</v>
      </c>
      <c r="BL127" s="14" t="s">
        <v>115</v>
      </c>
      <c r="BM127" s="199" t="s">
        <v>125</v>
      </c>
    </row>
    <row r="128" spans="1:65" s="2" customFormat="1" ht="16.5" customHeight="1">
      <c r="A128" s="31"/>
      <c r="B128" s="32"/>
      <c r="C128" s="187" t="s">
        <v>115</v>
      </c>
      <c r="D128" s="187" t="s">
        <v>111</v>
      </c>
      <c r="E128" s="188" t="s">
        <v>126</v>
      </c>
      <c r="F128" s="189" t="s">
        <v>127</v>
      </c>
      <c r="G128" s="190" t="s">
        <v>114</v>
      </c>
      <c r="H128" s="191">
        <v>7.5</v>
      </c>
      <c r="I128" s="192"/>
      <c r="J128" s="193">
        <f t="shared" si="0"/>
        <v>0</v>
      </c>
      <c r="K128" s="194"/>
      <c r="L128" s="36"/>
      <c r="M128" s="195" t="s">
        <v>1</v>
      </c>
      <c r="N128" s="196" t="s">
        <v>38</v>
      </c>
      <c r="O128" s="72"/>
      <c r="P128" s="197">
        <f t="shared" si="1"/>
        <v>0</v>
      </c>
      <c r="Q128" s="197">
        <v>0</v>
      </c>
      <c r="R128" s="197">
        <f t="shared" si="2"/>
        <v>0</v>
      </c>
      <c r="S128" s="197">
        <v>0</v>
      </c>
      <c r="T128" s="198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9" t="s">
        <v>115</v>
      </c>
      <c r="AT128" s="199" t="s">
        <v>111</v>
      </c>
      <c r="AU128" s="199" t="s">
        <v>116</v>
      </c>
      <c r="AY128" s="14" t="s">
        <v>108</v>
      </c>
      <c r="BE128" s="200">
        <f t="shared" si="4"/>
        <v>0</v>
      </c>
      <c r="BF128" s="200">
        <f t="shared" si="5"/>
        <v>0</v>
      </c>
      <c r="BG128" s="200">
        <f t="shared" si="6"/>
        <v>0</v>
      </c>
      <c r="BH128" s="200">
        <f t="shared" si="7"/>
        <v>0</v>
      </c>
      <c r="BI128" s="200">
        <f t="shared" si="8"/>
        <v>0</v>
      </c>
      <c r="BJ128" s="14" t="s">
        <v>116</v>
      </c>
      <c r="BK128" s="200">
        <f t="shared" si="9"/>
        <v>0</v>
      </c>
      <c r="BL128" s="14" t="s">
        <v>115</v>
      </c>
      <c r="BM128" s="199" t="s">
        <v>128</v>
      </c>
    </row>
    <row r="129" spans="1:65" s="2" customFormat="1" ht="33" customHeight="1">
      <c r="A129" s="31"/>
      <c r="B129" s="32"/>
      <c r="C129" s="187" t="s">
        <v>129</v>
      </c>
      <c r="D129" s="187" t="s">
        <v>111</v>
      </c>
      <c r="E129" s="188" t="s">
        <v>130</v>
      </c>
      <c r="F129" s="189" t="s">
        <v>131</v>
      </c>
      <c r="G129" s="190" t="s">
        <v>132</v>
      </c>
      <c r="H129" s="191">
        <v>2.5</v>
      </c>
      <c r="I129" s="192"/>
      <c r="J129" s="193">
        <f t="shared" si="0"/>
        <v>0</v>
      </c>
      <c r="K129" s="194"/>
      <c r="L129" s="36"/>
      <c r="M129" s="195" t="s">
        <v>1</v>
      </c>
      <c r="N129" s="196" t="s">
        <v>38</v>
      </c>
      <c r="O129" s="72"/>
      <c r="P129" s="197">
        <f t="shared" si="1"/>
        <v>0</v>
      </c>
      <c r="Q129" s="197">
        <v>1.7700000000000001E-3</v>
      </c>
      <c r="R129" s="197">
        <f t="shared" si="2"/>
        <v>4.4250000000000001E-3</v>
      </c>
      <c r="S129" s="197">
        <v>0</v>
      </c>
      <c r="T129" s="198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9" t="s">
        <v>115</v>
      </c>
      <c r="AT129" s="199" t="s">
        <v>111</v>
      </c>
      <c r="AU129" s="199" t="s">
        <v>116</v>
      </c>
      <c r="AY129" s="14" t="s">
        <v>108</v>
      </c>
      <c r="BE129" s="200">
        <f t="shared" si="4"/>
        <v>0</v>
      </c>
      <c r="BF129" s="200">
        <f t="shared" si="5"/>
        <v>0</v>
      </c>
      <c r="BG129" s="200">
        <f t="shared" si="6"/>
        <v>0</v>
      </c>
      <c r="BH129" s="200">
        <f t="shared" si="7"/>
        <v>0</v>
      </c>
      <c r="BI129" s="200">
        <f t="shared" si="8"/>
        <v>0</v>
      </c>
      <c r="BJ129" s="14" t="s">
        <v>116</v>
      </c>
      <c r="BK129" s="200">
        <f t="shared" si="9"/>
        <v>0</v>
      </c>
      <c r="BL129" s="14" t="s">
        <v>115</v>
      </c>
      <c r="BM129" s="199" t="s">
        <v>133</v>
      </c>
    </row>
    <row r="130" spans="1:65" s="2" customFormat="1" ht="24.15" customHeight="1">
      <c r="A130" s="31"/>
      <c r="B130" s="32"/>
      <c r="C130" s="187" t="s">
        <v>118</v>
      </c>
      <c r="D130" s="187" t="s">
        <v>111</v>
      </c>
      <c r="E130" s="188" t="s">
        <v>134</v>
      </c>
      <c r="F130" s="189" t="s">
        <v>135</v>
      </c>
      <c r="G130" s="190" t="s">
        <v>114</v>
      </c>
      <c r="H130" s="191">
        <v>7.5</v>
      </c>
      <c r="I130" s="192"/>
      <c r="J130" s="193">
        <f t="shared" si="0"/>
        <v>0</v>
      </c>
      <c r="K130" s="194"/>
      <c r="L130" s="36"/>
      <c r="M130" s="195" t="s">
        <v>1</v>
      </c>
      <c r="N130" s="196" t="s">
        <v>38</v>
      </c>
      <c r="O130" s="72"/>
      <c r="P130" s="197">
        <f t="shared" si="1"/>
        <v>0</v>
      </c>
      <c r="Q130" s="197">
        <v>4.15E-3</v>
      </c>
      <c r="R130" s="197">
        <f t="shared" si="2"/>
        <v>3.1125E-2</v>
      </c>
      <c r="S130" s="197">
        <v>0</v>
      </c>
      <c r="T130" s="198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9" t="s">
        <v>115</v>
      </c>
      <c r="AT130" s="199" t="s">
        <v>111</v>
      </c>
      <c r="AU130" s="199" t="s">
        <v>116</v>
      </c>
      <c r="AY130" s="14" t="s">
        <v>108</v>
      </c>
      <c r="BE130" s="200">
        <f t="shared" si="4"/>
        <v>0</v>
      </c>
      <c r="BF130" s="200">
        <f t="shared" si="5"/>
        <v>0</v>
      </c>
      <c r="BG130" s="200">
        <f t="shared" si="6"/>
        <v>0</v>
      </c>
      <c r="BH130" s="200">
        <f t="shared" si="7"/>
        <v>0</v>
      </c>
      <c r="BI130" s="200">
        <f t="shared" si="8"/>
        <v>0</v>
      </c>
      <c r="BJ130" s="14" t="s">
        <v>116</v>
      </c>
      <c r="BK130" s="200">
        <f t="shared" si="9"/>
        <v>0</v>
      </c>
      <c r="BL130" s="14" t="s">
        <v>115</v>
      </c>
      <c r="BM130" s="199" t="s">
        <v>136</v>
      </c>
    </row>
    <row r="131" spans="1:65" s="2" customFormat="1" ht="24.15" customHeight="1">
      <c r="A131" s="31"/>
      <c r="B131" s="32"/>
      <c r="C131" s="187" t="s">
        <v>137</v>
      </c>
      <c r="D131" s="187" t="s">
        <v>111</v>
      </c>
      <c r="E131" s="188" t="s">
        <v>138</v>
      </c>
      <c r="F131" s="189" t="s">
        <v>139</v>
      </c>
      <c r="G131" s="190" t="s">
        <v>140</v>
      </c>
      <c r="H131" s="191">
        <v>1</v>
      </c>
      <c r="I131" s="192"/>
      <c r="J131" s="193">
        <f t="shared" si="0"/>
        <v>0</v>
      </c>
      <c r="K131" s="194"/>
      <c r="L131" s="36"/>
      <c r="M131" s="195" t="s">
        <v>1</v>
      </c>
      <c r="N131" s="196" t="s">
        <v>38</v>
      </c>
      <c r="O131" s="72"/>
      <c r="P131" s="197">
        <f t="shared" si="1"/>
        <v>0</v>
      </c>
      <c r="Q131" s="197">
        <v>1.7500000000000002E-2</v>
      </c>
      <c r="R131" s="197">
        <f t="shared" si="2"/>
        <v>1.7500000000000002E-2</v>
      </c>
      <c r="S131" s="197">
        <v>0</v>
      </c>
      <c r="T131" s="198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9" t="s">
        <v>115</v>
      </c>
      <c r="AT131" s="199" t="s">
        <v>111</v>
      </c>
      <c r="AU131" s="199" t="s">
        <v>116</v>
      </c>
      <c r="AY131" s="14" t="s">
        <v>108</v>
      </c>
      <c r="BE131" s="200">
        <f t="shared" si="4"/>
        <v>0</v>
      </c>
      <c r="BF131" s="200">
        <f t="shared" si="5"/>
        <v>0</v>
      </c>
      <c r="BG131" s="200">
        <f t="shared" si="6"/>
        <v>0</v>
      </c>
      <c r="BH131" s="200">
        <f t="shared" si="7"/>
        <v>0</v>
      </c>
      <c r="BI131" s="200">
        <f t="shared" si="8"/>
        <v>0</v>
      </c>
      <c r="BJ131" s="14" t="s">
        <v>116</v>
      </c>
      <c r="BK131" s="200">
        <f t="shared" si="9"/>
        <v>0</v>
      </c>
      <c r="BL131" s="14" t="s">
        <v>115</v>
      </c>
      <c r="BM131" s="199" t="s">
        <v>141</v>
      </c>
    </row>
    <row r="132" spans="1:65" s="2" customFormat="1" ht="16.5" customHeight="1">
      <c r="A132" s="31"/>
      <c r="B132" s="32"/>
      <c r="C132" s="201" t="s">
        <v>142</v>
      </c>
      <c r="D132" s="201" t="s">
        <v>143</v>
      </c>
      <c r="E132" s="202" t="s">
        <v>144</v>
      </c>
      <c r="F132" s="203" t="s">
        <v>145</v>
      </c>
      <c r="G132" s="204" t="s">
        <v>140</v>
      </c>
      <c r="H132" s="205">
        <v>1</v>
      </c>
      <c r="I132" s="206"/>
      <c r="J132" s="207">
        <f t="shared" si="0"/>
        <v>0</v>
      </c>
      <c r="K132" s="208"/>
      <c r="L132" s="209"/>
      <c r="M132" s="210" t="s">
        <v>1</v>
      </c>
      <c r="N132" s="211" t="s">
        <v>38</v>
      </c>
      <c r="O132" s="72"/>
      <c r="P132" s="197">
        <f t="shared" si="1"/>
        <v>0</v>
      </c>
      <c r="Q132" s="197">
        <v>0.01</v>
      </c>
      <c r="R132" s="197">
        <f t="shared" si="2"/>
        <v>0.01</v>
      </c>
      <c r="S132" s="197">
        <v>0</v>
      </c>
      <c r="T132" s="198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9" t="s">
        <v>142</v>
      </c>
      <c r="AT132" s="199" t="s">
        <v>143</v>
      </c>
      <c r="AU132" s="199" t="s">
        <v>116</v>
      </c>
      <c r="AY132" s="14" t="s">
        <v>108</v>
      </c>
      <c r="BE132" s="200">
        <f t="shared" si="4"/>
        <v>0</v>
      </c>
      <c r="BF132" s="200">
        <f t="shared" si="5"/>
        <v>0</v>
      </c>
      <c r="BG132" s="200">
        <f t="shared" si="6"/>
        <v>0</v>
      </c>
      <c r="BH132" s="200">
        <f t="shared" si="7"/>
        <v>0</v>
      </c>
      <c r="BI132" s="200">
        <f t="shared" si="8"/>
        <v>0</v>
      </c>
      <c r="BJ132" s="14" t="s">
        <v>116</v>
      </c>
      <c r="BK132" s="200">
        <f t="shared" si="9"/>
        <v>0</v>
      </c>
      <c r="BL132" s="14" t="s">
        <v>115</v>
      </c>
      <c r="BM132" s="199" t="s">
        <v>146</v>
      </c>
    </row>
    <row r="133" spans="1:65" s="2" customFormat="1" ht="24.15" customHeight="1">
      <c r="A133" s="31"/>
      <c r="B133" s="32"/>
      <c r="C133" s="187" t="s">
        <v>147</v>
      </c>
      <c r="D133" s="187" t="s">
        <v>111</v>
      </c>
      <c r="E133" s="188" t="s">
        <v>148</v>
      </c>
      <c r="F133" s="189" t="s">
        <v>149</v>
      </c>
      <c r="G133" s="190" t="s">
        <v>140</v>
      </c>
      <c r="H133" s="191">
        <v>3</v>
      </c>
      <c r="I133" s="192"/>
      <c r="J133" s="193">
        <f t="shared" si="0"/>
        <v>0</v>
      </c>
      <c r="K133" s="194"/>
      <c r="L133" s="36"/>
      <c r="M133" s="195" t="s">
        <v>1</v>
      </c>
      <c r="N133" s="196" t="s">
        <v>38</v>
      </c>
      <c r="O133" s="72"/>
      <c r="P133" s="197">
        <f t="shared" si="1"/>
        <v>0</v>
      </c>
      <c r="Q133" s="197">
        <v>3.4770000000000002E-2</v>
      </c>
      <c r="R133" s="197">
        <f t="shared" si="2"/>
        <v>0.10431000000000001</v>
      </c>
      <c r="S133" s="197">
        <v>0</v>
      </c>
      <c r="T133" s="198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9" t="s">
        <v>115</v>
      </c>
      <c r="AT133" s="199" t="s">
        <v>111</v>
      </c>
      <c r="AU133" s="199" t="s">
        <v>116</v>
      </c>
      <c r="AY133" s="14" t="s">
        <v>108</v>
      </c>
      <c r="BE133" s="200">
        <f t="shared" si="4"/>
        <v>0</v>
      </c>
      <c r="BF133" s="200">
        <f t="shared" si="5"/>
        <v>0</v>
      </c>
      <c r="BG133" s="200">
        <f t="shared" si="6"/>
        <v>0</v>
      </c>
      <c r="BH133" s="200">
        <f t="shared" si="7"/>
        <v>0</v>
      </c>
      <c r="BI133" s="200">
        <f t="shared" si="8"/>
        <v>0</v>
      </c>
      <c r="BJ133" s="14" t="s">
        <v>116</v>
      </c>
      <c r="BK133" s="200">
        <f t="shared" si="9"/>
        <v>0</v>
      </c>
      <c r="BL133" s="14" t="s">
        <v>115</v>
      </c>
      <c r="BM133" s="199" t="s">
        <v>150</v>
      </c>
    </row>
    <row r="134" spans="1:65" s="2" customFormat="1" ht="16.5" customHeight="1">
      <c r="A134" s="31"/>
      <c r="B134" s="32"/>
      <c r="C134" s="201" t="s">
        <v>151</v>
      </c>
      <c r="D134" s="201" t="s">
        <v>143</v>
      </c>
      <c r="E134" s="202" t="s">
        <v>152</v>
      </c>
      <c r="F134" s="203" t="s">
        <v>153</v>
      </c>
      <c r="G134" s="204" t="s">
        <v>140</v>
      </c>
      <c r="H134" s="205">
        <v>3</v>
      </c>
      <c r="I134" s="206"/>
      <c r="J134" s="207">
        <f t="shared" si="0"/>
        <v>0</v>
      </c>
      <c r="K134" s="208"/>
      <c r="L134" s="209"/>
      <c r="M134" s="210" t="s">
        <v>1</v>
      </c>
      <c r="N134" s="211" t="s">
        <v>38</v>
      </c>
      <c r="O134" s="72"/>
      <c r="P134" s="197">
        <f t="shared" si="1"/>
        <v>0</v>
      </c>
      <c r="Q134" s="197">
        <v>0.02</v>
      </c>
      <c r="R134" s="197">
        <f t="shared" si="2"/>
        <v>0.06</v>
      </c>
      <c r="S134" s="197">
        <v>0</v>
      </c>
      <c r="T134" s="198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9" t="s">
        <v>142</v>
      </c>
      <c r="AT134" s="199" t="s">
        <v>143</v>
      </c>
      <c r="AU134" s="199" t="s">
        <v>116</v>
      </c>
      <c r="AY134" s="14" t="s">
        <v>108</v>
      </c>
      <c r="BE134" s="200">
        <f t="shared" si="4"/>
        <v>0</v>
      </c>
      <c r="BF134" s="200">
        <f t="shared" si="5"/>
        <v>0</v>
      </c>
      <c r="BG134" s="200">
        <f t="shared" si="6"/>
        <v>0</v>
      </c>
      <c r="BH134" s="200">
        <f t="shared" si="7"/>
        <v>0</v>
      </c>
      <c r="BI134" s="200">
        <f t="shared" si="8"/>
        <v>0</v>
      </c>
      <c r="BJ134" s="14" t="s">
        <v>116</v>
      </c>
      <c r="BK134" s="200">
        <f t="shared" si="9"/>
        <v>0</v>
      </c>
      <c r="BL134" s="14" t="s">
        <v>115</v>
      </c>
      <c r="BM134" s="199" t="s">
        <v>154</v>
      </c>
    </row>
    <row r="135" spans="1:65" s="12" customFormat="1" ht="22.8" customHeight="1">
      <c r="B135" s="171"/>
      <c r="C135" s="172"/>
      <c r="D135" s="173" t="s">
        <v>71</v>
      </c>
      <c r="E135" s="185" t="s">
        <v>147</v>
      </c>
      <c r="F135" s="185" t="s">
        <v>155</v>
      </c>
      <c r="G135" s="172"/>
      <c r="H135" s="172"/>
      <c r="I135" s="175"/>
      <c r="J135" s="186">
        <f>BK135</f>
        <v>0</v>
      </c>
      <c r="K135" s="172"/>
      <c r="L135" s="177"/>
      <c r="M135" s="178"/>
      <c r="N135" s="179"/>
      <c r="O135" s="179"/>
      <c r="P135" s="180">
        <f>SUM(P136:P139)</f>
        <v>0</v>
      </c>
      <c r="Q135" s="179"/>
      <c r="R135" s="180">
        <f>SUM(R136:R139)</f>
        <v>0</v>
      </c>
      <c r="S135" s="179"/>
      <c r="T135" s="181">
        <f>SUM(T136:T139)</f>
        <v>1.3704999999999998</v>
      </c>
      <c r="AR135" s="182" t="s">
        <v>77</v>
      </c>
      <c r="AT135" s="183" t="s">
        <v>71</v>
      </c>
      <c r="AU135" s="183" t="s">
        <v>77</v>
      </c>
      <c r="AY135" s="182" t="s">
        <v>108</v>
      </c>
      <c r="BK135" s="184">
        <f>SUM(BK136:BK139)</f>
        <v>0</v>
      </c>
    </row>
    <row r="136" spans="1:65" s="2" customFormat="1" ht="21.75" customHeight="1">
      <c r="A136" s="31"/>
      <c r="B136" s="32"/>
      <c r="C136" s="187" t="s">
        <v>156</v>
      </c>
      <c r="D136" s="187" t="s">
        <v>111</v>
      </c>
      <c r="E136" s="188" t="s">
        <v>157</v>
      </c>
      <c r="F136" s="189" t="s">
        <v>158</v>
      </c>
      <c r="G136" s="190" t="s">
        <v>114</v>
      </c>
      <c r="H136" s="191">
        <v>4.5</v>
      </c>
      <c r="I136" s="192"/>
      <c r="J136" s="193">
        <f>ROUND(I136*H136,2)</f>
        <v>0</v>
      </c>
      <c r="K136" s="194"/>
      <c r="L136" s="36"/>
      <c r="M136" s="195" t="s">
        <v>1</v>
      </c>
      <c r="N136" s="196" t="s">
        <v>38</v>
      </c>
      <c r="O136" s="72"/>
      <c r="P136" s="197">
        <f>O136*H136</f>
        <v>0</v>
      </c>
      <c r="Q136" s="197">
        <v>0</v>
      </c>
      <c r="R136" s="197">
        <f>Q136*H136</f>
        <v>0</v>
      </c>
      <c r="S136" s="197">
        <v>7.4999999999999997E-2</v>
      </c>
      <c r="T136" s="198">
        <f>S136*H136</f>
        <v>0.33749999999999997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9" t="s">
        <v>115</v>
      </c>
      <c r="AT136" s="199" t="s">
        <v>111</v>
      </c>
      <c r="AU136" s="199" t="s">
        <v>116</v>
      </c>
      <c r="AY136" s="14" t="s">
        <v>108</v>
      </c>
      <c r="BE136" s="200">
        <f>IF(N136="základná",J136,0)</f>
        <v>0</v>
      </c>
      <c r="BF136" s="200">
        <f>IF(N136="znížená",J136,0)</f>
        <v>0</v>
      </c>
      <c r="BG136" s="200">
        <f>IF(N136="zákl. prenesená",J136,0)</f>
        <v>0</v>
      </c>
      <c r="BH136" s="200">
        <f>IF(N136="zníž. prenesená",J136,0)</f>
        <v>0</v>
      </c>
      <c r="BI136" s="200">
        <f>IF(N136="nulová",J136,0)</f>
        <v>0</v>
      </c>
      <c r="BJ136" s="14" t="s">
        <v>116</v>
      </c>
      <c r="BK136" s="200">
        <f>ROUND(I136*H136,2)</f>
        <v>0</v>
      </c>
      <c r="BL136" s="14" t="s">
        <v>115</v>
      </c>
      <c r="BM136" s="199" t="s">
        <v>159</v>
      </c>
    </row>
    <row r="137" spans="1:65" s="2" customFormat="1" ht="24.15" customHeight="1">
      <c r="A137" s="31"/>
      <c r="B137" s="32"/>
      <c r="C137" s="187" t="s">
        <v>160</v>
      </c>
      <c r="D137" s="187" t="s">
        <v>111</v>
      </c>
      <c r="E137" s="188" t="s">
        <v>161</v>
      </c>
      <c r="F137" s="189" t="s">
        <v>162</v>
      </c>
      <c r="G137" s="190" t="s">
        <v>132</v>
      </c>
      <c r="H137" s="191">
        <v>10</v>
      </c>
      <c r="I137" s="192"/>
      <c r="J137" s="193">
        <f>ROUND(I137*H137,2)</f>
        <v>0</v>
      </c>
      <c r="K137" s="194"/>
      <c r="L137" s="36"/>
      <c r="M137" s="195" t="s">
        <v>1</v>
      </c>
      <c r="N137" s="196" t="s">
        <v>38</v>
      </c>
      <c r="O137" s="72"/>
      <c r="P137" s="197">
        <f>O137*H137</f>
        <v>0</v>
      </c>
      <c r="Q137" s="197">
        <v>0</v>
      </c>
      <c r="R137" s="197">
        <f>Q137*H137</f>
        <v>0</v>
      </c>
      <c r="S137" s="197">
        <v>1.2E-2</v>
      </c>
      <c r="T137" s="198">
        <f>S137*H137</f>
        <v>0.12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9" t="s">
        <v>115</v>
      </c>
      <c r="AT137" s="199" t="s">
        <v>111</v>
      </c>
      <c r="AU137" s="199" t="s">
        <v>116</v>
      </c>
      <c r="AY137" s="14" t="s">
        <v>108</v>
      </c>
      <c r="BE137" s="200">
        <f>IF(N137="základná",J137,0)</f>
        <v>0</v>
      </c>
      <c r="BF137" s="200">
        <f>IF(N137="znížená",J137,0)</f>
        <v>0</v>
      </c>
      <c r="BG137" s="200">
        <f>IF(N137="zákl. prenesená",J137,0)</f>
        <v>0</v>
      </c>
      <c r="BH137" s="200">
        <f>IF(N137="zníž. prenesená",J137,0)</f>
        <v>0</v>
      </c>
      <c r="BI137" s="200">
        <f>IF(N137="nulová",J137,0)</f>
        <v>0</v>
      </c>
      <c r="BJ137" s="14" t="s">
        <v>116</v>
      </c>
      <c r="BK137" s="200">
        <f>ROUND(I137*H137,2)</f>
        <v>0</v>
      </c>
      <c r="BL137" s="14" t="s">
        <v>115</v>
      </c>
      <c r="BM137" s="199" t="s">
        <v>163</v>
      </c>
    </row>
    <row r="138" spans="1:65" s="2" customFormat="1" ht="16.5" customHeight="1">
      <c r="A138" s="31"/>
      <c r="B138" s="32"/>
      <c r="C138" s="187" t="s">
        <v>164</v>
      </c>
      <c r="D138" s="187" t="s">
        <v>111</v>
      </c>
      <c r="E138" s="188" t="s">
        <v>165</v>
      </c>
      <c r="F138" s="189" t="s">
        <v>166</v>
      </c>
      <c r="G138" s="190" t="s">
        <v>140</v>
      </c>
      <c r="H138" s="191">
        <v>9</v>
      </c>
      <c r="I138" s="192"/>
      <c r="J138" s="193">
        <f>ROUND(I138*H138,2)</f>
        <v>0</v>
      </c>
      <c r="K138" s="194"/>
      <c r="L138" s="36"/>
      <c r="M138" s="195" t="s">
        <v>1</v>
      </c>
      <c r="N138" s="196" t="s">
        <v>38</v>
      </c>
      <c r="O138" s="72"/>
      <c r="P138" s="197">
        <f>O138*H138</f>
        <v>0</v>
      </c>
      <c r="Q138" s="197">
        <v>0</v>
      </c>
      <c r="R138" s="197">
        <f>Q138*H138</f>
        <v>0</v>
      </c>
      <c r="S138" s="197">
        <v>2.7E-2</v>
      </c>
      <c r="T138" s="198">
        <f>S138*H138</f>
        <v>0.24299999999999999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9" t="s">
        <v>115</v>
      </c>
      <c r="AT138" s="199" t="s">
        <v>111</v>
      </c>
      <c r="AU138" s="199" t="s">
        <v>116</v>
      </c>
      <c r="AY138" s="14" t="s">
        <v>108</v>
      </c>
      <c r="BE138" s="200">
        <f>IF(N138="základná",J138,0)</f>
        <v>0</v>
      </c>
      <c r="BF138" s="200">
        <f>IF(N138="znížená",J138,0)</f>
        <v>0</v>
      </c>
      <c r="BG138" s="200">
        <f>IF(N138="zákl. prenesená",J138,0)</f>
        <v>0</v>
      </c>
      <c r="BH138" s="200">
        <f>IF(N138="zníž. prenesená",J138,0)</f>
        <v>0</v>
      </c>
      <c r="BI138" s="200">
        <f>IF(N138="nulová",J138,0)</f>
        <v>0</v>
      </c>
      <c r="BJ138" s="14" t="s">
        <v>116</v>
      </c>
      <c r="BK138" s="200">
        <f>ROUND(I138*H138,2)</f>
        <v>0</v>
      </c>
      <c r="BL138" s="14" t="s">
        <v>115</v>
      </c>
      <c r="BM138" s="199" t="s">
        <v>167</v>
      </c>
    </row>
    <row r="139" spans="1:65" s="2" customFormat="1" ht="24.15" customHeight="1">
      <c r="A139" s="31"/>
      <c r="B139" s="32"/>
      <c r="C139" s="187" t="s">
        <v>168</v>
      </c>
      <c r="D139" s="187" t="s">
        <v>111</v>
      </c>
      <c r="E139" s="188" t="s">
        <v>169</v>
      </c>
      <c r="F139" s="189" t="s">
        <v>170</v>
      </c>
      <c r="G139" s="190" t="s">
        <v>114</v>
      </c>
      <c r="H139" s="191">
        <v>10</v>
      </c>
      <c r="I139" s="192"/>
      <c r="J139" s="193">
        <f>ROUND(I139*H139,2)</f>
        <v>0</v>
      </c>
      <c r="K139" s="194"/>
      <c r="L139" s="36"/>
      <c r="M139" s="195" t="s">
        <v>1</v>
      </c>
      <c r="N139" s="196" t="s">
        <v>38</v>
      </c>
      <c r="O139" s="72"/>
      <c r="P139" s="197">
        <f>O139*H139</f>
        <v>0</v>
      </c>
      <c r="Q139" s="197">
        <v>0</v>
      </c>
      <c r="R139" s="197">
        <f>Q139*H139</f>
        <v>0</v>
      </c>
      <c r="S139" s="197">
        <v>6.7000000000000004E-2</v>
      </c>
      <c r="T139" s="198">
        <f>S139*H139</f>
        <v>0.67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9" t="s">
        <v>115</v>
      </c>
      <c r="AT139" s="199" t="s">
        <v>111</v>
      </c>
      <c r="AU139" s="199" t="s">
        <v>116</v>
      </c>
      <c r="AY139" s="14" t="s">
        <v>108</v>
      </c>
      <c r="BE139" s="200">
        <f>IF(N139="základná",J139,0)</f>
        <v>0</v>
      </c>
      <c r="BF139" s="200">
        <f>IF(N139="znížená",J139,0)</f>
        <v>0</v>
      </c>
      <c r="BG139" s="200">
        <f>IF(N139="zákl. prenesená",J139,0)</f>
        <v>0</v>
      </c>
      <c r="BH139" s="200">
        <f>IF(N139="zníž. prenesená",J139,0)</f>
        <v>0</v>
      </c>
      <c r="BI139" s="200">
        <f>IF(N139="nulová",J139,0)</f>
        <v>0</v>
      </c>
      <c r="BJ139" s="14" t="s">
        <v>116</v>
      </c>
      <c r="BK139" s="200">
        <f>ROUND(I139*H139,2)</f>
        <v>0</v>
      </c>
      <c r="BL139" s="14" t="s">
        <v>115</v>
      </c>
      <c r="BM139" s="199" t="s">
        <v>171</v>
      </c>
    </row>
    <row r="140" spans="1:65" s="12" customFormat="1" ht="25.95" customHeight="1">
      <c r="B140" s="171"/>
      <c r="C140" s="172"/>
      <c r="D140" s="173" t="s">
        <v>71</v>
      </c>
      <c r="E140" s="174" t="s">
        <v>172</v>
      </c>
      <c r="F140" s="174" t="s">
        <v>173</v>
      </c>
      <c r="G140" s="172"/>
      <c r="H140" s="172"/>
      <c r="I140" s="175"/>
      <c r="J140" s="176">
        <f>BK140</f>
        <v>0</v>
      </c>
      <c r="K140" s="172"/>
      <c r="L140" s="177"/>
      <c r="M140" s="178"/>
      <c r="N140" s="179"/>
      <c r="O140" s="179"/>
      <c r="P140" s="180">
        <f>P141+P146+P153</f>
        <v>0</v>
      </c>
      <c r="Q140" s="179"/>
      <c r="R140" s="180">
        <f>R141+R146+R153</f>
        <v>0.31035600000000002</v>
      </c>
      <c r="S140" s="179"/>
      <c r="T140" s="181">
        <f>T141+T146+T153</f>
        <v>0.72745499999999996</v>
      </c>
      <c r="AR140" s="182" t="s">
        <v>116</v>
      </c>
      <c r="AT140" s="183" t="s">
        <v>71</v>
      </c>
      <c r="AU140" s="183" t="s">
        <v>72</v>
      </c>
      <c r="AY140" s="182" t="s">
        <v>108</v>
      </c>
      <c r="BK140" s="184">
        <f>BK141+BK146+BK153</f>
        <v>0</v>
      </c>
    </row>
    <row r="141" spans="1:65" s="12" customFormat="1" ht="22.8" customHeight="1">
      <c r="B141" s="171"/>
      <c r="C141" s="172"/>
      <c r="D141" s="173" t="s">
        <v>71</v>
      </c>
      <c r="E141" s="185" t="s">
        <v>174</v>
      </c>
      <c r="F141" s="185" t="s">
        <v>175</v>
      </c>
      <c r="G141" s="172"/>
      <c r="H141" s="172"/>
      <c r="I141" s="175"/>
      <c r="J141" s="186">
        <f>BK141</f>
        <v>0</v>
      </c>
      <c r="K141" s="172"/>
      <c r="L141" s="177"/>
      <c r="M141" s="178"/>
      <c r="N141" s="179"/>
      <c r="O141" s="179"/>
      <c r="P141" s="180">
        <f>SUM(P142:P145)</f>
        <v>0</v>
      </c>
      <c r="Q141" s="179"/>
      <c r="R141" s="180">
        <f>SUM(R142:R145)</f>
        <v>0.30396600000000001</v>
      </c>
      <c r="S141" s="179"/>
      <c r="T141" s="181">
        <f>SUM(T142:T145)</f>
        <v>0.71491499999999997</v>
      </c>
      <c r="AR141" s="182" t="s">
        <v>116</v>
      </c>
      <c r="AT141" s="183" t="s">
        <v>71</v>
      </c>
      <c r="AU141" s="183" t="s">
        <v>77</v>
      </c>
      <c r="AY141" s="182" t="s">
        <v>108</v>
      </c>
      <c r="BK141" s="184">
        <f>SUM(BK142:BK145)</f>
        <v>0</v>
      </c>
    </row>
    <row r="142" spans="1:65" s="2" customFormat="1" ht="37.799999999999997" customHeight="1">
      <c r="A142" s="31"/>
      <c r="B142" s="32"/>
      <c r="C142" s="187" t="s">
        <v>176</v>
      </c>
      <c r="D142" s="187" t="s">
        <v>111</v>
      </c>
      <c r="E142" s="188" t="s">
        <v>177</v>
      </c>
      <c r="F142" s="189" t="s">
        <v>178</v>
      </c>
      <c r="G142" s="190" t="s">
        <v>114</v>
      </c>
      <c r="H142" s="191">
        <v>4.5</v>
      </c>
      <c r="I142" s="192"/>
      <c r="J142" s="193">
        <f>ROUND(I142*H142,2)</f>
        <v>0</v>
      </c>
      <c r="K142" s="194"/>
      <c r="L142" s="36"/>
      <c r="M142" s="195" t="s">
        <v>1</v>
      </c>
      <c r="N142" s="196" t="s">
        <v>38</v>
      </c>
      <c r="O142" s="72"/>
      <c r="P142" s="197">
        <f>O142*H142</f>
        <v>0</v>
      </c>
      <c r="Q142" s="197">
        <v>2.46E-2</v>
      </c>
      <c r="R142" s="197">
        <f>Q142*H142</f>
        <v>0.11070000000000001</v>
      </c>
      <c r="S142" s="197">
        <v>0</v>
      </c>
      <c r="T142" s="198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9" t="s">
        <v>179</v>
      </c>
      <c r="AT142" s="199" t="s">
        <v>111</v>
      </c>
      <c r="AU142" s="199" t="s">
        <v>116</v>
      </c>
      <c r="AY142" s="14" t="s">
        <v>108</v>
      </c>
      <c r="BE142" s="200">
        <f>IF(N142="základná",J142,0)</f>
        <v>0</v>
      </c>
      <c r="BF142" s="200">
        <f>IF(N142="znížená",J142,0)</f>
        <v>0</v>
      </c>
      <c r="BG142" s="200">
        <f>IF(N142="zákl. prenesená",J142,0)</f>
        <v>0</v>
      </c>
      <c r="BH142" s="200">
        <f>IF(N142="zníž. prenesená",J142,0)</f>
        <v>0</v>
      </c>
      <c r="BI142" s="200">
        <f>IF(N142="nulová",J142,0)</f>
        <v>0</v>
      </c>
      <c r="BJ142" s="14" t="s">
        <v>116</v>
      </c>
      <c r="BK142" s="200">
        <f>ROUND(I142*H142,2)</f>
        <v>0</v>
      </c>
      <c r="BL142" s="14" t="s">
        <v>179</v>
      </c>
      <c r="BM142" s="199" t="s">
        <v>180</v>
      </c>
    </row>
    <row r="143" spans="1:65" s="2" customFormat="1" ht="33" customHeight="1">
      <c r="A143" s="31"/>
      <c r="B143" s="32"/>
      <c r="C143" s="187" t="s">
        <v>179</v>
      </c>
      <c r="D143" s="187" t="s">
        <v>111</v>
      </c>
      <c r="E143" s="188" t="s">
        <v>181</v>
      </c>
      <c r="F143" s="189" t="s">
        <v>182</v>
      </c>
      <c r="G143" s="190" t="s">
        <v>114</v>
      </c>
      <c r="H143" s="191">
        <v>4.5</v>
      </c>
      <c r="I143" s="192"/>
      <c r="J143" s="193">
        <f>ROUND(I143*H143,2)</f>
        <v>0</v>
      </c>
      <c r="K143" s="194"/>
      <c r="L143" s="36"/>
      <c r="M143" s="195" t="s">
        <v>1</v>
      </c>
      <c r="N143" s="196" t="s">
        <v>38</v>
      </c>
      <c r="O143" s="72"/>
      <c r="P143" s="197">
        <f>O143*H143</f>
        <v>0</v>
      </c>
      <c r="Q143" s="197">
        <v>0</v>
      </c>
      <c r="R143" s="197">
        <f>Q143*H143</f>
        <v>0</v>
      </c>
      <c r="S143" s="197">
        <v>5.4469999999999998E-2</v>
      </c>
      <c r="T143" s="198">
        <f>S143*H143</f>
        <v>0.245115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9" t="s">
        <v>179</v>
      </c>
      <c r="AT143" s="199" t="s">
        <v>111</v>
      </c>
      <c r="AU143" s="199" t="s">
        <v>116</v>
      </c>
      <c r="AY143" s="14" t="s">
        <v>108</v>
      </c>
      <c r="BE143" s="200">
        <f>IF(N143="základná",J143,0)</f>
        <v>0</v>
      </c>
      <c r="BF143" s="200">
        <f>IF(N143="znížená",J143,0)</f>
        <v>0</v>
      </c>
      <c r="BG143" s="200">
        <f>IF(N143="zákl. prenesená",J143,0)</f>
        <v>0</v>
      </c>
      <c r="BH143" s="200">
        <f>IF(N143="zníž. prenesená",J143,0)</f>
        <v>0</v>
      </c>
      <c r="BI143" s="200">
        <f>IF(N143="nulová",J143,0)</f>
        <v>0</v>
      </c>
      <c r="BJ143" s="14" t="s">
        <v>116</v>
      </c>
      <c r="BK143" s="200">
        <f>ROUND(I143*H143,2)</f>
        <v>0</v>
      </c>
      <c r="BL143" s="14" t="s">
        <v>179</v>
      </c>
      <c r="BM143" s="199" t="s">
        <v>183</v>
      </c>
    </row>
    <row r="144" spans="1:65" s="2" customFormat="1" ht="16.5" customHeight="1">
      <c r="A144" s="31"/>
      <c r="B144" s="32"/>
      <c r="C144" s="187" t="s">
        <v>184</v>
      </c>
      <c r="D144" s="187" t="s">
        <v>111</v>
      </c>
      <c r="E144" s="188" t="s">
        <v>185</v>
      </c>
      <c r="F144" s="189" t="s">
        <v>186</v>
      </c>
      <c r="G144" s="190" t="s">
        <v>114</v>
      </c>
      <c r="H144" s="191">
        <v>16.2</v>
      </c>
      <c r="I144" s="192"/>
      <c r="J144" s="193">
        <f>ROUND(I144*H144,2)</f>
        <v>0</v>
      </c>
      <c r="K144" s="194"/>
      <c r="L144" s="36"/>
      <c r="M144" s="195" t="s">
        <v>1</v>
      </c>
      <c r="N144" s="196" t="s">
        <v>38</v>
      </c>
      <c r="O144" s="72"/>
      <c r="P144" s="197">
        <f>O144*H144</f>
        <v>0</v>
      </c>
      <c r="Q144" s="197">
        <v>1.193E-2</v>
      </c>
      <c r="R144" s="197">
        <f>Q144*H144</f>
        <v>0.19326599999999999</v>
      </c>
      <c r="S144" s="197">
        <v>0</v>
      </c>
      <c r="T144" s="198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9" t="s">
        <v>179</v>
      </c>
      <c r="AT144" s="199" t="s">
        <v>111</v>
      </c>
      <c r="AU144" s="199" t="s">
        <v>116</v>
      </c>
      <c r="AY144" s="14" t="s">
        <v>108</v>
      </c>
      <c r="BE144" s="200">
        <f>IF(N144="základná",J144,0)</f>
        <v>0</v>
      </c>
      <c r="BF144" s="200">
        <f>IF(N144="znížená",J144,0)</f>
        <v>0</v>
      </c>
      <c r="BG144" s="200">
        <f>IF(N144="zákl. prenesená",J144,0)</f>
        <v>0</v>
      </c>
      <c r="BH144" s="200">
        <f>IF(N144="zníž. prenesená",J144,0)</f>
        <v>0</v>
      </c>
      <c r="BI144" s="200">
        <f>IF(N144="nulová",J144,0)</f>
        <v>0</v>
      </c>
      <c r="BJ144" s="14" t="s">
        <v>116</v>
      </c>
      <c r="BK144" s="200">
        <f>ROUND(I144*H144,2)</f>
        <v>0</v>
      </c>
      <c r="BL144" s="14" t="s">
        <v>179</v>
      </c>
      <c r="BM144" s="199" t="s">
        <v>187</v>
      </c>
    </row>
    <row r="145" spans="1:65" s="2" customFormat="1" ht="33" customHeight="1">
      <c r="A145" s="31"/>
      <c r="B145" s="32"/>
      <c r="C145" s="187" t="s">
        <v>188</v>
      </c>
      <c r="D145" s="187" t="s">
        <v>111</v>
      </c>
      <c r="E145" s="188" t="s">
        <v>189</v>
      </c>
      <c r="F145" s="189" t="s">
        <v>190</v>
      </c>
      <c r="G145" s="190" t="s">
        <v>114</v>
      </c>
      <c r="H145" s="191">
        <v>16.2</v>
      </c>
      <c r="I145" s="192"/>
      <c r="J145" s="193">
        <f>ROUND(I145*H145,2)</f>
        <v>0</v>
      </c>
      <c r="K145" s="194"/>
      <c r="L145" s="36"/>
      <c r="M145" s="195" t="s">
        <v>1</v>
      </c>
      <c r="N145" s="196" t="s">
        <v>38</v>
      </c>
      <c r="O145" s="72"/>
      <c r="P145" s="197">
        <f>O145*H145</f>
        <v>0</v>
      </c>
      <c r="Q145" s="197">
        <v>0</v>
      </c>
      <c r="R145" s="197">
        <f>Q145*H145</f>
        <v>0</v>
      </c>
      <c r="S145" s="197">
        <v>2.9000000000000001E-2</v>
      </c>
      <c r="T145" s="198">
        <f>S145*H145</f>
        <v>0.4698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9" t="s">
        <v>179</v>
      </c>
      <c r="AT145" s="199" t="s">
        <v>111</v>
      </c>
      <c r="AU145" s="199" t="s">
        <v>116</v>
      </c>
      <c r="AY145" s="14" t="s">
        <v>108</v>
      </c>
      <c r="BE145" s="200">
        <f>IF(N145="základná",J145,0)</f>
        <v>0</v>
      </c>
      <c r="BF145" s="200">
        <f>IF(N145="znížená",J145,0)</f>
        <v>0</v>
      </c>
      <c r="BG145" s="200">
        <f>IF(N145="zákl. prenesená",J145,0)</f>
        <v>0</v>
      </c>
      <c r="BH145" s="200">
        <f>IF(N145="zníž. prenesená",J145,0)</f>
        <v>0</v>
      </c>
      <c r="BI145" s="200">
        <f>IF(N145="nulová",J145,0)</f>
        <v>0</v>
      </c>
      <c r="BJ145" s="14" t="s">
        <v>116</v>
      </c>
      <c r="BK145" s="200">
        <f>ROUND(I145*H145,2)</f>
        <v>0</v>
      </c>
      <c r="BL145" s="14" t="s">
        <v>179</v>
      </c>
      <c r="BM145" s="199" t="s">
        <v>191</v>
      </c>
    </row>
    <row r="146" spans="1:65" s="12" customFormat="1" ht="22.8" customHeight="1">
      <c r="B146" s="171"/>
      <c r="C146" s="172"/>
      <c r="D146" s="173" t="s">
        <v>71</v>
      </c>
      <c r="E146" s="185" t="s">
        <v>192</v>
      </c>
      <c r="F146" s="185" t="s">
        <v>193</v>
      </c>
      <c r="G146" s="172"/>
      <c r="H146" s="172"/>
      <c r="I146" s="175"/>
      <c r="J146" s="186">
        <f>BK146</f>
        <v>0</v>
      </c>
      <c r="K146" s="172"/>
      <c r="L146" s="177"/>
      <c r="M146" s="178"/>
      <c r="N146" s="179"/>
      <c r="O146" s="179"/>
      <c r="P146" s="180">
        <f>SUM(P147:P152)</f>
        <v>0</v>
      </c>
      <c r="Q146" s="179"/>
      <c r="R146" s="180">
        <f>SUM(R147:R152)</f>
        <v>3.5399999999999997E-3</v>
      </c>
      <c r="S146" s="179"/>
      <c r="T146" s="181">
        <f>SUM(T147:T152)</f>
        <v>1.2539999999999999E-2</v>
      </c>
      <c r="AR146" s="182" t="s">
        <v>116</v>
      </c>
      <c r="AT146" s="183" t="s">
        <v>71</v>
      </c>
      <c r="AU146" s="183" t="s">
        <v>77</v>
      </c>
      <c r="AY146" s="182" t="s">
        <v>108</v>
      </c>
      <c r="BK146" s="184">
        <f>SUM(BK147:BK152)</f>
        <v>0</v>
      </c>
    </row>
    <row r="147" spans="1:65" s="2" customFormat="1" ht="24.15" customHeight="1">
      <c r="A147" s="31"/>
      <c r="B147" s="32"/>
      <c r="C147" s="187" t="s">
        <v>194</v>
      </c>
      <c r="D147" s="187" t="s">
        <v>111</v>
      </c>
      <c r="E147" s="188" t="s">
        <v>195</v>
      </c>
      <c r="F147" s="189" t="s">
        <v>196</v>
      </c>
      <c r="G147" s="190" t="s">
        <v>140</v>
      </c>
      <c r="H147" s="191">
        <v>1</v>
      </c>
      <c r="I147" s="192"/>
      <c r="J147" s="193">
        <f t="shared" ref="J147:J152" si="10">ROUND(I147*H147,2)</f>
        <v>0</v>
      </c>
      <c r="K147" s="194"/>
      <c r="L147" s="36"/>
      <c r="M147" s="195" t="s">
        <v>1</v>
      </c>
      <c r="N147" s="196" t="s">
        <v>38</v>
      </c>
      <c r="O147" s="72"/>
      <c r="P147" s="197">
        <f t="shared" ref="P147:P152" si="11">O147*H147</f>
        <v>0</v>
      </c>
      <c r="Q147" s="197">
        <v>0</v>
      </c>
      <c r="R147" s="197">
        <f t="shared" ref="R147:R152" si="12">Q147*H147</f>
        <v>0</v>
      </c>
      <c r="S147" s="197">
        <v>4.5399999999999998E-3</v>
      </c>
      <c r="T147" s="198">
        <f t="shared" ref="T147:T152" si="13">S147*H147</f>
        <v>4.5399999999999998E-3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9" t="s">
        <v>179</v>
      </c>
      <c r="AT147" s="199" t="s">
        <v>111</v>
      </c>
      <c r="AU147" s="199" t="s">
        <v>116</v>
      </c>
      <c r="AY147" s="14" t="s">
        <v>108</v>
      </c>
      <c r="BE147" s="200">
        <f t="shared" ref="BE147:BE152" si="14">IF(N147="základná",J147,0)</f>
        <v>0</v>
      </c>
      <c r="BF147" s="200">
        <f t="shared" ref="BF147:BF152" si="15">IF(N147="znížená",J147,0)</f>
        <v>0</v>
      </c>
      <c r="BG147" s="200">
        <f t="shared" ref="BG147:BG152" si="16">IF(N147="zákl. prenesená",J147,0)</f>
        <v>0</v>
      </c>
      <c r="BH147" s="200">
        <f t="shared" ref="BH147:BH152" si="17">IF(N147="zníž. prenesená",J147,0)</f>
        <v>0</v>
      </c>
      <c r="BI147" s="200">
        <f t="shared" ref="BI147:BI152" si="18">IF(N147="nulová",J147,0)</f>
        <v>0</v>
      </c>
      <c r="BJ147" s="14" t="s">
        <v>116</v>
      </c>
      <c r="BK147" s="200">
        <f t="shared" ref="BK147:BK152" si="19">ROUND(I147*H147,2)</f>
        <v>0</v>
      </c>
      <c r="BL147" s="14" t="s">
        <v>179</v>
      </c>
      <c r="BM147" s="199" t="s">
        <v>197</v>
      </c>
    </row>
    <row r="148" spans="1:65" s="2" customFormat="1" ht="24.15" customHeight="1">
      <c r="A148" s="31"/>
      <c r="B148" s="32"/>
      <c r="C148" s="187" t="s">
        <v>7</v>
      </c>
      <c r="D148" s="187" t="s">
        <v>111</v>
      </c>
      <c r="E148" s="188" t="s">
        <v>198</v>
      </c>
      <c r="F148" s="189" t="s">
        <v>199</v>
      </c>
      <c r="G148" s="190" t="s">
        <v>140</v>
      </c>
      <c r="H148" s="191">
        <v>1</v>
      </c>
      <c r="I148" s="192"/>
      <c r="J148" s="193">
        <f t="shared" si="10"/>
        <v>0</v>
      </c>
      <c r="K148" s="194"/>
      <c r="L148" s="36"/>
      <c r="M148" s="195" t="s">
        <v>1</v>
      </c>
      <c r="N148" s="196" t="s">
        <v>38</v>
      </c>
      <c r="O148" s="72"/>
      <c r="P148" s="197">
        <f t="shared" si="11"/>
        <v>0</v>
      </c>
      <c r="Q148" s="197">
        <v>0</v>
      </c>
      <c r="R148" s="197">
        <f t="shared" si="12"/>
        <v>0</v>
      </c>
      <c r="S148" s="197">
        <v>0</v>
      </c>
      <c r="T148" s="198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9" t="s">
        <v>179</v>
      </c>
      <c r="AT148" s="199" t="s">
        <v>111</v>
      </c>
      <c r="AU148" s="199" t="s">
        <v>116</v>
      </c>
      <c r="AY148" s="14" t="s">
        <v>108</v>
      </c>
      <c r="BE148" s="200">
        <f t="shared" si="14"/>
        <v>0</v>
      </c>
      <c r="BF148" s="200">
        <f t="shared" si="15"/>
        <v>0</v>
      </c>
      <c r="BG148" s="200">
        <f t="shared" si="16"/>
        <v>0</v>
      </c>
      <c r="BH148" s="200">
        <f t="shared" si="17"/>
        <v>0</v>
      </c>
      <c r="BI148" s="200">
        <f t="shared" si="18"/>
        <v>0</v>
      </c>
      <c r="BJ148" s="14" t="s">
        <v>116</v>
      </c>
      <c r="BK148" s="200">
        <f t="shared" si="19"/>
        <v>0</v>
      </c>
      <c r="BL148" s="14" t="s">
        <v>179</v>
      </c>
      <c r="BM148" s="199" t="s">
        <v>200</v>
      </c>
    </row>
    <row r="149" spans="1:65" s="2" customFormat="1" ht="24.15" customHeight="1">
      <c r="A149" s="31"/>
      <c r="B149" s="32"/>
      <c r="C149" s="187" t="s">
        <v>201</v>
      </c>
      <c r="D149" s="187" t="s">
        <v>111</v>
      </c>
      <c r="E149" s="188" t="s">
        <v>202</v>
      </c>
      <c r="F149" s="189" t="s">
        <v>203</v>
      </c>
      <c r="G149" s="190" t="s">
        <v>140</v>
      </c>
      <c r="H149" s="191">
        <v>3</v>
      </c>
      <c r="I149" s="192"/>
      <c r="J149" s="193">
        <f t="shared" si="10"/>
        <v>0</v>
      </c>
      <c r="K149" s="194"/>
      <c r="L149" s="36"/>
      <c r="M149" s="195" t="s">
        <v>1</v>
      </c>
      <c r="N149" s="196" t="s">
        <v>38</v>
      </c>
      <c r="O149" s="72"/>
      <c r="P149" s="197">
        <f t="shared" si="11"/>
        <v>0</v>
      </c>
      <c r="Q149" s="197">
        <v>0</v>
      </c>
      <c r="R149" s="197">
        <f t="shared" si="12"/>
        <v>0</v>
      </c>
      <c r="S149" s="197">
        <v>0</v>
      </c>
      <c r="T149" s="198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9" t="s">
        <v>179</v>
      </c>
      <c r="AT149" s="199" t="s">
        <v>111</v>
      </c>
      <c r="AU149" s="199" t="s">
        <v>116</v>
      </c>
      <c r="AY149" s="14" t="s">
        <v>108</v>
      </c>
      <c r="BE149" s="200">
        <f t="shared" si="14"/>
        <v>0</v>
      </c>
      <c r="BF149" s="200">
        <f t="shared" si="15"/>
        <v>0</v>
      </c>
      <c r="BG149" s="200">
        <f t="shared" si="16"/>
        <v>0</v>
      </c>
      <c r="BH149" s="200">
        <f t="shared" si="17"/>
        <v>0</v>
      </c>
      <c r="BI149" s="200">
        <f t="shared" si="18"/>
        <v>0</v>
      </c>
      <c r="BJ149" s="14" t="s">
        <v>116</v>
      </c>
      <c r="BK149" s="200">
        <f t="shared" si="19"/>
        <v>0</v>
      </c>
      <c r="BL149" s="14" t="s">
        <v>179</v>
      </c>
      <c r="BM149" s="199" t="s">
        <v>204</v>
      </c>
    </row>
    <row r="150" spans="1:65" s="2" customFormat="1" ht="24.15" customHeight="1">
      <c r="A150" s="31"/>
      <c r="B150" s="32"/>
      <c r="C150" s="187" t="s">
        <v>205</v>
      </c>
      <c r="D150" s="187" t="s">
        <v>111</v>
      </c>
      <c r="E150" s="188" t="s">
        <v>206</v>
      </c>
      <c r="F150" s="189" t="s">
        <v>207</v>
      </c>
      <c r="G150" s="190" t="s">
        <v>140</v>
      </c>
      <c r="H150" s="191">
        <v>4</v>
      </c>
      <c r="I150" s="192"/>
      <c r="J150" s="193">
        <f t="shared" si="10"/>
        <v>0</v>
      </c>
      <c r="K150" s="194"/>
      <c r="L150" s="36"/>
      <c r="M150" s="195" t="s">
        <v>1</v>
      </c>
      <c r="N150" s="196" t="s">
        <v>38</v>
      </c>
      <c r="O150" s="72"/>
      <c r="P150" s="197">
        <f t="shared" si="11"/>
        <v>0</v>
      </c>
      <c r="Q150" s="197">
        <v>0</v>
      </c>
      <c r="R150" s="197">
        <f t="shared" si="12"/>
        <v>0</v>
      </c>
      <c r="S150" s="197">
        <v>2E-3</v>
      </c>
      <c r="T150" s="198">
        <f t="shared" si="13"/>
        <v>8.0000000000000002E-3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9" t="s">
        <v>179</v>
      </c>
      <c r="AT150" s="199" t="s">
        <v>111</v>
      </c>
      <c r="AU150" s="199" t="s">
        <v>116</v>
      </c>
      <c r="AY150" s="14" t="s">
        <v>108</v>
      </c>
      <c r="BE150" s="200">
        <f t="shared" si="14"/>
        <v>0</v>
      </c>
      <c r="BF150" s="200">
        <f t="shared" si="15"/>
        <v>0</v>
      </c>
      <c r="BG150" s="200">
        <f t="shared" si="16"/>
        <v>0</v>
      </c>
      <c r="BH150" s="200">
        <f t="shared" si="17"/>
        <v>0</v>
      </c>
      <c r="BI150" s="200">
        <f t="shared" si="18"/>
        <v>0</v>
      </c>
      <c r="BJ150" s="14" t="s">
        <v>116</v>
      </c>
      <c r="BK150" s="200">
        <f t="shared" si="19"/>
        <v>0</v>
      </c>
      <c r="BL150" s="14" t="s">
        <v>179</v>
      </c>
      <c r="BM150" s="199" t="s">
        <v>208</v>
      </c>
    </row>
    <row r="151" spans="1:65" s="2" customFormat="1" ht="16.5" customHeight="1">
      <c r="A151" s="31"/>
      <c r="B151" s="32"/>
      <c r="C151" s="187" t="s">
        <v>209</v>
      </c>
      <c r="D151" s="187" t="s">
        <v>111</v>
      </c>
      <c r="E151" s="188" t="s">
        <v>210</v>
      </c>
      <c r="F151" s="189" t="s">
        <v>211</v>
      </c>
      <c r="G151" s="190" t="s">
        <v>140</v>
      </c>
      <c r="H151" s="191">
        <v>3</v>
      </c>
      <c r="I151" s="192"/>
      <c r="J151" s="193">
        <f t="shared" si="10"/>
        <v>0</v>
      </c>
      <c r="K151" s="194"/>
      <c r="L151" s="36"/>
      <c r="M151" s="195" t="s">
        <v>1</v>
      </c>
      <c r="N151" s="196" t="s">
        <v>38</v>
      </c>
      <c r="O151" s="72"/>
      <c r="P151" s="197">
        <f t="shared" si="11"/>
        <v>0</v>
      </c>
      <c r="Q151" s="197">
        <v>6.0000000000000002E-5</v>
      </c>
      <c r="R151" s="197">
        <f t="shared" si="12"/>
        <v>1.8000000000000001E-4</v>
      </c>
      <c r="S151" s="197">
        <v>0</v>
      </c>
      <c r="T151" s="198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9" t="s">
        <v>179</v>
      </c>
      <c r="AT151" s="199" t="s">
        <v>111</v>
      </c>
      <c r="AU151" s="199" t="s">
        <v>116</v>
      </c>
      <c r="AY151" s="14" t="s">
        <v>108</v>
      </c>
      <c r="BE151" s="200">
        <f t="shared" si="14"/>
        <v>0</v>
      </c>
      <c r="BF151" s="200">
        <f t="shared" si="15"/>
        <v>0</v>
      </c>
      <c r="BG151" s="200">
        <f t="shared" si="16"/>
        <v>0</v>
      </c>
      <c r="BH151" s="200">
        <f t="shared" si="17"/>
        <v>0</v>
      </c>
      <c r="BI151" s="200">
        <f t="shared" si="18"/>
        <v>0</v>
      </c>
      <c r="BJ151" s="14" t="s">
        <v>116</v>
      </c>
      <c r="BK151" s="200">
        <f t="shared" si="19"/>
        <v>0</v>
      </c>
      <c r="BL151" s="14" t="s">
        <v>179</v>
      </c>
      <c r="BM151" s="199" t="s">
        <v>212</v>
      </c>
    </row>
    <row r="152" spans="1:65" s="2" customFormat="1" ht="16.5" customHeight="1">
      <c r="A152" s="31"/>
      <c r="B152" s="32"/>
      <c r="C152" s="201" t="s">
        <v>213</v>
      </c>
      <c r="D152" s="201" t="s">
        <v>143</v>
      </c>
      <c r="E152" s="202" t="s">
        <v>214</v>
      </c>
      <c r="F152" s="203" t="s">
        <v>215</v>
      </c>
      <c r="G152" s="204" t="s">
        <v>140</v>
      </c>
      <c r="H152" s="205">
        <v>3</v>
      </c>
      <c r="I152" s="206"/>
      <c r="J152" s="207">
        <f t="shared" si="10"/>
        <v>0</v>
      </c>
      <c r="K152" s="208"/>
      <c r="L152" s="209"/>
      <c r="M152" s="210" t="s">
        <v>1</v>
      </c>
      <c r="N152" s="211" t="s">
        <v>38</v>
      </c>
      <c r="O152" s="72"/>
      <c r="P152" s="197">
        <f t="shared" si="11"/>
        <v>0</v>
      </c>
      <c r="Q152" s="197">
        <v>1.1199999999999999E-3</v>
      </c>
      <c r="R152" s="197">
        <f t="shared" si="12"/>
        <v>3.3599999999999997E-3</v>
      </c>
      <c r="S152" s="197">
        <v>0</v>
      </c>
      <c r="T152" s="198">
        <f t="shared" si="1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9" t="s">
        <v>216</v>
      </c>
      <c r="AT152" s="199" t="s">
        <v>143</v>
      </c>
      <c r="AU152" s="199" t="s">
        <v>116</v>
      </c>
      <c r="AY152" s="14" t="s">
        <v>108</v>
      </c>
      <c r="BE152" s="200">
        <f t="shared" si="14"/>
        <v>0</v>
      </c>
      <c r="BF152" s="200">
        <f t="shared" si="15"/>
        <v>0</v>
      </c>
      <c r="BG152" s="200">
        <f t="shared" si="16"/>
        <v>0</v>
      </c>
      <c r="BH152" s="200">
        <f t="shared" si="17"/>
        <v>0</v>
      </c>
      <c r="BI152" s="200">
        <f t="shared" si="18"/>
        <v>0</v>
      </c>
      <c r="BJ152" s="14" t="s">
        <v>116</v>
      </c>
      <c r="BK152" s="200">
        <f t="shared" si="19"/>
        <v>0</v>
      </c>
      <c r="BL152" s="14" t="s">
        <v>179</v>
      </c>
      <c r="BM152" s="199" t="s">
        <v>217</v>
      </c>
    </row>
    <row r="153" spans="1:65" s="12" customFormat="1" ht="22.8" customHeight="1">
      <c r="B153" s="171"/>
      <c r="C153" s="172"/>
      <c r="D153" s="173" t="s">
        <v>71</v>
      </c>
      <c r="E153" s="185" t="s">
        <v>218</v>
      </c>
      <c r="F153" s="185" t="s">
        <v>219</v>
      </c>
      <c r="G153" s="172"/>
      <c r="H153" s="172"/>
      <c r="I153" s="175"/>
      <c r="J153" s="186">
        <f>BK153</f>
        <v>0</v>
      </c>
      <c r="K153" s="172"/>
      <c r="L153" s="177"/>
      <c r="M153" s="178"/>
      <c r="N153" s="179"/>
      <c r="O153" s="179"/>
      <c r="P153" s="180">
        <f>SUM(P154:P159)</f>
        <v>0</v>
      </c>
      <c r="Q153" s="179"/>
      <c r="R153" s="180">
        <f>SUM(R154:R159)</f>
        <v>2.8500000000000001E-3</v>
      </c>
      <c r="S153" s="179"/>
      <c r="T153" s="181">
        <f>SUM(T154:T159)</f>
        <v>0</v>
      </c>
      <c r="AR153" s="182" t="s">
        <v>116</v>
      </c>
      <c r="AT153" s="183" t="s">
        <v>71</v>
      </c>
      <c r="AU153" s="183" t="s">
        <v>77</v>
      </c>
      <c r="AY153" s="182" t="s">
        <v>108</v>
      </c>
      <c r="BK153" s="184">
        <f>SUM(BK154:BK159)</f>
        <v>0</v>
      </c>
    </row>
    <row r="154" spans="1:65" s="2" customFormat="1" ht="24.15" customHeight="1">
      <c r="A154" s="31"/>
      <c r="B154" s="32"/>
      <c r="C154" s="187" t="s">
        <v>220</v>
      </c>
      <c r="D154" s="187" t="s">
        <v>111</v>
      </c>
      <c r="E154" s="188" t="s">
        <v>221</v>
      </c>
      <c r="F154" s="189" t="s">
        <v>222</v>
      </c>
      <c r="G154" s="190" t="s">
        <v>114</v>
      </c>
      <c r="H154" s="191">
        <v>7.5</v>
      </c>
      <c r="I154" s="192"/>
      <c r="J154" s="193">
        <f t="shared" ref="J154:J159" si="20">ROUND(I154*H154,2)</f>
        <v>0</v>
      </c>
      <c r="K154" s="194"/>
      <c r="L154" s="36"/>
      <c r="M154" s="195" t="s">
        <v>1</v>
      </c>
      <c r="N154" s="196" t="s">
        <v>38</v>
      </c>
      <c r="O154" s="72"/>
      <c r="P154" s="197">
        <f t="shared" ref="P154:P159" si="21">O154*H154</f>
        <v>0</v>
      </c>
      <c r="Q154" s="197">
        <v>0</v>
      </c>
      <c r="R154" s="197">
        <f t="shared" ref="R154:R159" si="22">Q154*H154</f>
        <v>0</v>
      </c>
      <c r="S154" s="197">
        <v>0</v>
      </c>
      <c r="T154" s="198">
        <f t="shared" ref="T154:T159" si="23"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9" t="s">
        <v>179</v>
      </c>
      <c r="AT154" s="199" t="s">
        <v>111</v>
      </c>
      <c r="AU154" s="199" t="s">
        <v>116</v>
      </c>
      <c r="AY154" s="14" t="s">
        <v>108</v>
      </c>
      <c r="BE154" s="200">
        <f t="shared" ref="BE154:BE159" si="24">IF(N154="základná",J154,0)</f>
        <v>0</v>
      </c>
      <c r="BF154" s="200">
        <f t="shared" ref="BF154:BF159" si="25">IF(N154="znížená",J154,0)</f>
        <v>0</v>
      </c>
      <c r="BG154" s="200">
        <f t="shared" ref="BG154:BG159" si="26">IF(N154="zákl. prenesená",J154,0)</f>
        <v>0</v>
      </c>
      <c r="BH154" s="200">
        <f t="shared" ref="BH154:BH159" si="27">IF(N154="zníž. prenesená",J154,0)</f>
        <v>0</v>
      </c>
      <c r="BI154" s="200">
        <f t="shared" ref="BI154:BI159" si="28">IF(N154="nulová",J154,0)</f>
        <v>0</v>
      </c>
      <c r="BJ154" s="14" t="s">
        <v>116</v>
      </c>
      <c r="BK154" s="200">
        <f t="shared" ref="BK154:BK159" si="29">ROUND(I154*H154,2)</f>
        <v>0</v>
      </c>
      <c r="BL154" s="14" t="s">
        <v>179</v>
      </c>
      <c r="BM154" s="199" t="s">
        <v>223</v>
      </c>
    </row>
    <row r="155" spans="1:65" s="2" customFormat="1" ht="24.15" customHeight="1">
      <c r="A155" s="31"/>
      <c r="B155" s="32"/>
      <c r="C155" s="187" t="s">
        <v>224</v>
      </c>
      <c r="D155" s="187" t="s">
        <v>111</v>
      </c>
      <c r="E155" s="188" t="s">
        <v>225</v>
      </c>
      <c r="F155" s="189" t="s">
        <v>226</v>
      </c>
      <c r="G155" s="190" t="s">
        <v>132</v>
      </c>
      <c r="H155" s="191">
        <v>15</v>
      </c>
      <c r="I155" s="192"/>
      <c r="J155" s="193">
        <f t="shared" si="20"/>
        <v>0</v>
      </c>
      <c r="K155" s="194"/>
      <c r="L155" s="36"/>
      <c r="M155" s="195" t="s">
        <v>1</v>
      </c>
      <c r="N155" s="196" t="s">
        <v>38</v>
      </c>
      <c r="O155" s="72"/>
      <c r="P155" s="197">
        <f t="shared" si="21"/>
        <v>0</v>
      </c>
      <c r="Q155" s="197">
        <v>0</v>
      </c>
      <c r="R155" s="197">
        <f t="shared" si="22"/>
        <v>0</v>
      </c>
      <c r="S155" s="197">
        <v>0</v>
      </c>
      <c r="T155" s="198">
        <f t="shared" si="2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9" t="s">
        <v>179</v>
      </c>
      <c r="AT155" s="199" t="s">
        <v>111</v>
      </c>
      <c r="AU155" s="199" t="s">
        <v>116</v>
      </c>
      <c r="AY155" s="14" t="s">
        <v>108</v>
      </c>
      <c r="BE155" s="200">
        <f t="shared" si="24"/>
        <v>0</v>
      </c>
      <c r="BF155" s="200">
        <f t="shared" si="25"/>
        <v>0</v>
      </c>
      <c r="BG155" s="200">
        <f t="shared" si="26"/>
        <v>0</v>
      </c>
      <c r="BH155" s="200">
        <f t="shared" si="27"/>
        <v>0</v>
      </c>
      <c r="BI155" s="200">
        <f t="shared" si="28"/>
        <v>0</v>
      </c>
      <c r="BJ155" s="14" t="s">
        <v>116</v>
      </c>
      <c r="BK155" s="200">
        <f t="shared" si="29"/>
        <v>0</v>
      </c>
      <c r="BL155" s="14" t="s">
        <v>179</v>
      </c>
      <c r="BM155" s="199" t="s">
        <v>227</v>
      </c>
    </row>
    <row r="156" spans="1:65" s="2" customFormat="1" ht="24.15" customHeight="1">
      <c r="A156" s="31"/>
      <c r="B156" s="32"/>
      <c r="C156" s="187" t="s">
        <v>228</v>
      </c>
      <c r="D156" s="187" t="s">
        <v>111</v>
      </c>
      <c r="E156" s="188" t="s">
        <v>229</v>
      </c>
      <c r="F156" s="189" t="s">
        <v>230</v>
      </c>
      <c r="G156" s="190" t="s">
        <v>114</v>
      </c>
      <c r="H156" s="191">
        <v>7.5</v>
      </c>
      <c r="I156" s="192"/>
      <c r="J156" s="193">
        <f t="shared" si="20"/>
        <v>0</v>
      </c>
      <c r="K156" s="194"/>
      <c r="L156" s="36"/>
      <c r="M156" s="195" t="s">
        <v>1</v>
      </c>
      <c r="N156" s="196" t="s">
        <v>38</v>
      </c>
      <c r="O156" s="72"/>
      <c r="P156" s="197">
        <f t="shared" si="21"/>
        <v>0</v>
      </c>
      <c r="Q156" s="197">
        <v>1E-4</v>
      </c>
      <c r="R156" s="197">
        <f t="shared" si="22"/>
        <v>7.5000000000000002E-4</v>
      </c>
      <c r="S156" s="197">
        <v>0</v>
      </c>
      <c r="T156" s="198">
        <f t="shared" si="2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9" t="s">
        <v>179</v>
      </c>
      <c r="AT156" s="199" t="s">
        <v>111</v>
      </c>
      <c r="AU156" s="199" t="s">
        <v>116</v>
      </c>
      <c r="AY156" s="14" t="s">
        <v>108</v>
      </c>
      <c r="BE156" s="200">
        <f t="shared" si="24"/>
        <v>0</v>
      </c>
      <c r="BF156" s="200">
        <f t="shared" si="25"/>
        <v>0</v>
      </c>
      <c r="BG156" s="200">
        <f t="shared" si="26"/>
        <v>0</v>
      </c>
      <c r="BH156" s="200">
        <f t="shared" si="27"/>
        <v>0</v>
      </c>
      <c r="BI156" s="200">
        <f t="shared" si="28"/>
        <v>0</v>
      </c>
      <c r="BJ156" s="14" t="s">
        <v>116</v>
      </c>
      <c r="BK156" s="200">
        <f t="shared" si="29"/>
        <v>0</v>
      </c>
      <c r="BL156" s="14" t="s">
        <v>179</v>
      </c>
      <c r="BM156" s="199" t="s">
        <v>231</v>
      </c>
    </row>
    <row r="157" spans="1:65" s="2" customFormat="1" ht="24.15" customHeight="1">
      <c r="A157" s="31"/>
      <c r="B157" s="32"/>
      <c r="C157" s="187" t="s">
        <v>232</v>
      </c>
      <c r="D157" s="187" t="s">
        <v>111</v>
      </c>
      <c r="E157" s="188" t="s">
        <v>233</v>
      </c>
      <c r="F157" s="189" t="s">
        <v>234</v>
      </c>
      <c r="G157" s="190" t="s">
        <v>114</v>
      </c>
      <c r="H157" s="191">
        <v>7.5</v>
      </c>
      <c r="I157" s="192"/>
      <c r="J157" s="193">
        <f t="shared" si="20"/>
        <v>0</v>
      </c>
      <c r="K157" s="194"/>
      <c r="L157" s="36"/>
      <c r="M157" s="195" t="s">
        <v>1</v>
      </c>
      <c r="N157" s="196" t="s">
        <v>38</v>
      </c>
      <c r="O157" s="72"/>
      <c r="P157" s="197">
        <f t="shared" si="21"/>
        <v>0</v>
      </c>
      <c r="Q157" s="197">
        <v>0</v>
      </c>
      <c r="R157" s="197">
        <f t="shared" si="22"/>
        <v>0</v>
      </c>
      <c r="S157" s="197">
        <v>0</v>
      </c>
      <c r="T157" s="198">
        <f t="shared" si="2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9" t="s">
        <v>179</v>
      </c>
      <c r="AT157" s="199" t="s">
        <v>111</v>
      </c>
      <c r="AU157" s="199" t="s">
        <v>116</v>
      </c>
      <c r="AY157" s="14" t="s">
        <v>108</v>
      </c>
      <c r="BE157" s="200">
        <f t="shared" si="24"/>
        <v>0</v>
      </c>
      <c r="BF157" s="200">
        <f t="shared" si="25"/>
        <v>0</v>
      </c>
      <c r="BG157" s="200">
        <f t="shared" si="26"/>
        <v>0</v>
      </c>
      <c r="BH157" s="200">
        <f t="shared" si="27"/>
        <v>0</v>
      </c>
      <c r="BI157" s="200">
        <f t="shared" si="28"/>
        <v>0</v>
      </c>
      <c r="BJ157" s="14" t="s">
        <v>116</v>
      </c>
      <c r="BK157" s="200">
        <f t="shared" si="29"/>
        <v>0</v>
      </c>
      <c r="BL157" s="14" t="s">
        <v>179</v>
      </c>
      <c r="BM157" s="199" t="s">
        <v>235</v>
      </c>
    </row>
    <row r="158" spans="1:65" s="2" customFormat="1" ht="24.15" customHeight="1">
      <c r="A158" s="31"/>
      <c r="B158" s="32"/>
      <c r="C158" s="187" t="s">
        <v>236</v>
      </c>
      <c r="D158" s="187" t="s">
        <v>111</v>
      </c>
      <c r="E158" s="188" t="s">
        <v>237</v>
      </c>
      <c r="F158" s="189" t="s">
        <v>238</v>
      </c>
      <c r="G158" s="190" t="s">
        <v>114</v>
      </c>
      <c r="H158" s="191">
        <v>7.5</v>
      </c>
      <c r="I158" s="192"/>
      <c r="J158" s="193">
        <f t="shared" si="20"/>
        <v>0</v>
      </c>
      <c r="K158" s="194"/>
      <c r="L158" s="36"/>
      <c r="M158" s="195" t="s">
        <v>1</v>
      </c>
      <c r="N158" s="196" t="s">
        <v>38</v>
      </c>
      <c r="O158" s="72"/>
      <c r="P158" s="197">
        <f t="shared" si="21"/>
        <v>0</v>
      </c>
      <c r="Q158" s="197">
        <v>0</v>
      </c>
      <c r="R158" s="197">
        <f t="shared" si="22"/>
        <v>0</v>
      </c>
      <c r="S158" s="197">
        <v>0</v>
      </c>
      <c r="T158" s="198">
        <f t="shared" si="2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9" t="s">
        <v>179</v>
      </c>
      <c r="AT158" s="199" t="s">
        <v>111</v>
      </c>
      <c r="AU158" s="199" t="s">
        <v>116</v>
      </c>
      <c r="AY158" s="14" t="s">
        <v>108</v>
      </c>
      <c r="BE158" s="200">
        <f t="shared" si="24"/>
        <v>0</v>
      </c>
      <c r="BF158" s="200">
        <f t="shared" si="25"/>
        <v>0</v>
      </c>
      <c r="BG158" s="200">
        <f t="shared" si="26"/>
        <v>0</v>
      </c>
      <c r="BH158" s="200">
        <f t="shared" si="27"/>
        <v>0</v>
      </c>
      <c r="BI158" s="200">
        <f t="shared" si="28"/>
        <v>0</v>
      </c>
      <c r="BJ158" s="14" t="s">
        <v>116</v>
      </c>
      <c r="BK158" s="200">
        <f t="shared" si="29"/>
        <v>0</v>
      </c>
      <c r="BL158" s="14" t="s">
        <v>179</v>
      </c>
      <c r="BM158" s="199" t="s">
        <v>239</v>
      </c>
    </row>
    <row r="159" spans="1:65" s="2" customFormat="1" ht="33" customHeight="1">
      <c r="A159" s="31"/>
      <c r="B159" s="32"/>
      <c r="C159" s="187" t="s">
        <v>240</v>
      </c>
      <c r="D159" s="187" t="s">
        <v>111</v>
      </c>
      <c r="E159" s="188" t="s">
        <v>241</v>
      </c>
      <c r="F159" s="189" t="s">
        <v>242</v>
      </c>
      <c r="G159" s="190" t="s">
        <v>114</v>
      </c>
      <c r="H159" s="191">
        <v>7.5</v>
      </c>
      <c r="I159" s="192"/>
      <c r="J159" s="193">
        <f t="shared" si="20"/>
        <v>0</v>
      </c>
      <c r="K159" s="194"/>
      <c r="L159" s="36"/>
      <c r="M159" s="195" t="s">
        <v>1</v>
      </c>
      <c r="N159" s="196" t="s">
        <v>38</v>
      </c>
      <c r="O159" s="72"/>
      <c r="P159" s="197">
        <f t="shared" si="21"/>
        <v>0</v>
      </c>
      <c r="Q159" s="197">
        <v>2.7999999999999998E-4</v>
      </c>
      <c r="R159" s="197">
        <f t="shared" si="22"/>
        <v>2.0999999999999999E-3</v>
      </c>
      <c r="S159" s="197">
        <v>0</v>
      </c>
      <c r="T159" s="198">
        <f t="shared" si="2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9" t="s">
        <v>179</v>
      </c>
      <c r="AT159" s="199" t="s">
        <v>111</v>
      </c>
      <c r="AU159" s="199" t="s">
        <v>116</v>
      </c>
      <c r="AY159" s="14" t="s">
        <v>108</v>
      </c>
      <c r="BE159" s="200">
        <f t="shared" si="24"/>
        <v>0</v>
      </c>
      <c r="BF159" s="200">
        <f t="shared" si="25"/>
        <v>0</v>
      </c>
      <c r="BG159" s="200">
        <f t="shared" si="26"/>
        <v>0</v>
      </c>
      <c r="BH159" s="200">
        <f t="shared" si="27"/>
        <v>0</v>
      </c>
      <c r="BI159" s="200">
        <f t="shared" si="28"/>
        <v>0</v>
      </c>
      <c r="BJ159" s="14" t="s">
        <v>116</v>
      </c>
      <c r="BK159" s="200">
        <f t="shared" si="29"/>
        <v>0</v>
      </c>
      <c r="BL159" s="14" t="s">
        <v>179</v>
      </c>
      <c r="BM159" s="199" t="s">
        <v>243</v>
      </c>
    </row>
    <row r="160" spans="1:65" s="12" customFormat="1" ht="25.95" customHeight="1">
      <c r="B160" s="171"/>
      <c r="C160" s="172"/>
      <c r="D160" s="173" t="s">
        <v>71</v>
      </c>
      <c r="E160" s="174" t="s">
        <v>244</v>
      </c>
      <c r="F160" s="174" t="s">
        <v>245</v>
      </c>
      <c r="G160" s="172"/>
      <c r="H160" s="172"/>
      <c r="I160" s="175"/>
      <c r="J160" s="176">
        <f>BK160</f>
        <v>0</v>
      </c>
      <c r="K160" s="172"/>
      <c r="L160" s="177"/>
      <c r="M160" s="178"/>
      <c r="N160" s="179"/>
      <c r="O160" s="179"/>
      <c r="P160" s="180">
        <f>P161</f>
        <v>0</v>
      </c>
      <c r="Q160" s="179"/>
      <c r="R160" s="180">
        <f>R161</f>
        <v>0</v>
      </c>
      <c r="S160" s="179"/>
      <c r="T160" s="181">
        <f>T161</f>
        <v>0</v>
      </c>
      <c r="AR160" s="182" t="s">
        <v>115</v>
      </c>
      <c r="AT160" s="183" t="s">
        <v>71</v>
      </c>
      <c r="AU160" s="183" t="s">
        <v>72</v>
      </c>
      <c r="AY160" s="182" t="s">
        <v>108</v>
      </c>
      <c r="BK160" s="184">
        <f>BK161</f>
        <v>0</v>
      </c>
    </row>
    <row r="161" spans="1:65" s="2" customFormat="1" ht="37.799999999999997" customHeight="1">
      <c r="A161" s="31"/>
      <c r="B161" s="32"/>
      <c r="C161" s="187" t="s">
        <v>246</v>
      </c>
      <c r="D161" s="187" t="s">
        <v>111</v>
      </c>
      <c r="E161" s="188" t="s">
        <v>247</v>
      </c>
      <c r="F161" s="189" t="s">
        <v>248</v>
      </c>
      <c r="G161" s="190" t="s">
        <v>249</v>
      </c>
      <c r="H161" s="191">
        <v>10</v>
      </c>
      <c r="I161" s="192"/>
      <c r="J161" s="193">
        <f>ROUND(I161*H161,2)</f>
        <v>0</v>
      </c>
      <c r="K161" s="194"/>
      <c r="L161" s="36"/>
      <c r="M161" s="212" t="s">
        <v>1</v>
      </c>
      <c r="N161" s="213" t="s">
        <v>38</v>
      </c>
      <c r="O161" s="214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9" t="s">
        <v>250</v>
      </c>
      <c r="AT161" s="199" t="s">
        <v>111</v>
      </c>
      <c r="AU161" s="199" t="s">
        <v>77</v>
      </c>
      <c r="AY161" s="14" t="s">
        <v>108</v>
      </c>
      <c r="BE161" s="200">
        <f>IF(N161="základná",J161,0)</f>
        <v>0</v>
      </c>
      <c r="BF161" s="200">
        <f>IF(N161="znížená",J161,0)</f>
        <v>0</v>
      </c>
      <c r="BG161" s="200">
        <f>IF(N161="zákl. prenesená",J161,0)</f>
        <v>0</v>
      </c>
      <c r="BH161" s="200">
        <f>IF(N161="zníž. prenesená",J161,0)</f>
        <v>0</v>
      </c>
      <c r="BI161" s="200">
        <f>IF(N161="nulová",J161,0)</f>
        <v>0</v>
      </c>
      <c r="BJ161" s="14" t="s">
        <v>116</v>
      </c>
      <c r="BK161" s="200">
        <f>ROUND(I161*H161,2)</f>
        <v>0</v>
      </c>
      <c r="BL161" s="14" t="s">
        <v>250</v>
      </c>
      <c r="BM161" s="199" t="s">
        <v>251</v>
      </c>
    </row>
    <row r="162" spans="1:65" s="2" customFormat="1" ht="6.9" customHeight="1">
      <c r="A162" s="31"/>
      <c r="B162" s="55"/>
      <c r="C162" s="56"/>
      <c r="D162" s="56"/>
      <c r="E162" s="56"/>
      <c r="F162" s="56"/>
      <c r="G162" s="56"/>
      <c r="H162" s="56"/>
      <c r="I162" s="56"/>
      <c r="J162" s="56"/>
      <c r="K162" s="56"/>
      <c r="L162" s="36"/>
      <c r="M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</row>
  </sheetData>
  <sheetProtection algorithmName="SHA-512" hashValue="wVKHHGZwyswtOh/Z/oIPtE33EzSViRJ5SRtd+dvi9XCMr/Wk0qL4V58dNDziOHR318F33JYIbVS5J9N3MpcWfQ==" saltValue="v5as9gENq1jEuc2KQ5v+L70no6RB9cGgd3M5rZJwTJiwysBkUIEVHaXCmMsHVaWV8HKHJXoJBlvwT+fMHiBPLA==" spinCount="100000" sheet="1" objects="1" scenarios="1" formatColumns="0" formatRows="0" autoFilter="0"/>
  <autoFilter ref="C120:K161" xr:uid="{00000000-0009-0000-0000-000001000000}"/>
  <mergeCells count="6">
    <mergeCell ref="L2:V2"/>
    <mergeCell ref="E7:H7"/>
    <mergeCell ref="E16:H16"/>
    <mergeCell ref="E25:H25"/>
    <mergeCell ref="E85:H85"/>
    <mergeCell ref="E113:H11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09-2022 - Technologická p...</vt:lpstr>
      <vt:lpstr>'09-2022 - Technologická p...'!Názvy_tlače</vt:lpstr>
      <vt:lpstr>'Rekapitulácia stavby'!Názvy_tlače</vt:lpstr>
      <vt:lpstr>'09-2022 - Technologická p...'!Oblasť_tlače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DESKTOP-FMBGFP5\ASUS</dc:creator>
  <cp:lastModifiedBy>Anna Dvoráková</cp:lastModifiedBy>
  <dcterms:created xsi:type="dcterms:W3CDTF">2022-09-09T10:21:28Z</dcterms:created>
  <dcterms:modified xsi:type="dcterms:W3CDTF">2022-09-09T10:32:05Z</dcterms:modified>
</cp:coreProperties>
</file>