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ts01-22 - Zberný dvor Lud..." sheetId="2" r:id="rId2"/>
    <sheet name="1 - SO 01 Komunikačné dop..." sheetId="3" r:id="rId3"/>
    <sheet name="1 - SO 01.1 Posuvná oceľo..." sheetId="4" r:id="rId4"/>
    <sheet name="2 - SO 01.2 Mostová váha" sheetId="5" r:id="rId5"/>
    <sheet name="3 - SO 01.3 Oplotenie" sheetId="6" r:id="rId6"/>
    <sheet name="4 - SO 01.4 Požiarne potr..." sheetId="7" r:id="rId7"/>
    <sheet name="5 - SO 01.5 Rampa - závora" sheetId="8" r:id="rId8"/>
    <sheet name="2 - SO 02 Sanitárne a skl..." sheetId="9" r:id="rId9"/>
    <sheet name="3 - SO 03 Oceľový prístre..." sheetId="10" r:id="rId10"/>
    <sheet name="1 - SO 03 + SO 04 Elektro..." sheetId="11" r:id="rId11"/>
    <sheet name="4 - SO 04 Oceľový prístre..." sheetId="12" r:id="rId12"/>
    <sheet name="5 - SO 05 Spevnené plochy..." sheetId="13" r:id="rId13"/>
    <sheet name="6 - SO 06 Prípojka NN" sheetId="14" r:id="rId14"/>
    <sheet name="7 - SO 07 Prípojka vody" sheetId="15" r:id="rId15"/>
    <sheet name="8 - SO 08 Areálové rozvod..." sheetId="16" r:id="rId16"/>
    <sheet name="9 - SO 09 Areálový vodovod " sheetId="17" r:id="rId17"/>
    <sheet name="10 - SO 10 Žumpa" sheetId="18" r:id="rId18"/>
    <sheet name="11 - SO 11 Areálová kanal..." sheetId="19" r:id="rId19"/>
    <sheet name="12 - SO 12 Areálové osvet..." sheetId="20" r:id="rId20"/>
    <sheet name="13 - SO 13 Retenčná požia..." sheetId="21" r:id="rId21"/>
    <sheet name="14 - SO 14 Zeleň" sheetId="22" r:id="rId22"/>
  </sheets>
  <definedNames>
    <definedName name="_xlnm.Print_Area" localSheetId="0">'Rekapitulácia stavby'!$D$4:$AO$76,'Rekapitulácia stavby'!$C$82:$AQ$118</definedName>
    <definedName name="_xlnm.Print_Titles" localSheetId="0">'Rekapitulácia stavby'!$92:$92</definedName>
    <definedName name="_xlnm._FilterDatabase" localSheetId="1" hidden="1">'ts01-22 - Zberný dvor Lud...'!$C$113:$K$118</definedName>
    <definedName name="_xlnm.Print_Area" localSheetId="1">'ts01-22 - Zberný dvor Lud...'!$C$4:$J$76,'ts01-22 - Zberný dvor Lud...'!$C$82:$J$97,'ts01-22 - Zberný dvor Lud...'!$C$103:$J$118</definedName>
    <definedName name="_xlnm.Print_Titles" localSheetId="1">'ts01-22 - Zberný dvor Lud...'!$113:$113</definedName>
    <definedName name="_xlnm._FilterDatabase" localSheetId="2" hidden="1">'1 - SO 01 Komunikačné dop...'!$C$122:$K$199</definedName>
    <definedName name="_xlnm.Print_Area" localSheetId="2">'1 - SO 01 Komunikačné dop...'!$C$4:$J$76,'1 - SO 01 Komunikačné dop...'!$C$82:$J$104,'1 - SO 01 Komunikačné dop...'!$C$110:$J$199</definedName>
    <definedName name="_xlnm.Print_Titles" localSheetId="2">'1 - SO 01 Komunikačné dop...'!$122:$122</definedName>
    <definedName name="_xlnm._FilterDatabase" localSheetId="3" hidden="1">'1 - SO 01.1 Posuvná oceľo...'!$C$125:$K$158</definedName>
    <definedName name="_xlnm.Print_Area" localSheetId="3">'1 - SO 01.1 Posuvná oceľo...'!$C$4:$J$76,'1 - SO 01.1 Posuvná oceľo...'!$C$82:$J$105,'1 - SO 01.1 Posuvná oceľo...'!$C$111:$J$158</definedName>
    <definedName name="_xlnm.Print_Titles" localSheetId="3">'1 - SO 01.1 Posuvná oceľo...'!$125:$125</definedName>
    <definedName name="_xlnm._FilterDatabase" localSheetId="4" hidden="1">'2 - SO 01.2 Mostová váha'!$C$128:$K$189</definedName>
    <definedName name="_xlnm.Print_Area" localSheetId="4">'2 - SO 01.2 Mostová váha'!$C$4:$J$76,'2 - SO 01.2 Mostová váha'!$C$82:$J$108,'2 - SO 01.2 Mostová váha'!$C$114:$J$189</definedName>
    <definedName name="_xlnm.Print_Titles" localSheetId="4">'2 - SO 01.2 Mostová váha'!$128:$128</definedName>
    <definedName name="_xlnm._FilterDatabase" localSheetId="5" hidden="1">'3 - SO 01.3 Oplotenie'!$C$126:$K$161</definedName>
    <definedName name="_xlnm.Print_Area" localSheetId="5">'3 - SO 01.3 Oplotenie'!$C$4:$J$76,'3 - SO 01.3 Oplotenie'!$C$82:$J$106,'3 - SO 01.3 Oplotenie'!$C$112:$J$161</definedName>
    <definedName name="_xlnm.Print_Titles" localSheetId="5">'3 - SO 01.3 Oplotenie'!$126:$126</definedName>
    <definedName name="_xlnm._FilterDatabase" localSheetId="6" hidden="1">'4 - SO 01.4 Požiarne potr...'!$C$126:$K$147</definedName>
    <definedName name="_xlnm.Print_Area" localSheetId="6">'4 - SO 01.4 Požiarne potr...'!$C$4:$J$76,'4 - SO 01.4 Požiarne potr...'!$C$82:$J$106,'4 - SO 01.4 Požiarne potr...'!$C$112:$J$147</definedName>
    <definedName name="_xlnm.Print_Titles" localSheetId="6">'4 - SO 01.4 Požiarne potr...'!$126:$126</definedName>
    <definedName name="_xlnm._FilterDatabase" localSheetId="7" hidden="1">'5 - SO 01.5 Rampa - závora'!$C$124:$K$149</definedName>
    <definedName name="_xlnm.Print_Area" localSheetId="7">'5 - SO 01.5 Rampa - závora'!$C$4:$J$76,'5 - SO 01.5 Rampa - závora'!$C$82:$J$104,'5 - SO 01.5 Rampa - závora'!$C$110:$J$149</definedName>
    <definedName name="_xlnm.Print_Titles" localSheetId="7">'5 - SO 01.5 Rampa - závora'!$124:$124</definedName>
    <definedName name="_xlnm._FilterDatabase" localSheetId="8" hidden="1">'2 - SO 02 Sanitárne a skl...'!$C$118:$K$129</definedName>
    <definedName name="_xlnm.Print_Area" localSheetId="8">'2 - SO 02 Sanitárne a skl...'!$C$4:$J$76,'2 - SO 02 Sanitárne a skl...'!$C$82:$J$100,'2 - SO 02 Sanitárne a skl...'!$C$106:$J$129</definedName>
    <definedName name="_xlnm.Print_Titles" localSheetId="8">'2 - SO 02 Sanitárne a skl...'!$118:$118</definedName>
    <definedName name="_xlnm._FilterDatabase" localSheetId="9" hidden="1">'3 - SO 03 Oceľový prístre...'!$C$122:$K$145</definedName>
    <definedName name="_xlnm.Print_Area" localSheetId="9">'3 - SO 03 Oceľový prístre...'!$C$4:$J$76,'3 - SO 03 Oceľový prístre...'!$C$82:$J$104,'3 - SO 03 Oceľový prístre...'!$C$110:$J$145</definedName>
    <definedName name="_xlnm.Print_Titles" localSheetId="9">'3 - SO 03 Oceľový prístre...'!$122:$122</definedName>
    <definedName name="_xlnm._FilterDatabase" localSheetId="10" hidden="1">'1 - SO 03 + SO 04 Elektro...'!$C$122:$K$127</definedName>
    <definedName name="_xlnm.Print_Area" localSheetId="10">'1 - SO 03 + SO 04 Elektro...'!$C$4:$J$76,'1 - SO 03 + SO 04 Elektro...'!$C$82:$J$102,'1 - SO 03 + SO 04 Elektro...'!$C$108:$J$127</definedName>
    <definedName name="_xlnm.Print_Titles" localSheetId="10">'1 - SO 03 + SO 04 Elektro...'!$122:$122</definedName>
    <definedName name="_xlnm._FilterDatabase" localSheetId="11" hidden="1">'4 - SO 04 Oceľový prístre...'!$C$122:$K$145</definedName>
    <definedName name="_xlnm.Print_Area" localSheetId="11">'4 - SO 04 Oceľový prístre...'!$C$4:$J$76,'4 - SO 04 Oceľový prístre...'!$C$82:$J$104,'4 - SO 04 Oceľový prístre...'!$C$110:$J$145</definedName>
    <definedName name="_xlnm.Print_Titles" localSheetId="11">'4 - SO 04 Oceľový prístre...'!$122:$122</definedName>
    <definedName name="_xlnm._FilterDatabase" localSheetId="12" hidden="1">'5 - SO 05 Spevnené plochy...'!$C$120:$K$172</definedName>
    <definedName name="_xlnm.Print_Area" localSheetId="12">'5 - SO 05 Spevnené plochy...'!$C$4:$J$76,'5 - SO 05 Spevnené plochy...'!$C$82:$J$102,'5 - SO 05 Spevnené plochy...'!$C$108:$J$172</definedName>
    <definedName name="_xlnm.Print_Titles" localSheetId="12">'5 - SO 05 Spevnené plochy...'!$120:$120</definedName>
    <definedName name="_xlnm._FilterDatabase" localSheetId="13" hidden="1">'6 - SO 06 Prípojka NN'!$C$117:$K$121</definedName>
    <definedName name="_xlnm.Print_Area" localSheetId="13">'6 - SO 06 Prípojka NN'!$C$4:$J$76,'6 - SO 06 Prípojka NN'!$C$82:$J$99,'6 - SO 06 Prípojka NN'!$C$105:$J$121</definedName>
    <definedName name="_xlnm.Print_Titles" localSheetId="13">'6 - SO 06 Prípojka NN'!$117:$117</definedName>
    <definedName name="_xlnm._FilterDatabase" localSheetId="14" hidden="1">'7 - SO 07 Prípojka vody'!$C$117:$K$121</definedName>
    <definedName name="_xlnm.Print_Area" localSheetId="14">'7 - SO 07 Prípojka vody'!$C$4:$J$76,'7 - SO 07 Prípojka vody'!$C$82:$J$99,'7 - SO 07 Prípojka vody'!$C$105:$J$121</definedName>
    <definedName name="_xlnm.Print_Titles" localSheetId="14">'7 - SO 07 Prípojka vody'!$117:$117</definedName>
    <definedName name="_xlnm._FilterDatabase" localSheetId="15" hidden="1">'8 - SO 08 Areálové rozvod...'!$C$117:$K$121</definedName>
    <definedName name="_xlnm.Print_Area" localSheetId="15">'8 - SO 08 Areálové rozvod...'!$C$4:$J$76,'8 - SO 08 Areálové rozvod...'!$C$82:$J$99,'8 - SO 08 Areálové rozvod...'!$C$105:$J$121</definedName>
    <definedName name="_xlnm.Print_Titles" localSheetId="15">'8 - SO 08 Areálové rozvod...'!$117:$117</definedName>
    <definedName name="_xlnm._FilterDatabase" localSheetId="16" hidden="1">'9 - SO 09 Areálový vodovod '!$C$123:$K$172</definedName>
    <definedName name="_xlnm.Print_Area" localSheetId="16">'9 - SO 09 Areálový vodovod '!$C$4:$J$76,'9 - SO 09 Areálový vodovod '!$C$82:$J$105,'9 - SO 09 Areálový vodovod '!$C$111:$J$172</definedName>
    <definedName name="_xlnm.Print_Titles" localSheetId="16">'9 - SO 09 Areálový vodovod '!$123:$123</definedName>
    <definedName name="_xlnm._FilterDatabase" localSheetId="17" hidden="1">'10 - SO 10 Žumpa'!$C$120:$K$149</definedName>
    <definedName name="_xlnm.Print_Area" localSheetId="17">'10 - SO 10 Žumpa'!$C$4:$J$76,'10 - SO 10 Žumpa'!$C$82:$J$102,'10 - SO 10 Žumpa'!$C$108:$J$149</definedName>
    <definedName name="_xlnm.Print_Titles" localSheetId="17">'10 - SO 10 Žumpa'!$120:$120</definedName>
    <definedName name="_xlnm._FilterDatabase" localSheetId="18" hidden="1">'11 - SO 11 Areálová kanal...'!$C$120:$K$162</definedName>
    <definedName name="_xlnm.Print_Area" localSheetId="18">'11 - SO 11 Areálová kanal...'!$C$4:$J$76,'11 - SO 11 Areálová kanal...'!$C$82:$J$102,'11 - SO 11 Areálová kanal...'!$C$108:$J$162</definedName>
    <definedName name="_xlnm.Print_Titles" localSheetId="18">'11 - SO 11 Areálová kanal...'!$120:$120</definedName>
    <definedName name="_xlnm._FilterDatabase" localSheetId="19" hidden="1">'12 - SO 12 Areálové osvet...'!$C$117:$K$121</definedName>
    <definedName name="_xlnm.Print_Area" localSheetId="19">'12 - SO 12 Areálové osvet...'!$C$4:$J$76,'12 - SO 12 Areálové osvet...'!$C$82:$J$99,'12 - SO 12 Areálové osvet...'!$C$105:$J$121</definedName>
    <definedName name="_xlnm.Print_Titles" localSheetId="19">'12 - SO 12 Areálové osvet...'!$117:$117</definedName>
    <definedName name="_xlnm._FilterDatabase" localSheetId="20" hidden="1">'13 - SO 13 Retenčná požia...'!$C$121:$K$149</definedName>
    <definedName name="_xlnm.Print_Area" localSheetId="20">'13 - SO 13 Retenčná požia...'!$C$4:$J$76,'13 - SO 13 Retenčná požia...'!$C$82:$J$103,'13 - SO 13 Retenčná požia...'!$C$109:$J$149</definedName>
    <definedName name="_xlnm.Print_Titles" localSheetId="20">'13 - SO 13 Retenčná požia...'!$121:$121</definedName>
    <definedName name="_xlnm._FilterDatabase" localSheetId="21" hidden="1">'14 - SO 14 Zeleň'!$C$118:$K$141</definedName>
    <definedName name="_xlnm.Print_Area" localSheetId="21">'14 - SO 14 Zeleň'!$C$4:$J$76,'14 - SO 14 Zeleň'!$C$82:$J$100,'14 - SO 14 Zeleň'!$C$106:$J$141</definedName>
    <definedName name="_xlnm.Print_Titles" localSheetId="21">'14 - SO 14 Zeleň'!$118:$118</definedName>
  </definedNames>
  <calcPr/>
</workbook>
</file>

<file path=xl/calcChain.xml><?xml version="1.0" encoding="utf-8"?>
<calcChain xmlns="http://schemas.openxmlformats.org/spreadsheetml/2006/main">
  <c i="22" l="1" r="J37"/>
  <c r="J36"/>
  <c i="1" r="AY117"/>
  <c i="22" r="J35"/>
  <c i="1" r="AX117"/>
  <c i="22" r="BI141"/>
  <c r="BH141"/>
  <c r="BG141"/>
  <c r="BE141"/>
  <c r="T141"/>
  <c r="T140"/>
  <c r="R141"/>
  <c r="R140"/>
  <c r="P141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21" r="J37"/>
  <c r="J36"/>
  <c i="1" r="AY116"/>
  <c i="21" r="J35"/>
  <c i="1" r="AX116"/>
  <c i="21"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T142"/>
  <c r="R143"/>
  <c r="R142"/>
  <c r="P143"/>
  <c r="P142"/>
  <c r="BI140"/>
  <c r="BH140"/>
  <c r="BG140"/>
  <c r="BE140"/>
  <c r="T140"/>
  <c r="R140"/>
  <c r="P140"/>
  <c r="BI137"/>
  <c r="BH137"/>
  <c r="BG137"/>
  <c r="BE137"/>
  <c r="T137"/>
  <c r="R137"/>
  <c r="P137"/>
  <c r="BI135"/>
  <c r="BH135"/>
  <c r="BG135"/>
  <c r="BE135"/>
  <c r="T135"/>
  <c r="R135"/>
  <c r="P135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0" r="J37"/>
  <c r="J36"/>
  <c i="1" r="AY115"/>
  <c i="20" r="J35"/>
  <c i="1" r="AX115"/>
  <c i="20" r="BI121"/>
  <c r="BH121"/>
  <c r="BG121"/>
  <c r="BE121"/>
  <c r="T121"/>
  <c r="T120"/>
  <c r="T119"/>
  <c r="T118"/>
  <c r="R121"/>
  <c r="R120"/>
  <c r="R119"/>
  <c r="R118"/>
  <c r="P121"/>
  <c r="P120"/>
  <c r="P119"/>
  <c r="P118"/>
  <c i="1" r="AU115"/>
  <c i="20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19" r="J37"/>
  <c r="J36"/>
  <c i="1" r="AY114"/>
  <c i="19" r="J35"/>
  <c i="1" r="AX114"/>
  <c i="19"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18" r="J37"/>
  <c r="J36"/>
  <c i="1" r="AY113"/>
  <c i="18" r="J35"/>
  <c i="1" r="AX113"/>
  <c i="18"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2"/>
  <c r="BH142"/>
  <c r="BG142"/>
  <c r="BE142"/>
  <c r="T142"/>
  <c r="T141"/>
  <c r="R142"/>
  <c r="R141"/>
  <c r="P142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17" r="J37"/>
  <c r="J36"/>
  <c i="1" r="AY112"/>
  <c i="17" r="J35"/>
  <c i="1" r="AX112"/>
  <c i="17"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5"/>
  <c r="BH165"/>
  <c r="BG165"/>
  <c r="BE165"/>
  <c r="T165"/>
  <c r="T164"/>
  <c r="R165"/>
  <c r="R164"/>
  <c r="P165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6" r="J37"/>
  <c r="J36"/>
  <c i="1" r="AY111"/>
  <c i="16" r="J35"/>
  <c i="1" r="AX111"/>
  <c i="16" r="BI121"/>
  <c r="BH121"/>
  <c r="BG121"/>
  <c r="BE121"/>
  <c r="T121"/>
  <c r="T120"/>
  <c r="T119"/>
  <c r="T118"/>
  <c r="R121"/>
  <c r="R120"/>
  <c r="R119"/>
  <c r="R118"/>
  <c r="P121"/>
  <c r="P120"/>
  <c r="P119"/>
  <c r="P118"/>
  <c i="1" r="AU111"/>
  <c i="16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15" r="J37"/>
  <c r="J36"/>
  <c i="1" r="AY110"/>
  <c i="15" r="J35"/>
  <c i="1" r="AX110"/>
  <c i="15" r="BI121"/>
  <c r="BH121"/>
  <c r="BG121"/>
  <c r="BE121"/>
  <c r="T121"/>
  <c r="T120"/>
  <c r="T119"/>
  <c r="T118"/>
  <c r="R121"/>
  <c r="R120"/>
  <c r="R119"/>
  <c r="R118"/>
  <c r="P121"/>
  <c r="P120"/>
  <c r="P119"/>
  <c r="P118"/>
  <c i="1" r="AU110"/>
  <c i="15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14" r="J37"/>
  <c r="J36"/>
  <c i="1" r="AY109"/>
  <c i="14" r="J35"/>
  <c i="1" r="AX109"/>
  <c i="14" r="BI121"/>
  <c r="BH121"/>
  <c r="BG121"/>
  <c r="BE121"/>
  <c r="T121"/>
  <c r="T120"/>
  <c r="T119"/>
  <c r="T118"/>
  <c r="R121"/>
  <c r="R120"/>
  <c r="R119"/>
  <c r="R118"/>
  <c r="P121"/>
  <c r="P120"/>
  <c r="P119"/>
  <c r="P118"/>
  <c i="1" r="AU109"/>
  <c i="14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13" r="J37"/>
  <c r="J36"/>
  <c i="1" r="AY108"/>
  <c i="13" r="J35"/>
  <c i="1" r="AX108"/>
  <c i="13" r="BI172"/>
  <c r="BH172"/>
  <c r="BG172"/>
  <c r="BE172"/>
  <c r="T172"/>
  <c r="T171"/>
  <c r="R172"/>
  <c r="R171"/>
  <c r="P172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1"/>
  <c r="BH161"/>
  <c r="BG161"/>
  <c r="BE161"/>
  <c r="T161"/>
  <c r="R161"/>
  <c r="P161"/>
  <c r="BI150"/>
  <c r="BH150"/>
  <c r="BG150"/>
  <c r="BE150"/>
  <c r="T150"/>
  <c r="R150"/>
  <c r="P150"/>
  <c r="BI149"/>
  <c r="BH149"/>
  <c r="BG149"/>
  <c r="BE149"/>
  <c r="T149"/>
  <c r="R149"/>
  <c r="P149"/>
  <c r="BI140"/>
  <c r="BH140"/>
  <c r="BG140"/>
  <c r="BE140"/>
  <c r="T140"/>
  <c r="R140"/>
  <c r="P140"/>
  <c r="BI139"/>
  <c r="BH139"/>
  <c r="BG139"/>
  <c r="BE139"/>
  <c r="T139"/>
  <c r="R139"/>
  <c r="P139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12" r="J37"/>
  <c r="J36"/>
  <c i="1" r="AY107"/>
  <c i="12" r="J35"/>
  <c i="1" r="AX107"/>
  <c i="12" r="BI144"/>
  <c r="BH144"/>
  <c r="BG144"/>
  <c r="BE144"/>
  <c r="T144"/>
  <c r="T143"/>
  <c r="T142"/>
  <c r="R144"/>
  <c r="R143"/>
  <c r="R142"/>
  <c r="P144"/>
  <c r="P143"/>
  <c r="P142"/>
  <c r="BI141"/>
  <c r="BH141"/>
  <c r="BG141"/>
  <c r="BE141"/>
  <c r="T141"/>
  <c r="T140"/>
  <c r="R141"/>
  <c r="R140"/>
  <c r="P141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1"/>
  <c r="BH131"/>
  <c r="BG131"/>
  <c r="BE131"/>
  <c r="T131"/>
  <c r="T130"/>
  <c r="R131"/>
  <c r="R130"/>
  <c r="P131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11" r="J39"/>
  <c r="J38"/>
  <c i="1" r="AY106"/>
  <c i="11" r="J37"/>
  <c i="1" r="AX106"/>
  <c i="11" r="BI127"/>
  <c r="BH127"/>
  <c r="BG127"/>
  <c r="BE127"/>
  <c r="T127"/>
  <c r="T126"/>
  <c r="T125"/>
  <c r="T124"/>
  <c r="T123"/>
  <c r="R127"/>
  <c r="R126"/>
  <c r="R125"/>
  <c r="R124"/>
  <c r="R123"/>
  <c r="P127"/>
  <c r="P126"/>
  <c r="P125"/>
  <c r="P124"/>
  <c r="P123"/>
  <c i="1" r="AU106"/>
  <c i="11"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10" r="J37"/>
  <c r="J36"/>
  <c i="1" r="AY105"/>
  <c i="10" r="J35"/>
  <c i="1" r="AX105"/>
  <c i="10" r="BI144"/>
  <c r="BH144"/>
  <c r="BG144"/>
  <c r="BE144"/>
  <c r="T144"/>
  <c r="T143"/>
  <c r="T142"/>
  <c r="R144"/>
  <c r="R143"/>
  <c r="R142"/>
  <c r="P144"/>
  <c r="P143"/>
  <c r="P142"/>
  <c r="BI141"/>
  <c r="BH141"/>
  <c r="BG141"/>
  <c r="BE141"/>
  <c r="T141"/>
  <c r="T140"/>
  <c r="R141"/>
  <c r="R140"/>
  <c r="P141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1"/>
  <c r="BH131"/>
  <c r="BG131"/>
  <c r="BE131"/>
  <c r="T131"/>
  <c r="T130"/>
  <c r="R131"/>
  <c r="R130"/>
  <c r="P131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89"/>
  <c r="E7"/>
  <c r="E113"/>
  <c i="9" r="J37"/>
  <c r="J36"/>
  <c i="1" r="AY103"/>
  <c i="9" r="J35"/>
  <c i="1" r="AX103"/>
  <c i="9" r="BI129"/>
  <c r="BH129"/>
  <c r="BG129"/>
  <c r="BE129"/>
  <c r="T129"/>
  <c r="T128"/>
  <c r="R129"/>
  <c r="R128"/>
  <c r="P129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8" r="J39"/>
  <c r="J38"/>
  <c i="1" r="AY102"/>
  <c i="8" r="J37"/>
  <c i="1" r="AX102"/>
  <c i="8"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7" r="J39"/>
  <c r="J38"/>
  <c i="1" r="AY101"/>
  <c i="7" r="J37"/>
  <c i="1" r="AX101"/>
  <c i="7"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T140"/>
  <c r="R141"/>
  <c r="R140"/>
  <c r="P141"/>
  <c r="P140"/>
  <c r="BI138"/>
  <c r="BH138"/>
  <c r="BG138"/>
  <c r="BE138"/>
  <c r="T138"/>
  <c r="T137"/>
  <c r="R138"/>
  <c r="R137"/>
  <c r="P138"/>
  <c r="P137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91"/>
  <c r="E7"/>
  <c r="E85"/>
  <c i="6" r="T137"/>
  <c r="J39"/>
  <c r="J38"/>
  <c i="1" r="AY100"/>
  <c i="6" r="J37"/>
  <c i="1" r="AX100"/>
  <c i="6"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T151"/>
  <c r="R152"/>
  <c r="R151"/>
  <c r="P152"/>
  <c r="P151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115"/>
  <c i="5" r="J39"/>
  <c r="J38"/>
  <c i="1" r="AY99"/>
  <c i="5" r="J37"/>
  <c i="1" r="AX99"/>
  <c i="5" r="BI189"/>
  <c r="BH189"/>
  <c r="BG189"/>
  <c r="BE189"/>
  <c r="T189"/>
  <c r="R189"/>
  <c r="P189"/>
  <c r="BI187"/>
  <c r="BH187"/>
  <c r="BG187"/>
  <c r="BE187"/>
  <c r="T187"/>
  <c r="R187"/>
  <c r="P187"/>
  <c r="BI184"/>
  <c r="BH184"/>
  <c r="BG184"/>
  <c r="BE184"/>
  <c r="T184"/>
  <c r="T183"/>
  <c r="R184"/>
  <c r="R183"/>
  <c r="P184"/>
  <c r="P183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9"/>
  <c r="BH159"/>
  <c r="BG159"/>
  <c r="BE159"/>
  <c r="T159"/>
  <c r="R159"/>
  <c r="P159"/>
  <c r="BI158"/>
  <c r="BH158"/>
  <c r="BG158"/>
  <c r="BE158"/>
  <c r="T158"/>
  <c r="R158"/>
  <c r="P158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4" r="J39"/>
  <c r="J38"/>
  <c i="1" r="AY98"/>
  <c i="4" r="J37"/>
  <c i="1" r="AX98"/>
  <c i="4"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T151"/>
  <c r="R152"/>
  <c r="R151"/>
  <c r="P152"/>
  <c r="P151"/>
  <c r="BI149"/>
  <c r="BH149"/>
  <c r="BG149"/>
  <c r="BE149"/>
  <c r="T149"/>
  <c r="R149"/>
  <c r="P149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120"/>
  <c r="E7"/>
  <c r="E85"/>
  <c i="3" r="J37"/>
  <c r="J36"/>
  <c i="1" r="AY97"/>
  <c i="3" r="J35"/>
  <c i="1" r="AX97"/>
  <c i="3" r="BI199"/>
  <c r="BH199"/>
  <c r="BG199"/>
  <c r="BE199"/>
  <c r="T199"/>
  <c r="T198"/>
  <c r="R199"/>
  <c r="R198"/>
  <c r="P199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87"/>
  <c r="BH187"/>
  <c r="BG187"/>
  <c r="BE187"/>
  <c r="T187"/>
  <c r="R187"/>
  <c r="P187"/>
  <c r="BI185"/>
  <c r="BH185"/>
  <c r="BG185"/>
  <c r="BE185"/>
  <c r="T185"/>
  <c r="R185"/>
  <c r="P185"/>
  <c r="BI181"/>
  <c r="BH181"/>
  <c r="BG181"/>
  <c r="BE181"/>
  <c r="T181"/>
  <c r="R181"/>
  <c r="P181"/>
  <c r="BI176"/>
  <c r="BH176"/>
  <c r="BG176"/>
  <c r="BE176"/>
  <c r="T176"/>
  <c r="R176"/>
  <c r="P176"/>
  <c r="BI172"/>
  <c r="BH172"/>
  <c r="BG172"/>
  <c r="BE172"/>
  <c r="T172"/>
  <c r="R172"/>
  <c r="P172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26"/>
  <c r="BH126"/>
  <c r="BG126"/>
  <c r="BE126"/>
  <c r="T126"/>
  <c r="T125"/>
  <c r="R126"/>
  <c r="R125"/>
  <c r="P126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2" r="J35"/>
  <c r="J34"/>
  <c i="1" r="AY95"/>
  <c i="2" r="J33"/>
  <c i="1" r="AX95"/>
  <c i="2" r="BI118"/>
  <c r="BH118"/>
  <c r="BG118"/>
  <c r="BE118"/>
  <c r="T118"/>
  <c r="R118"/>
  <c r="P118"/>
  <c r="BI117"/>
  <c r="BH117"/>
  <c r="BG117"/>
  <c r="BE117"/>
  <c r="T117"/>
  <c r="R117"/>
  <c r="P117"/>
  <c r="J111"/>
  <c r="J110"/>
  <c r="F110"/>
  <c r="F108"/>
  <c r="E106"/>
  <c r="J90"/>
  <c r="J89"/>
  <c r="F89"/>
  <c r="F87"/>
  <c r="E85"/>
  <c r="J16"/>
  <c r="E16"/>
  <c r="F111"/>
  <c r="J15"/>
  <c r="J10"/>
  <c r="J108"/>
  <c i="1" r="L90"/>
  <c r="AM90"/>
  <c r="AM89"/>
  <c r="L89"/>
  <c r="AM87"/>
  <c r="L87"/>
  <c r="L85"/>
  <c r="L84"/>
  <c i="10" r="BK134"/>
  <c i="11" r="J35"/>
  <c i="1" r="AV106"/>
  <c i="12" r="BK144"/>
  <c r="BK128"/>
  <c i="13" r="BK139"/>
  <c r="BK150"/>
  <c r="BK161"/>
  <c i="14" r="J121"/>
  <c i="15" r="F33"/>
  <c i="1" r="AZ110"/>
  <c i="17" r="BK172"/>
  <c r="J160"/>
  <c r="J138"/>
  <c r="J161"/>
  <c r="BK131"/>
  <c r="BK154"/>
  <c r="BK135"/>
  <c r="BK151"/>
  <c r="J162"/>
  <c r="J139"/>
  <c i="18" r="J147"/>
  <c r="BK133"/>
  <c r="J128"/>
  <c r="J124"/>
  <c i="19" r="J143"/>
  <c r="J157"/>
  <c r="BK132"/>
  <c r="BK135"/>
  <c r="BK158"/>
  <c r="J154"/>
  <c r="J162"/>
  <c i="20" r="BK121"/>
  <c i="21" r="J127"/>
  <c r="BK146"/>
  <c r="BK140"/>
  <c r="J137"/>
  <c i="22" r="J133"/>
  <c r="J128"/>
  <c r="J138"/>
  <c i="2" r="F31"/>
  <c r="J117"/>
  <c i="3" r="F33"/>
  <c r="BK172"/>
  <c r="BK157"/>
  <c r="BK149"/>
  <c r="BK142"/>
  <c i="5" r="BK144"/>
  <c r="J134"/>
  <c r="BK132"/>
  <c r="BK176"/>
  <c i="6" r="J133"/>
  <c r="J145"/>
  <c r="J158"/>
  <c r="J139"/>
  <c r="J130"/>
  <c r="BK158"/>
  <c i="7" r="BK130"/>
  <c r="BK135"/>
  <c i="8" r="J128"/>
  <c r="BK133"/>
  <c r="BK131"/>
  <c r="BK143"/>
  <c r="BK135"/>
  <c i="9" r="J125"/>
  <c r="BK125"/>
  <c r="BK122"/>
  <c i="10" r="J128"/>
  <c r="BK128"/>
  <c r="BK129"/>
  <c i="12" r="J131"/>
  <c r="BK136"/>
  <c r="BK138"/>
  <c r="J141"/>
  <c r="J126"/>
  <c i="13" r="BK167"/>
  <c r="J139"/>
  <c r="J150"/>
  <c i="14" r="F36"/>
  <c i="1" r="BC109"/>
  <c i="16" r="BK121"/>
  <c i="17" r="J159"/>
  <c r="BK168"/>
  <c r="J141"/>
  <c r="BK157"/>
  <c r="BK141"/>
  <c r="J156"/>
  <c r="BK169"/>
  <c r="J147"/>
  <c r="J135"/>
  <c r="J150"/>
  <c r="J128"/>
  <c i="18" r="J135"/>
  <c r="J133"/>
  <c r="BK126"/>
  <c i="19" r="J142"/>
  <c r="J139"/>
  <c r="BK156"/>
  <c r="BK160"/>
  <c r="J155"/>
  <c r="BK127"/>
  <c r="J153"/>
  <c r="BK151"/>
  <c i="20" r="F33"/>
  <c i="1" r="AZ115"/>
  <c i="21" r="BK127"/>
  <c r="BK132"/>
  <c i="22" r="BK136"/>
  <c r="BK137"/>
  <c r="BK141"/>
  <c r="J126"/>
  <c i="2" r="J31"/>
  <c r="J118"/>
  <c i="3" r="F37"/>
  <c r="J185"/>
  <c r="J176"/>
  <c r="J160"/>
  <c r="BK155"/>
  <c r="J148"/>
  <c r="J144"/>
  <c i="4" r="BK143"/>
  <c r="BK131"/>
  <c r="BK156"/>
  <c r="J142"/>
  <c i="5" r="BK184"/>
  <c r="BK174"/>
  <c r="J162"/>
  <c r="BK148"/>
  <c r="J142"/>
  <c r="J132"/>
  <c r="BK189"/>
  <c r="BK178"/>
  <c r="BK141"/>
  <c r="J139"/>
  <c r="BK138"/>
  <c r="BK187"/>
  <c r="J178"/>
  <c r="J159"/>
  <c r="BK134"/>
  <c r="J166"/>
  <c r="J158"/>
  <c r="J141"/>
  <c i="6" r="J155"/>
  <c r="BK161"/>
  <c r="J146"/>
  <c r="BK147"/>
  <c r="BK145"/>
  <c r="J147"/>
  <c r="BK140"/>
  <c i="7" r="BK132"/>
  <c r="J143"/>
  <c i="8" r="BK140"/>
  <c r="J149"/>
  <c r="BK141"/>
  <c r="BK128"/>
  <c r="J137"/>
  <c i="9" r="J123"/>
  <c r="J122"/>
  <c i="10" r="BK141"/>
  <c r="J144"/>
  <c r="BK126"/>
  <c i="12" r="BK141"/>
  <c r="J138"/>
  <c r="J139"/>
  <c r="J136"/>
  <c i="13" r="BK149"/>
  <c r="J128"/>
  <c r="J124"/>
  <c i="15" r="BK121"/>
  <c r="F36"/>
  <c i="1" r="BC110"/>
  <c i="17" r="BK150"/>
  <c r="BK162"/>
  <c r="J143"/>
  <c r="BK161"/>
  <c r="J165"/>
  <c r="J134"/>
  <c r="BK153"/>
  <c r="J169"/>
  <c r="BK138"/>
  <c i="18" r="BK137"/>
  <c r="BK125"/>
  <c r="J139"/>
  <c r="BK124"/>
  <c r="BK149"/>
  <c i="19" r="BK150"/>
  <c r="J129"/>
  <c r="BK157"/>
  <c r="J132"/>
  <c r="BK130"/>
  <c r="J133"/>
  <c r="J146"/>
  <c r="BK137"/>
  <c i="21" r="BK147"/>
  <c r="BK130"/>
  <c r="J129"/>
  <c r="J140"/>
  <c i="22" r="J131"/>
  <c r="J136"/>
  <c r="J137"/>
  <c i="2" r="F34"/>
  <c r="F35"/>
  <c i="3" r="BK199"/>
  <c r="J199"/>
  <c r="BK197"/>
  <c r="J197"/>
  <c r="BK196"/>
  <c r="J196"/>
  <c r="BK194"/>
  <c r="J194"/>
  <c r="BK192"/>
  <c r="J192"/>
  <c r="BK187"/>
  <c r="J187"/>
  <c r="BK185"/>
  <c r="BK181"/>
  <c r="J172"/>
  <c r="BK153"/>
  <c r="BK146"/>
  <c i="4" r="J152"/>
  <c r="BK132"/>
  <c r="J134"/>
  <c r="J132"/>
  <c r="J155"/>
  <c r="BK145"/>
  <c r="BK155"/>
  <c i="5" r="BK159"/>
  <c r="BK182"/>
  <c r="J164"/>
  <c r="J174"/>
  <c r="J145"/>
  <c r="BK164"/>
  <c r="BK152"/>
  <c i="6" r="BK142"/>
  <c r="BK160"/>
  <c r="BK138"/>
  <c r="J135"/>
  <c r="J142"/>
  <c r="J159"/>
  <c i="7" r="BK146"/>
  <c r="J130"/>
  <c r="J133"/>
  <c i="8" r="J133"/>
  <c r="J144"/>
  <c r="J140"/>
  <c r="BK142"/>
  <c i="9" r="BK129"/>
  <c r="BK123"/>
  <c r="BK126"/>
  <c i="10" r="BK139"/>
  <c r="BK136"/>
  <c r="J138"/>
  <c i="11" r="F37"/>
  <c i="1" r="BB106"/>
  <c i="12" r="J144"/>
  <c i="13" r="BK130"/>
  <c r="J161"/>
  <c r="J172"/>
  <c r="BK126"/>
  <c i="15" r="J121"/>
  <c r="F37"/>
  <c i="1" r="BD110"/>
  <c i="17" r="J168"/>
  <c r="J127"/>
  <c r="J148"/>
  <c r="J131"/>
  <c r="BK144"/>
  <c r="J172"/>
  <c r="BK145"/>
  <c r="J152"/>
  <c r="BK156"/>
  <c r="J132"/>
  <c r="J158"/>
  <c r="J133"/>
  <c i="18" r="BK131"/>
  <c r="J146"/>
  <c r="J137"/>
  <c i="19" r="J160"/>
  <c r="J151"/>
  <c r="BK146"/>
  <c r="BK147"/>
  <c r="J127"/>
  <c r="BK142"/>
  <c r="J124"/>
  <c i="20" r="J121"/>
  <c r="F35"/>
  <c i="1" r="BB115"/>
  <c i="21" r="BK149"/>
  <c r="J128"/>
  <c i="22" r="J130"/>
  <c r="BK126"/>
  <c r="BK133"/>
  <c i="4" r="J156"/>
  <c r="BK135"/>
  <c i="5" r="BK139"/>
  <c r="BK158"/>
  <c r="J182"/>
  <c r="BK145"/>
  <c r="J154"/>
  <c r="BK136"/>
  <c i="6" r="BK134"/>
  <c r="BK155"/>
  <c r="BK146"/>
  <c r="J132"/>
  <c r="BK149"/>
  <c i="7" r="J138"/>
  <c r="J135"/>
  <c r="J132"/>
  <c i="8" r="BK144"/>
  <c r="J146"/>
  <c r="J135"/>
  <c r="BK139"/>
  <c i="9" r="J127"/>
  <c i="10" r="J134"/>
  <c r="J141"/>
  <c r="J126"/>
  <c i="11" r="F39"/>
  <c i="1" r="BD106"/>
  <c i="12" r="BK139"/>
  <c i="13" r="J169"/>
  <c r="BK140"/>
  <c r="J140"/>
  <c r="J126"/>
  <c i="14" r="F33"/>
  <c i="1" r="AZ109"/>
  <c i="16" r="F33"/>
  <c i="1" r="AZ111"/>
  <c i="17" r="BK134"/>
  <c r="J142"/>
  <c r="BK129"/>
  <c r="BK152"/>
  <c r="BK133"/>
  <c r="J144"/>
  <c r="J155"/>
  <c r="BK139"/>
  <c r="J163"/>
  <c r="BK143"/>
  <c i="18" r="J131"/>
  <c r="J129"/>
  <c r="J125"/>
  <c i="19" r="BK152"/>
  <c r="J138"/>
  <c r="BK138"/>
  <c r="BK124"/>
  <c r="BK143"/>
  <c r="BK128"/>
  <c r="BK129"/>
  <c r="J131"/>
  <c r="J130"/>
  <c i="21" r="J149"/>
  <c r="J135"/>
  <c r="BK135"/>
  <c r="J125"/>
  <c r="J147"/>
  <c i="22" r="J141"/>
  <c r="J139"/>
  <c r="BK132"/>
  <c r="J122"/>
  <c i="1" r="AS96"/>
  <c i="2" r="BK117"/>
  <c i="3" r="F35"/>
  <c r="J181"/>
  <c r="BK160"/>
  <c r="J155"/>
  <c r="BK148"/>
  <c r="J142"/>
  <c i="4" r="BK158"/>
  <c r="BK142"/>
  <c r="BK152"/>
  <c r="BK134"/>
  <c r="J158"/>
  <c r="J131"/>
  <c r="BK129"/>
  <c i="5" r="J144"/>
  <c r="J180"/>
  <c r="J148"/>
  <c r="J168"/>
  <c r="J187"/>
  <c r="BK166"/>
  <c i="6" r="J156"/>
  <c r="BK159"/>
  <c r="J152"/>
  <c r="BK152"/>
  <c r="BK133"/>
  <c r="BK156"/>
  <c r="BK135"/>
  <c i="7" r="BK143"/>
  <c r="J146"/>
  <c i="8" r="J145"/>
  <c r="BK149"/>
  <c r="J143"/>
  <c r="J142"/>
  <c r="BK130"/>
  <c i="9" r="J126"/>
  <c r="BK124"/>
  <c i="10" r="J136"/>
  <c r="J139"/>
  <c r="J131"/>
  <c i="11" r="F38"/>
  <c i="1" r="BC106"/>
  <c i="12" r="J134"/>
  <c i="13" r="J165"/>
  <c r="BK124"/>
  <c r="J130"/>
  <c i="14" r="F35"/>
  <c i="1" r="BB109"/>
  <c i="16" r="J121"/>
  <c r="F35"/>
  <c i="1" r="BB111"/>
  <c i="17" r="BK136"/>
  <c r="BK147"/>
  <c r="BK128"/>
  <c r="BK160"/>
  <c r="J151"/>
  <c r="J157"/>
  <c r="BK158"/>
  <c r="J130"/>
  <c r="J154"/>
  <c i="18" r="BK139"/>
  <c r="BK146"/>
  <c r="BK147"/>
  <c r="J145"/>
  <c r="J126"/>
  <c i="19" r="BK139"/>
  <c r="BK125"/>
  <c r="J125"/>
  <c r="BK140"/>
  <c r="J128"/>
  <c r="J158"/>
  <c r="BK154"/>
  <c i="20" r="F36"/>
  <c i="1" r="BC115"/>
  <c i="21" r="J132"/>
  <c r="J146"/>
  <c r="BK129"/>
  <c i="22" r="BK139"/>
  <c r="BK131"/>
  <c i="1" r="AS104"/>
  <c i="3" r="J33"/>
  <c r="J153"/>
  <c r="J146"/>
  <c r="BK126"/>
  <c i="4" r="J145"/>
  <c r="BK141"/>
  <c r="J141"/>
  <c r="J135"/>
  <c r="J143"/>
  <c r="J137"/>
  <c i="5" r="BK154"/>
  <c r="J184"/>
  <c r="J189"/>
  <c r="J152"/>
  <c r="BK168"/>
  <c r="J138"/>
  <c i="6" r="J138"/>
  <c r="BK132"/>
  <c r="J140"/>
  <c r="J161"/>
  <c r="J149"/>
  <c i="7" r="BK138"/>
  <c r="BK141"/>
  <c r="BK133"/>
  <c i="8" r="J141"/>
  <c r="BK137"/>
  <c r="J147"/>
  <c r="J131"/>
  <c i="9" r="J129"/>
  <c r="BK127"/>
  <c i="10" r="BK131"/>
  <c r="BK144"/>
  <c r="BK138"/>
  <c i="11" r="J127"/>
  <c i="12" r="BK126"/>
  <c r="J129"/>
  <c r="BK134"/>
  <c i="13" r="BK172"/>
  <c r="BK128"/>
  <c r="J149"/>
  <c i="14" r="BK121"/>
  <c i="15" r="F35"/>
  <c i="1" r="BB110"/>
  <c i="16" r="F37"/>
  <c i="1" r="BD111"/>
  <c i="17" r="BK155"/>
  <c r="BK132"/>
  <c r="J153"/>
  <c r="BK159"/>
  <c r="BK163"/>
  <c r="BK165"/>
  <c r="J171"/>
  <c r="BK171"/>
  <c r="J145"/>
  <c i="18" r="J142"/>
  <c r="BK145"/>
  <c r="BK128"/>
  <c r="BK129"/>
  <c i="19" r="J159"/>
  <c r="J126"/>
  <c r="BK133"/>
  <c r="BK134"/>
  <c r="BK155"/>
  <c r="J134"/>
  <c r="BK162"/>
  <c r="J137"/>
  <c r="J147"/>
  <c i="20" r="F37"/>
  <c i="1" r="BD115"/>
  <c i="21" r="BK125"/>
  <c r="J143"/>
  <c i="22" r="BK128"/>
  <c r="BK129"/>
  <c r="BK122"/>
  <c r="BK130"/>
  <c r="J135"/>
  <c i="2" r="F33"/>
  <c r="BK118"/>
  <c i="3" r="F36"/>
  <c r="BK176"/>
  <c r="J157"/>
  <c r="J149"/>
  <c r="BK144"/>
  <c r="J126"/>
  <c i="4" r="BK137"/>
  <c r="BK149"/>
  <c r="J129"/>
  <c r="J149"/>
  <c r="J138"/>
  <c r="BK138"/>
  <c i="5" r="BK180"/>
  <c r="BK162"/>
  <c r="J176"/>
  <c r="J136"/>
  <c r="BK142"/>
  <c i="6" r="J134"/>
  <c r="J160"/>
  <c r="BK130"/>
  <c r="BK139"/>
  <c i="7" r="J141"/>
  <c r="J145"/>
  <c r="BK145"/>
  <c i="8" r="J139"/>
  <c r="J130"/>
  <c r="BK146"/>
  <c r="BK145"/>
  <c r="BK147"/>
  <c i="9" r="J124"/>
  <c i="10" r="J129"/>
  <c i="11" r="BK127"/>
  <c i="12" r="BK131"/>
  <c r="BK129"/>
  <c r="J128"/>
  <c i="13" r="BK165"/>
  <c r="J167"/>
  <c r="BK169"/>
  <c i="14" r="F37"/>
  <c i="1" r="BD109"/>
  <c i="16" r="F36"/>
  <c i="1" r="BC111"/>
  <c i="17" r="J146"/>
  <c r="J136"/>
  <c r="BK146"/>
  <c r="BK149"/>
  <c r="BK130"/>
  <c r="J149"/>
  <c r="BK148"/>
  <c r="J129"/>
  <c r="BK142"/>
  <c r="BK127"/>
  <c i="18" r="J149"/>
  <c r="BK135"/>
  <c r="BK142"/>
  <c i="19" r="J140"/>
  <c r="BK153"/>
  <c r="BK131"/>
  <c r="J156"/>
  <c r="J135"/>
  <c r="BK126"/>
  <c r="J150"/>
  <c r="BK159"/>
  <c r="J152"/>
  <c i="21" r="BK137"/>
  <c r="BK143"/>
  <c r="BK128"/>
  <c r="J130"/>
  <c i="22" r="BK135"/>
  <c r="BK138"/>
  <c r="J129"/>
  <c r="J132"/>
  <c i="2" l="1" r="R116"/>
  <c r="R115"/>
  <c r="R114"/>
  <c i="3" r="P141"/>
  <c r="P124"/>
  <c r="P123"/>
  <c i="1" r="AU97"/>
  <c i="3" r="BK171"/>
  <c r="J171"/>
  <c r="J101"/>
  <c r="T171"/>
  <c i="4" r="BK128"/>
  <c r="J128"/>
  <c r="J100"/>
  <c r="T140"/>
  <c r="R154"/>
  <c r="R153"/>
  <c i="5" r="BK147"/>
  <c r="J147"/>
  <c r="J101"/>
  <c r="R161"/>
  <c r="P173"/>
  <c r="R186"/>
  <c r="R185"/>
  <c i="6" r="BK129"/>
  <c r="J129"/>
  <c r="J100"/>
  <c r="BK137"/>
  <c r="J137"/>
  <c r="J101"/>
  <c r="T144"/>
  <c i="7" r="T129"/>
  <c r="T128"/>
  <c i="8" r="T127"/>
  <c r="R138"/>
  <c i="10" r="R125"/>
  <c r="P133"/>
  <c i="13" r="P123"/>
  <c r="T160"/>
  <c i="17" r="P140"/>
  <c r="BK170"/>
  <c r="J170"/>
  <c r="J104"/>
  <c i="18" r="P123"/>
  <c r="BK144"/>
  <c r="J144"/>
  <c r="J100"/>
  <c i="19" r="P141"/>
  <c i="21" r="T134"/>
  <c i="2" r="BK116"/>
  <c r="J116"/>
  <c r="J96"/>
  <c i="3" r="BK141"/>
  <c r="J141"/>
  <c r="J99"/>
  <c r="T141"/>
  <c r="BK180"/>
  <c r="J180"/>
  <c r="J102"/>
  <c i="4" r="P128"/>
  <c r="P154"/>
  <c r="P153"/>
  <c i="5" r="P147"/>
  <c r="T161"/>
  <c r="R173"/>
  <c i="6" r="P137"/>
  <c r="R144"/>
  <c i="7" r="R129"/>
  <c r="R128"/>
  <c r="P142"/>
  <c r="P139"/>
  <c i="8" r="BK127"/>
  <c r="J127"/>
  <c r="J100"/>
  <c r="P138"/>
  <c i="10" r="BK125"/>
  <c r="J125"/>
  <c r="J98"/>
  <c r="R133"/>
  <c i="12" r="R133"/>
  <c i="13" r="T123"/>
  <c r="P160"/>
  <c i="17" r="T126"/>
  <c r="T137"/>
  <c r="P167"/>
  <c r="P166"/>
  <c r="T170"/>
  <c i="18" r="R123"/>
  <c r="T144"/>
  <c i="19" r="T123"/>
  <c r="R136"/>
  <c i="21" r="R124"/>
  <c r="T145"/>
  <c r="T144"/>
  <c i="2" r="T116"/>
  <c r="T115"/>
  <c r="T114"/>
  <c i="3" r="R145"/>
  <c r="P171"/>
  <c i="4" r="T128"/>
  <c r="T127"/>
  <c r="BK154"/>
  <c r="BK153"/>
  <c r="J153"/>
  <c r="J103"/>
  <c i="5" r="P131"/>
  <c r="BK161"/>
  <c r="J161"/>
  <c r="J102"/>
  <c r="R165"/>
  <c r="BK186"/>
  <c r="BK185"/>
  <c r="J185"/>
  <c r="J106"/>
  <c i="6" r="R129"/>
  <c r="P154"/>
  <c r="P153"/>
  <c i="8" r="BK138"/>
  <c r="J138"/>
  <c r="J102"/>
  <c i="10" r="BK133"/>
  <c r="J133"/>
  <c r="J100"/>
  <c i="12" r="T125"/>
  <c i="13" r="BK129"/>
  <c r="J129"/>
  <c r="J99"/>
  <c r="R160"/>
  <c i="17" r="T140"/>
  <c i="19" r="P123"/>
  <c r="T136"/>
  <c i="21" r="BK124"/>
  <c r="BK145"/>
  <c r="BK144"/>
  <c r="J144"/>
  <c r="J101"/>
  <c i="3" r="BK145"/>
  <c r="J145"/>
  <c r="J100"/>
  <c r="T180"/>
  <c i="4" r="R128"/>
  <c i="5" r="T131"/>
  <c r="BK165"/>
  <c r="J165"/>
  <c r="J103"/>
  <c r="T173"/>
  <c r="T186"/>
  <c r="T185"/>
  <c i="6" r="BK144"/>
  <c r="J144"/>
  <c r="J102"/>
  <c r="T154"/>
  <c r="T153"/>
  <c i="7" r="BK129"/>
  <c r="J129"/>
  <c r="J100"/>
  <c r="R142"/>
  <c r="R139"/>
  <c i="8" r="R127"/>
  <c r="T138"/>
  <c i="9" r="T121"/>
  <c r="T120"/>
  <c r="T119"/>
  <c i="12" r="T133"/>
  <c i="13" r="T129"/>
  <c i="17" r="BK140"/>
  <c r="J140"/>
  <c r="J100"/>
  <c r="R167"/>
  <c r="R166"/>
  <c i="19" r="BK123"/>
  <c r="J123"/>
  <c r="J98"/>
  <c r="BK136"/>
  <c r="J136"/>
  <c r="J99"/>
  <c i="21" r="T124"/>
  <c r="T123"/>
  <c r="T122"/>
  <c r="R145"/>
  <c r="R144"/>
  <c i="2" r="P116"/>
  <c r="P115"/>
  <c r="P114"/>
  <c i="1" r="AU95"/>
  <c i="3" r="R141"/>
  <c r="R180"/>
  <c i="4" r="P140"/>
  <c r="T154"/>
  <c r="T153"/>
  <c i="5" r="BK131"/>
  <c r="J131"/>
  <c r="J100"/>
  <c r="T147"/>
  <c r="BK173"/>
  <c r="J173"/>
  <c r="J104"/>
  <c i="6" r="P129"/>
  <c r="R137"/>
  <c r="R154"/>
  <c r="R153"/>
  <c i="7" r="T142"/>
  <c r="T139"/>
  <c i="8" r="P127"/>
  <c r="R132"/>
  <c i="9" r="R121"/>
  <c r="R120"/>
  <c r="R119"/>
  <c i="10" r="P125"/>
  <c r="P124"/>
  <c r="P123"/>
  <c i="1" r="AU105"/>
  <c i="10" r="T133"/>
  <c i="12" r="R125"/>
  <c r="R124"/>
  <c r="R123"/>
  <c r="P133"/>
  <c i="13" r="P129"/>
  <c i="17" r="P126"/>
  <c r="BK137"/>
  <c r="J137"/>
  <c r="J99"/>
  <c r="BK167"/>
  <c r="BK166"/>
  <c r="J166"/>
  <c r="J102"/>
  <c r="R170"/>
  <c i="19" r="BK141"/>
  <c r="J141"/>
  <c r="J100"/>
  <c i="21" r="P124"/>
  <c r="P145"/>
  <c r="P144"/>
  <c i="22" r="BK121"/>
  <c r="J121"/>
  <c r="J98"/>
  <c i="3" r="T145"/>
  <c r="R171"/>
  <c i="4" r="R140"/>
  <c i="5" r="R131"/>
  <c r="P161"/>
  <c r="T165"/>
  <c r="P186"/>
  <c r="P185"/>
  <c i="6" r="T129"/>
  <c r="T128"/>
  <c r="T127"/>
  <c r="P144"/>
  <c i="7" r="P129"/>
  <c r="P128"/>
  <c r="P127"/>
  <c i="1" r="AU101"/>
  <c i="7" r="BK142"/>
  <c r="J142"/>
  <c r="J105"/>
  <c i="8" r="BK132"/>
  <c r="J132"/>
  <c r="J101"/>
  <c r="T132"/>
  <c i="9" r="P121"/>
  <c r="P120"/>
  <c r="P119"/>
  <c i="1" r="AU103"/>
  <c i="10" r="T125"/>
  <c r="T124"/>
  <c r="T123"/>
  <c i="12" r="BK125"/>
  <c i="13" r="R123"/>
  <c r="BK160"/>
  <c r="J160"/>
  <c r="J100"/>
  <c i="17" r="BK126"/>
  <c r="R137"/>
  <c i="18" r="T123"/>
  <c r="T122"/>
  <c r="T121"/>
  <c r="R144"/>
  <c i="19" r="R141"/>
  <c i="21" r="R134"/>
  <c i="22" r="R121"/>
  <c r="R120"/>
  <c r="R119"/>
  <c i="3" r="P145"/>
  <c r="P180"/>
  <c i="4" r="BK140"/>
  <c r="J140"/>
  <c r="J101"/>
  <c i="5" r="R147"/>
  <c r="P165"/>
  <c i="17" r="R140"/>
  <c r="P170"/>
  <c i="19" r="T141"/>
  <c i="21" r="P134"/>
  <c i="22" r="P121"/>
  <c r="P120"/>
  <c r="P119"/>
  <c i="1" r="AU117"/>
  <c i="6" r="BK154"/>
  <c r="J154"/>
  <c r="J105"/>
  <c i="8" r="P132"/>
  <c i="9" r="BK121"/>
  <c i="12" r="P125"/>
  <c r="P124"/>
  <c r="P123"/>
  <c i="1" r="AU107"/>
  <c i="12" r="BK133"/>
  <c r="J133"/>
  <c r="J100"/>
  <c i="13" r="BK123"/>
  <c r="R129"/>
  <c i="17" r="R126"/>
  <c r="R125"/>
  <c r="R124"/>
  <c r="P137"/>
  <c r="T167"/>
  <c r="T166"/>
  <c i="18" r="BK123"/>
  <c r="P144"/>
  <c i="19" r="R123"/>
  <c r="R122"/>
  <c r="R121"/>
  <c r="P136"/>
  <c i="21" r="BK134"/>
  <c r="J134"/>
  <c r="J99"/>
  <c i="22" r="T121"/>
  <c r="T120"/>
  <c r="T119"/>
  <c i="15" r="BK120"/>
  <c r="J120"/>
  <c r="J98"/>
  <c i="13" r="BK171"/>
  <c r="J171"/>
  <c r="J101"/>
  <c i="19" r="BK161"/>
  <c r="J161"/>
  <c r="J101"/>
  <c i="3" r="BK125"/>
  <c r="J125"/>
  <c r="J98"/>
  <c r="BK198"/>
  <c r="J198"/>
  <c r="J103"/>
  <c i="7" r="BK140"/>
  <c r="J140"/>
  <c r="J104"/>
  <c i="12" r="BK140"/>
  <c r="J140"/>
  <c r="J101"/>
  <c i="16" r="BK120"/>
  <c r="J120"/>
  <c r="J98"/>
  <c i="4" r="BK151"/>
  <c r="J151"/>
  <c r="J102"/>
  <c i="10" r="BK130"/>
  <c r="J130"/>
  <c r="J99"/>
  <c i="12" r="BK130"/>
  <c r="J130"/>
  <c r="J99"/>
  <c i="18" r="BK141"/>
  <c r="J141"/>
  <c r="J99"/>
  <c i="20" r="BK120"/>
  <c r="J120"/>
  <c r="J98"/>
  <c i="5" r="BK183"/>
  <c r="J183"/>
  <c r="J105"/>
  <c i="7" r="BK134"/>
  <c r="J134"/>
  <c r="J101"/>
  <c r="BK137"/>
  <c r="J137"/>
  <c r="J102"/>
  <c i="8" r="BK148"/>
  <c r="J148"/>
  <c r="J103"/>
  <c i="11" r="BK126"/>
  <c r="J126"/>
  <c r="J101"/>
  <c i="14" r="BK120"/>
  <c r="J120"/>
  <c r="J98"/>
  <c i="6" r="BK151"/>
  <c r="J151"/>
  <c r="J103"/>
  <c i="9" r="BK128"/>
  <c r="J128"/>
  <c r="J99"/>
  <c i="10" r="BK143"/>
  <c r="J143"/>
  <c r="J103"/>
  <c i="22" r="BK140"/>
  <c r="J140"/>
  <c r="J99"/>
  <c i="10" r="BK140"/>
  <c r="J140"/>
  <c r="J101"/>
  <c i="12" r="BK143"/>
  <c r="BK142"/>
  <c r="J142"/>
  <c r="J102"/>
  <c i="17" r="BK164"/>
  <c r="J164"/>
  <c r="J101"/>
  <c i="18" r="BK148"/>
  <c r="J148"/>
  <c r="J101"/>
  <c i="21" r="BK142"/>
  <c r="J142"/>
  <c r="J100"/>
  <c i="22" r="BF129"/>
  <c r="BF130"/>
  <c r="F92"/>
  <c r="BF136"/>
  <c i="21" r="J124"/>
  <c r="J98"/>
  <c i="22" r="E85"/>
  <c r="BF135"/>
  <c r="BF137"/>
  <c r="BF141"/>
  <c i="21" r="J145"/>
  <c r="J102"/>
  <c i="22" r="BF138"/>
  <c r="J89"/>
  <c r="BF132"/>
  <c r="BF126"/>
  <c r="BF128"/>
  <c r="BF139"/>
  <c r="BF122"/>
  <c r="BF131"/>
  <c r="BF133"/>
  <c i="21" r="F92"/>
  <c r="J89"/>
  <c r="E85"/>
  <c r="BF128"/>
  <c r="BF130"/>
  <c r="BF132"/>
  <c r="BF137"/>
  <c r="BF129"/>
  <c r="BF135"/>
  <c r="BF146"/>
  <c r="BF143"/>
  <c r="BF147"/>
  <c r="BF149"/>
  <c r="BF125"/>
  <c r="BF127"/>
  <c r="BF140"/>
  <c i="20" r="J112"/>
  <c r="F92"/>
  <c r="BF121"/>
  <c r="E85"/>
  <c i="19" r="J115"/>
  <c r="BF133"/>
  <c r="E85"/>
  <c r="F92"/>
  <c r="BF128"/>
  <c r="BF129"/>
  <c r="BF134"/>
  <c r="BF138"/>
  <c r="BF140"/>
  <c r="BF155"/>
  <c r="BF125"/>
  <c r="BF137"/>
  <c r="BF139"/>
  <c i="18" r="J123"/>
  <c r="J98"/>
  <c i="19" r="BF126"/>
  <c r="BF130"/>
  <c r="BF147"/>
  <c r="BF150"/>
  <c r="BF152"/>
  <c r="BF153"/>
  <c r="BF160"/>
  <c r="BF124"/>
  <c r="BF142"/>
  <c r="BF146"/>
  <c r="BF162"/>
  <c r="BF143"/>
  <c r="BF151"/>
  <c r="BF157"/>
  <c r="BF127"/>
  <c r="BF131"/>
  <c r="BF132"/>
  <c r="BF135"/>
  <c r="BF154"/>
  <c r="BF156"/>
  <c r="BF158"/>
  <c r="BF159"/>
  <c i="17" r="J126"/>
  <c r="J98"/>
  <c i="18" r="J115"/>
  <c r="BF124"/>
  <c r="BF129"/>
  <c r="E85"/>
  <c r="BF139"/>
  <c r="BF142"/>
  <c r="BF131"/>
  <c r="BF145"/>
  <c r="BF146"/>
  <c i="17" r="J167"/>
  <c r="J103"/>
  <c i="18" r="BF149"/>
  <c r="F92"/>
  <c r="BF137"/>
  <c r="BF126"/>
  <c r="BF133"/>
  <c r="BF125"/>
  <c r="BF135"/>
  <c r="BF147"/>
  <c r="BF128"/>
  <c i="17" r="E114"/>
  <c r="BF131"/>
  <c r="BF134"/>
  <c r="BF136"/>
  <c r="BF146"/>
  <c r="BF147"/>
  <c r="BF148"/>
  <c r="BF151"/>
  <c r="BF155"/>
  <c r="BF160"/>
  <c r="BF172"/>
  <c r="BF144"/>
  <c r="BF161"/>
  <c r="BF165"/>
  <c r="BF129"/>
  <c r="BF145"/>
  <c r="BF150"/>
  <c r="BF158"/>
  <c r="BF127"/>
  <c r="BF149"/>
  <c r="BF154"/>
  <c r="BF156"/>
  <c r="BF169"/>
  <c r="J89"/>
  <c r="BF128"/>
  <c r="BF139"/>
  <c r="BF159"/>
  <c r="BF163"/>
  <c r="BF168"/>
  <c r="F92"/>
  <c r="BF142"/>
  <c r="BF153"/>
  <c r="BF157"/>
  <c r="BF162"/>
  <c r="BF171"/>
  <c r="BF130"/>
  <c r="BF132"/>
  <c r="BF133"/>
  <c r="BF135"/>
  <c r="BF138"/>
  <c r="BF141"/>
  <c r="BF143"/>
  <c r="BF152"/>
  <c i="16" r="BF121"/>
  <c r="J89"/>
  <c r="E85"/>
  <c r="F92"/>
  <c i="15" r="E85"/>
  <c r="J112"/>
  <c r="F92"/>
  <c r="BF121"/>
  <c i="13" r="J123"/>
  <c r="J98"/>
  <c i="14" r="E85"/>
  <c r="F92"/>
  <c r="J112"/>
  <c r="BF121"/>
  <c i="12" r="J125"/>
  <c r="J98"/>
  <c i="13" r="BF124"/>
  <c r="BF130"/>
  <c r="BF140"/>
  <c r="BF165"/>
  <c r="E85"/>
  <c r="F92"/>
  <c r="J115"/>
  <c r="BF167"/>
  <c i="12" r="J143"/>
  <c r="J103"/>
  <c i="13" r="BF149"/>
  <c r="BF169"/>
  <c r="BF139"/>
  <c r="BF172"/>
  <c r="BF126"/>
  <c r="BF128"/>
  <c r="BF150"/>
  <c r="BF161"/>
  <c i="12" r="F92"/>
  <c r="BF129"/>
  <c r="BF131"/>
  <c r="BF136"/>
  <c r="J89"/>
  <c r="BF144"/>
  <c r="E113"/>
  <c r="BF126"/>
  <c r="BF139"/>
  <c r="BF128"/>
  <c r="BF134"/>
  <c r="BF138"/>
  <c r="BF141"/>
  <c i="11" r="J91"/>
  <c i="10" r="BK124"/>
  <c r="J124"/>
  <c r="J97"/>
  <c i="11" r="F94"/>
  <c r="E85"/>
  <c r="BF127"/>
  <c i="10" r="BF126"/>
  <c r="BF138"/>
  <c r="BF141"/>
  <c r="E85"/>
  <c r="BF136"/>
  <c r="BF144"/>
  <c r="BF129"/>
  <c r="J117"/>
  <c r="BF134"/>
  <c r="BF139"/>
  <c r="BF128"/>
  <c r="BF131"/>
  <c i="9" r="J121"/>
  <c r="J98"/>
  <c i="10" r="F120"/>
  <c i="9" r="F92"/>
  <c r="E109"/>
  <c r="BF122"/>
  <c r="BF123"/>
  <c i="8" r="BK126"/>
  <c r="J126"/>
  <c r="J99"/>
  <c i="9" r="BF125"/>
  <c r="BF126"/>
  <c r="J89"/>
  <c r="BF127"/>
  <c r="BF129"/>
  <c r="BF124"/>
  <c i="8" r="F122"/>
  <c r="BF131"/>
  <c r="BF142"/>
  <c r="BF137"/>
  <c r="BF139"/>
  <c r="BF140"/>
  <c r="BF130"/>
  <c r="BF128"/>
  <c r="J91"/>
  <c r="BF143"/>
  <c r="BF144"/>
  <c r="BF149"/>
  <c r="BF133"/>
  <c r="BF135"/>
  <c r="BF145"/>
  <c r="E85"/>
  <c r="BF141"/>
  <c r="BF146"/>
  <c r="BF147"/>
  <c i="6" r="BK153"/>
  <c r="J153"/>
  <c r="J104"/>
  <c i="7" r="F94"/>
  <c r="J121"/>
  <c r="BF138"/>
  <c i="6" r="BK128"/>
  <c r="J128"/>
  <c r="J99"/>
  <c i="7" r="E115"/>
  <c r="BF133"/>
  <c r="BF141"/>
  <c r="BF146"/>
  <c r="BF135"/>
  <c r="BF145"/>
  <c r="BF130"/>
  <c r="BF132"/>
  <c r="BF143"/>
  <c i="5" r="J186"/>
  <c r="J107"/>
  <c i="6" r="E85"/>
  <c r="F94"/>
  <c i="5" r="BK130"/>
  <c r="J130"/>
  <c r="J99"/>
  <c i="6" r="BF133"/>
  <c r="BF140"/>
  <c r="BF142"/>
  <c r="J91"/>
  <c r="BF135"/>
  <c r="BF145"/>
  <c r="BF152"/>
  <c r="BF158"/>
  <c r="BF159"/>
  <c r="BF160"/>
  <c r="BF134"/>
  <c r="BF147"/>
  <c r="BF138"/>
  <c r="BF155"/>
  <c r="BF156"/>
  <c r="BF132"/>
  <c r="BF139"/>
  <c r="BF149"/>
  <c r="BF161"/>
  <c r="BF130"/>
  <c r="BF146"/>
  <c i="5" r="J91"/>
  <c r="BF132"/>
  <c r="BF144"/>
  <c r="BF162"/>
  <c r="BF168"/>
  <c r="BF136"/>
  <c r="BF145"/>
  <c r="BF152"/>
  <c r="BF184"/>
  <c i="4" r="BK127"/>
  <c r="J127"/>
  <c r="J99"/>
  <c r="J154"/>
  <c r="J104"/>
  <c i="5" r="F94"/>
  <c r="BF138"/>
  <c r="BF139"/>
  <c r="BF142"/>
  <c r="BF148"/>
  <c r="BF187"/>
  <c r="BF141"/>
  <c r="BF189"/>
  <c r="BF158"/>
  <c r="BF159"/>
  <c r="BF164"/>
  <c r="BF174"/>
  <c r="BF182"/>
  <c r="E85"/>
  <c r="BF154"/>
  <c r="BF166"/>
  <c r="BF178"/>
  <c r="BF134"/>
  <c r="BF176"/>
  <c r="BF180"/>
  <c i="4" r="J91"/>
  <c r="BF141"/>
  <c r="BF142"/>
  <c r="F123"/>
  <c r="BF134"/>
  <c r="BF143"/>
  <c r="BF145"/>
  <c r="BF137"/>
  <c r="BF138"/>
  <c r="BF152"/>
  <c r="BF129"/>
  <c r="BF158"/>
  <c r="BF155"/>
  <c r="E114"/>
  <c r="BF149"/>
  <c r="BF156"/>
  <c r="BF131"/>
  <c r="BF132"/>
  <c r="BF135"/>
  <c i="3" r="E85"/>
  <c r="J89"/>
  <c r="F92"/>
  <c r="BF126"/>
  <c r="BF142"/>
  <c r="BF144"/>
  <c r="BF146"/>
  <c r="BF148"/>
  <c r="BF149"/>
  <c r="BF153"/>
  <c r="BF155"/>
  <c r="BF157"/>
  <c r="BF160"/>
  <c r="BF172"/>
  <c r="BF176"/>
  <c r="BF181"/>
  <c r="BF185"/>
  <c r="BF187"/>
  <c r="BF192"/>
  <c r="BF194"/>
  <c r="BF196"/>
  <c r="BF197"/>
  <c r="BF199"/>
  <c i="1" r="BB97"/>
  <c r="BC97"/>
  <c r="AV97"/>
  <c r="AZ97"/>
  <c r="BD97"/>
  <c i="2" r="J87"/>
  <c r="F90"/>
  <c r="BF117"/>
  <c r="BF118"/>
  <c i="1" r="BC95"/>
  <c r="AV95"/>
  <c r="AZ95"/>
  <c r="BD95"/>
  <c r="BB95"/>
  <c i="4" r="F39"/>
  <c i="1" r="BD98"/>
  <c i="6" r="J35"/>
  <c i="1" r="AV100"/>
  <c i="8" r="F35"/>
  <c i="1" r="AZ102"/>
  <c i="9" r="F36"/>
  <c i="1" r="BC103"/>
  <c i="13" r="F35"/>
  <c i="1" r="BB108"/>
  <c i="17" r="F33"/>
  <c i="1" r="AZ112"/>
  <c i="19" r="F37"/>
  <c i="1" r="BD114"/>
  <c i="22" r="F33"/>
  <c i="1" r="AZ117"/>
  <c i="5" r="F38"/>
  <c i="1" r="BC99"/>
  <c i="6" r="F39"/>
  <c i="1" r="BD100"/>
  <c i="8" r="F39"/>
  <c i="1" r="BD102"/>
  <c i="10" r="F33"/>
  <c i="1" r="AZ105"/>
  <c i="13" r="J33"/>
  <c i="1" r="AV108"/>
  <c i="17" r="F37"/>
  <c i="1" r="BD112"/>
  <c i="19" r="J33"/>
  <c i="1" r="AV114"/>
  <c i="21" r="F37"/>
  <c i="1" r="BD116"/>
  <c r="AS94"/>
  <c i="5" r="J35"/>
  <c i="1" r="AV99"/>
  <c i="7" r="J35"/>
  <c i="1" r="AV101"/>
  <c i="8" r="J35"/>
  <c i="1" r="AV102"/>
  <c i="9" r="F35"/>
  <c i="1" r="BB103"/>
  <c i="11" r="F35"/>
  <c i="1" r="AZ106"/>
  <c i="12" r="F35"/>
  <c i="1" r="BB107"/>
  <c i="13" r="F36"/>
  <c i="1" r="BC108"/>
  <c i="17" r="F36"/>
  <c i="1" r="BC112"/>
  <c i="19" r="F36"/>
  <c i="1" r="BC114"/>
  <c i="21" r="F33"/>
  <c i="1" r="AZ116"/>
  <c i="4" r="F38"/>
  <c i="1" r="BC98"/>
  <c i="5" r="F39"/>
  <c i="1" r="BD99"/>
  <c i="7" r="F37"/>
  <c i="1" r="BB101"/>
  <c i="9" r="F33"/>
  <c i="1" r="AZ103"/>
  <c i="10" r="F37"/>
  <c i="1" r="BD105"/>
  <c r="BD104"/>
  <c i="12" r="F37"/>
  <c i="1" r="BD107"/>
  <c i="13" r="F37"/>
  <c i="1" r="BD108"/>
  <c i="18" r="F36"/>
  <c i="1" r="BC113"/>
  <c i="18" r="F35"/>
  <c i="1" r="BB113"/>
  <c i="21" r="J33"/>
  <c i="1" r="AV116"/>
  <c i="22" r="F37"/>
  <c i="1" r="BD117"/>
  <c i="4" r="F37"/>
  <c i="1" r="BB98"/>
  <c i="5" r="F37"/>
  <c i="1" r="BB99"/>
  <c i="7" r="F38"/>
  <c i="1" r="BC101"/>
  <c i="9" r="F37"/>
  <c i="1" r="BD103"/>
  <c i="11" r="J36"/>
  <c i="1" r="AW106"/>
  <c r="AT106"/>
  <c i="12" r="F33"/>
  <c i="1" r="AZ107"/>
  <c i="14" r="J33"/>
  <c i="1" r="AV109"/>
  <c i="16" r="J33"/>
  <c i="1" r="AV111"/>
  <c i="18" r="J33"/>
  <c i="1" r="AV113"/>
  <c i="18" r="F37"/>
  <c i="1" r="BD113"/>
  <c i="20" r="F34"/>
  <c i="1" r="BA115"/>
  <c i="21" r="F35"/>
  <c i="1" r="BB116"/>
  <c i="22" r="F36"/>
  <c i="1" r="BC117"/>
  <c r="AU104"/>
  <c i="4" r="F35"/>
  <c i="1" r="AZ98"/>
  <c i="6" r="F38"/>
  <c i="1" r="BC100"/>
  <c i="7" r="F35"/>
  <c i="1" r="AZ101"/>
  <c i="8" r="F38"/>
  <c i="1" r="BC102"/>
  <c i="10" r="F36"/>
  <c i="1" r="BC105"/>
  <c r="BC104"/>
  <c r="AY104"/>
  <c i="12" r="J33"/>
  <c i="1" r="AV107"/>
  <c i="14" r="F34"/>
  <c i="1" r="BA109"/>
  <c i="16" r="J34"/>
  <c i="1" r="AW111"/>
  <c i="18" r="F33"/>
  <c i="1" r="AZ113"/>
  <c i="19" r="F33"/>
  <c i="1" r="AZ114"/>
  <c i="22" r="F35"/>
  <c i="1" r="BB117"/>
  <c i="5" r="F35"/>
  <c i="1" r="AZ99"/>
  <c i="6" r="F37"/>
  <c i="1" r="BB100"/>
  <c i="8" r="F37"/>
  <c i="1" r="BB102"/>
  <c i="10" r="J33"/>
  <c i="1" r="AV105"/>
  <c i="13" r="F33"/>
  <c i="1" r="AZ108"/>
  <c i="15" r="J34"/>
  <c i="1" r="AW110"/>
  <c i="17" r="F35"/>
  <c i="1" r="BB112"/>
  <c i="20" r="J33"/>
  <c i="1" r="AV115"/>
  <c i="21" r="F36"/>
  <c i="1" r="BC116"/>
  <c i="4" r="J35"/>
  <c i="1" r="AV98"/>
  <c i="6" r="F35"/>
  <c i="1" r="AZ100"/>
  <c i="7" r="F39"/>
  <c i="1" r="BD101"/>
  <c i="9" r="J33"/>
  <c i="1" r="AV103"/>
  <c i="10" r="F35"/>
  <c i="1" r="BB105"/>
  <c r="BB104"/>
  <c r="AX104"/>
  <c i="12" r="F36"/>
  <c i="1" r="BC107"/>
  <c i="15" r="J33"/>
  <c i="1" r="AV110"/>
  <c i="17" r="J33"/>
  <c i="1" r="AV112"/>
  <c i="19" r="F35"/>
  <c i="1" r="BB114"/>
  <c i="22" r="J33"/>
  <c i="1" r="AV117"/>
  <c i="17" l="1" r="P125"/>
  <c r="P124"/>
  <c i="1" r="AU112"/>
  <c i="8" r="P126"/>
  <c r="P125"/>
  <c i="1" r="AU102"/>
  <c i="13" r="T122"/>
  <c r="T121"/>
  <c i="9" r="BK120"/>
  <c r="BK119"/>
  <c r="J119"/>
  <c r="J96"/>
  <c i="6" r="P128"/>
  <c r="P127"/>
  <c i="1" r="AU100"/>
  <c i="3" r="R124"/>
  <c r="R123"/>
  <c i="19" r="P122"/>
  <c r="P121"/>
  <c i="1" r="AU114"/>
  <c i="12" r="T124"/>
  <c r="T123"/>
  <c i="17" r="T125"/>
  <c r="T124"/>
  <c i="18" r="BK122"/>
  <c r="BK121"/>
  <c r="J121"/>
  <c r="J96"/>
  <c i="8" r="R126"/>
  <c r="R125"/>
  <c i="21" r="R123"/>
  <c r="R122"/>
  <c i="4" r="P127"/>
  <c r="P126"/>
  <c i="1" r="AU98"/>
  <c i="8" r="T126"/>
  <c r="T125"/>
  <c i="12" r="BK124"/>
  <c r="J124"/>
  <c r="J97"/>
  <c i="10" r="R124"/>
  <c r="R123"/>
  <c i="13" r="R122"/>
  <c r="R121"/>
  <c i="21" r="P123"/>
  <c r="P122"/>
  <c i="1" r="AU116"/>
  <c i="4" r="T126"/>
  <c i="19" r="T122"/>
  <c r="T121"/>
  <c i="7" r="R127"/>
  <c i="13" r="P122"/>
  <c r="P121"/>
  <c i="1" r="AU108"/>
  <c i="17" r="BK125"/>
  <c r="J125"/>
  <c r="J97"/>
  <c i="5" r="T130"/>
  <c r="T129"/>
  <c i="21" r="BK123"/>
  <c r="J123"/>
  <c r="J97"/>
  <c i="5" r="P130"/>
  <c r="P129"/>
  <c i="1" r="AU99"/>
  <c i="3" r="T124"/>
  <c r="T123"/>
  <c i="13" r="BK122"/>
  <c r="BK121"/>
  <c r="J121"/>
  <c r="J96"/>
  <c i="5" r="R130"/>
  <c r="R129"/>
  <c i="4" r="R127"/>
  <c r="R126"/>
  <c i="6" r="R128"/>
  <c r="R127"/>
  <c i="18" r="R122"/>
  <c r="R121"/>
  <c r="P122"/>
  <c r="P121"/>
  <c i="1" r="AU113"/>
  <c i="7" r="T127"/>
  <c i="3" r="BK124"/>
  <c r="J124"/>
  <c r="J97"/>
  <c i="7" r="BK139"/>
  <c r="J139"/>
  <c r="J103"/>
  <c i="16" r="BK119"/>
  <c r="J119"/>
  <c r="J97"/>
  <c i="14" r="BK119"/>
  <c r="J119"/>
  <c r="J97"/>
  <c i="20" r="BK119"/>
  <c r="J119"/>
  <c r="J97"/>
  <c i="15" r="BK119"/>
  <c r="J119"/>
  <c r="J97"/>
  <c i="22" r="BK120"/>
  <c r="J120"/>
  <c r="J97"/>
  <c i="7" r="BK128"/>
  <c r="J128"/>
  <c r="J99"/>
  <c i="19" r="BK122"/>
  <c r="J122"/>
  <c r="J97"/>
  <c i="2" r="BK115"/>
  <c r="J115"/>
  <c r="J95"/>
  <c i="10" r="BK142"/>
  <c r="J142"/>
  <c r="J102"/>
  <c i="11" r="BK125"/>
  <c r="J125"/>
  <c r="J100"/>
  <c i="10" r="BK123"/>
  <c r="J123"/>
  <c i="8" r="BK125"/>
  <c r="J125"/>
  <c r="J98"/>
  <c i="6" r="BK127"/>
  <c r="J127"/>
  <c r="J98"/>
  <c i="5" r="BK129"/>
  <c r="J129"/>
  <c i="4" r="BK126"/>
  <c r="J126"/>
  <c i="3" r="F34"/>
  <c i="1" r="BA97"/>
  <c i="8" r="F36"/>
  <c i="1" r="BA102"/>
  <c i="10" r="J30"/>
  <c i="1" r="AG105"/>
  <c i="15" r="F34"/>
  <c i="1" r="BA110"/>
  <c i="17" r="F34"/>
  <c i="1" r="BA112"/>
  <c i="5" r="J36"/>
  <c i="1" r="AW99"/>
  <c r="AT99"/>
  <c r="BB96"/>
  <c r="AZ104"/>
  <c r="AV104"/>
  <c i="13" r="J34"/>
  <c i="1" r="AW108"/>
  <c r="AT108"/>
  <c i="20" r="J34"/>
  <c i="1" r="AW115"/>
  <c r="AT115"/>
  <c i="21" r="J34"/>
  <c i="1" r="AW116"/>
  <c r="AT116"/>
  <c i="4" r="F36"/>
  <c i="1" r="BA98"/>
  <c i="7" r="J36"/>
  <c i="1" r="AW101"/>
  <c r="AT101"/>
  <c i="9" r="F34"/>
  <c i="1" r="BA103"/>
  <c i="12" r="J34"/>
  <c i="1" r="AW107"/>
  <c r="AT107"/>
  <c i="18" r="J34"/>
  <c i="1" r="AW113"/>
  <c r="AT113"/>
  <c i="22" r="F34"/>
  <c i="1" r="BA117"/>
  <c i="3" r="J34"/>
  <c i="1" r="AW97"/>
  <c r="AT97"/>
  <c r="AZ96"/>
  <c i="10" r="F34"/>
  <c i="1" r="BA105"/>
  <c i="16" r="F34"/>
  <c i="1" r="BA111"/>
  <c i="18" r="F34"/>
  <c i="1" r="BA113"/>
  <c i="22" r="J34"/>
  <c i="1" r="AW117"/>
  <c r="AT117"/>
  <c i="4" r="J32"/>
  <c i="1" r="AG98"/>
  <c i="5" r="J32"/>
  <c i="1" r="AG99"/>
  <c i="6" r="J36"/>
  <c i="1" r="AW100"/>
  <c r="AT100"/>
  <c r="BD96"/>
  <c i="10" r="J34"/>
  <c i="1" r="AW105"/>
  <c r="AT105"/>
  <c r="AT110"/>
  <c i="21" r="F34"/>
  <c i="1" r="BA116"/>
  <c i="2" r="J32"/>
  <c i="1" r="AW95"/>
  <c r="AT95"/>
  <c i="5" r="F36"/>
  <c i="1" r="BA99"/>
  <c i="9" r="J34"/>
  <c i="1" r="AW103"/>
  <c r="AT103"/>
  <c i="14" r="J34"/>
  <c i="1" r="AW109"/>
  <c r="AT109"/>
  <c i="17" r="J34"/>
  <c i="1" r="AW112"/>
  <c r="AT112"/>
  <c i="2" r="F32"/>
  <c i="1" r="BA95"/>
  <c i="6" r="F36"/>
  <c i="1" r="BA100"/>
  <c i="8" r="J36"/>
  <c i="1" r="AW102"/>
  <c r="AT102"/>
  <c i="12" r="F34"/>
  <c i="1" r="BA107"/>
  <c r="AT111"/>
  <c i="19" r="F34"/>
  <c i="1" r="BA114"/>
  <c i="4" r="J36"/>
  <c i="1" r="AW98"/>
  <c r="AT98"/>
  <c i="7" r="F36"/>
  <c i="1" r="BA101"/>
  <c r="BC96"/>
  <c i="11" r="F36"/>
  <c i="1" r="BA106"/>
  <c i="13" r="F34"/>
  <c i="1" r="BA108"/>
  <c i="19" r="J34"/>
  <c i="1" r="AW114"/>
  <c r="AT114"/>
  <c i="13" l="1" r="J122"/>
  <c r="J97"/>
  <c i="2" r="BK114"/>
  <c r="J114"/>
  <c r="J94"/>
  <c i="16" r="BK118"/>
  <c r="J118"/>
  <c r="J96"/>
  <c i="22" r="BK119"/>
  <c r="J119"/>
  <c i="21" r="BK122"/>
  <c r="J122"/>
  <c i="11" r="BK124"/>
  <c r="J124"/>
  <c r="J99"/>
  <c i="3" r="BK123"/>
  <c r="J123"/>
  <c r="J96"/>
  <c i="14" r="BK118"/>
  <c r="J118"/>
  <c i="12" r="BK123"/>
  <c r="J123"/>
  <c i="15" r="BK118"/>
  <c r="J118"/>
  <c i="20" r="BK118"/>
  <c r="J118"/>
  <c r="J96"/>
  <c i="19" r="BK121"/>
  <c r="J121"/>
  <c r="J96"/>
  <c i="18" r="J122"/>
  <c r="J97"/>
  <c i="9" r="J120"/>
  <c r="J97"/>
  <c i="17" r="BK124"/>
  <c r="J124"/>
  <c r="J96"/>
  <c i="7" r="BK127"/>
  <c r="J127"/>
  <c i="1" r="AN105"/>
  <c i="10" r="J96"/>
  <c r="J39"/>
  <c i="1" r="AN99"/>
  <c i="5" r="J98"/>
  <c i="1" r="AN98"/>
  <c i="4" r="J98"/>
  <c i="5" r="J41"/>
  <c i="4" r="J41"/>
  <c i="1" r="AU96"/>
  <c r="AU94"/>
  <c i="12" r="J30"/>
  <c i="1" r="AG107"/>
  <c r="AV96"/>
  <c r="AX96"/>
  <c r="AZ94"/>
  <c r="W29"/>
  <c i="13" r="J30"/>
  <c i="1" r="AG108"/>
  <c i="15" r="J30"/>
  <c i="1" r="AG110"/>
  <c i="8" r="J32"/>
  <c i="1" r="AG102"/>
  <c r="AN102"/>
  <c r="BC94"/>
  <c r="W32"/>
  <c i="14" r="J30"/>
  <c i="1" r="AG109"/>
  <c r="AY96"/>
  <c r="BD94"/>
  <c r="W33"/>
  <c i="18" r="J30"/>
  <c i="1" r="AG113"/>
  <c r="BA96"/>
  <c r="AW96"/>
  <c i="22" r="J30"/>
  <c i="1" r="AG117"/>
  <c i="9" r="J30"/>
  <c i="1" r="AG103"/>
  <c i="7" r="J32"/>
  <c i="1" r="AG101"/>
  <c i="6" r="J32"/>
  <c i="1" r="AG100"/>
  <c r="AN100"/>
  <c r="BA104"/>
  <c r="AW104"/>
  <c r="AT104"/>
  <c i="21" r="J30"/>
  <c i="1" r="AG116"/>
  <c r="BB94"/>
  <c r="W31"/>
  <c i="12" l="1" r="J39"/>
  <c i="22" r="J39"/>
  <c i="13" r="J39"/>
  <c i="18" r="J39"/>
  <c i="21" r="J39"/>
  <c i="14" r="J39"/>
  <c i="7" r="J41"/>
  <c i="9" r="J39"/>
  <c i="15" r="J39"/>
  <c i="11" r="BK123"/>
  <c r="J123"/>
  <c r="J98"/>
  <c i="21" r="J96"/>
  <c i="14" r="J96"/>
  <c i="12" r="J96"/>
  <c i="22" r="J96"/>
  <c i="15" r="J96"/>
  <c i="7" r="J98"/>
  <c i="8" r="J41"/>
  <c i="6" r="J41"/>
  <c i="1" r="AN108"/>
  <c r="AN116"/>
  <c r="AN101"/>
  <c r="AN107"/>
  <c r="AN113"/>
  <c r="AN117"/>
  <c r="AN110"/>
  <c r="AN103"/>
  <c r="AN109"/>
  <c i="20" r="J30"/>
  <c i="1" r="AG115"/>
  <c i="19" r="J30"/>
  <c i="1" r="AG114"/>
  <c r="AX94"/>
  <c i="2" r="J28"/>
  <c i="1" r="AG95"/>
  <c r="AT96"/>
  <c i="16" r="J30"/>
  <c i="1" r="AG111"/>
  <c i="3" r="J30"/>
  <c i="1" r="AG97"/>
  <c r="AG96"/>
  <c i="17" r="J30"/>
  <c i="1" r="AG112"/>
  <c r="AN112"/>
  <c r="AY94"/>
  <c r="AV94"/>
  <c r="AK29"/>
  <c r="BA94"/>
  <c r="W30"/>
  <c i="16" l="1" r="J39"/>
  <c i="3" r="J39"/>
  <c i="2" r="J37"/>
  <c i="20" r="J39"/>
  <c i="17" r="J39"/>
  <c i="19" r="J39"/>
  <c i="1" r="AN96"/>
  <c r="AN115"/>
  <c r="AN97"/>
  <c r="AN95"/>
  <c r="AN111"/>
  <c r="AN114"/>
  <c i="11" r="J32"/>
  <c r="J41"/>
  <c i="1" r="AW94"/>
  <c r="AK30"/>
  <c l="1" r="AG106"/>
  <c r="AN106"/>
  <c r="AT94"/>
  <c l="1" r="AG104"/>
  <c r="AG94"/>
  <c r="AK26"/>
  <c r="AK35"/>
  <c l="1" r="AN10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<sst xmlns="http://schemas.openxmlformats.org/spreadsheetml/2006/main">
  <si>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</si>
  <si>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</si>
  <si>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</si>
  <si>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</si>
  <si>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</si>
  <si>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{89492fb2-06bb-45cc-abf1-07258dfbd6f2}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</si>
  <si>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</si>
  <si>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</si>
  <si>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</si>
  <si>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</si>
  <si>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</si>
  <si>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</si>
  <si>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ts01-22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</si>
  <si>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</si>
  <si>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</si>
  <si>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Zberný dvor Ludanice</t>
  </si>
  <si>
    <t>JKSO:</t>
  </si>
  <si>
    <t>812 79</t>
  </si>
  <si>
    <t>KS:</t>
  </si>
  <si>
    <t>1274</t>
  </si>
  <si>
    <t>Miesto:</t>
  </si>
  <si>
    <t>Ludanice</t>
  </si>
  <si>
    <t>Dátum:</t>
  </si>
  <si>
    <t>27. 1. 2022</t>
  </si>
  <si>
    <t>Objednávateľ:</t>
  </si>
  <si>
    <t>IČO:</t>
  </si>
  <si>
    <t>00310689</t>
  </si>
  <si>
    <t>Obec Ludanice</t>
  </si>
  <si>
    <t>IČ DPH:</t>
  </si>
  <si>
    <t>2021315461</t>
  </si>
  <si>
    <t>Zhotoviteľ:</t>
  </si>
  <si>
    <t>Vyplň údaj</t>
  </si>
  <si>
    <t>Projektant:</t>
  </si>
  <si>
    <t>11869364</t>
  </si>
  <si>
    <t>Ing.arch.Ondrej Trangoš,Bratislava</t>
  </si>
  <si>
    <t>SK1020250660</t>
  </si>
  <si>
    <t>True</t>
  </si>
  <si>
    <t>0,01</t>
  </si>
  <si>
    <t>Spracovateľ:</t>
  </si>
  <si>
    <t>Bečka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</si>
  <si>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</si>
  <si>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</si>
  <si>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</si>
  <si>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</si>
  <si>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</si>
  <si>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</si>
  <si>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</si>
  <si>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</si>
  <si>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</si>
  <si>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</si>
  <si>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</si>
  <si>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</si>
  <si>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</si>
  <si>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</si>
  <si>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</si>
  <si>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</si>
  <si>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</si>
  <si>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</si>
  <si>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</si>
  <si>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</si>
  <si>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</si>
  <si>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</si>
  <si>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</si>
  <si>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</si>
  <si>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</si>
  <si>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</si>
  <si>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</si>
  <si>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</si>
  <si>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</si>
  <si>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</si>
  <si>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</si>
  <si>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</si>
  <si>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</si>
  <si>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</si>
  <si>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</si>
  <si>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</si>
  <si>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</si>
  <si>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</si>
  <si>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</si>
  <si>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</si>
  <si>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</si>
  <si>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</si>
  <si>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</si>
  <si>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</si>
  <si>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</si>
  <si>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</si>
  <si>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</si>
  <si>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</si>
  <si>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SO 01 Komunikačné dopravné trasy</t>
  </si>
  <si>
    <t>{db77d48f-fd68-4dba-959a-66cca4a31027}</t>
  </si>
  <si>
    <t>812 89</t>
  </si>
  <si>
    <t>Časť</t>
  </si>
  <si>
    <t>2</t>
  </si>
  <si>
    <t>SO 01.1 Posuvná oceľová brána areálu</t>
  </si>
  <si>
    <t>{ada9611f-1a8d-450f-9c31-df6ab6f5bb7b}</t>
  </si>
  <si>
    <t>SO 01.2 Mostová váha</t>
  </si>
  <si>
    <t>{7e875b41-ee04-40c6-aa36-66c048b8b580}</t>
  </si>
  <si>
    <t>3</t>
  </si>
  <si>
    <t>SO 01.3 Oplotenie</t>
  </si>
  <si>
    <t>{f45e49d4-463e-498d-bde9-1b872a78fb98}</t>
  </si>
  <si>
    <t>4</t>
  </si>
  <si>
    <t>SO 01.4 Požiarne potrubie</t>
  </si>
  <si>
    <t>{6af08ddb-f8b8-480d-b819-ed9a307ef2de}</t>
  </si>
  <si>
    <t>5</t>
  </si>
  <si>
    <t>SO 01.5 Rampa - závora</t>
  </si>
  <si>
    <t>{29ce9794-c4bf-46ba-810b-575127d895d2}</t>
  </si>
  <si>
    <t>SO 02 Sanitárne a skladové kontajnery</t>
  </si>
  <si>
    <t>{41e68d12-48a5-4ed6-ad13-24ac6fb33aa9}</t>
  </si>
  <si>
    <t>SO 03 Oceľový prístrešok pre techniku</t>
  </si>
  <si>
    <t>{f85f76ad-91f5-4364-9109-2353434cf272}</t>
  </si>
  <si>
    <t xml:space="preserve">SO 03 + SO 04 Elektroinštalácia prístrešku </t>
  </si>
  <si>
    <t>{06826f8c-3a4d-47d8-8a39-8ab5864ebe1d}</t>
  </si>
  <si>
    <t>SO 04 Oceľový prístrešok pre kontajnery</t>
  </si>
  <si>
    <t>{b3a8e4ef-42ec-4d04-8e05-fa39c8f3891d}</t>
  </si>
  <si>
    <t xml:space="preserve">SO 05 Spevnené plochy vr.podnoží veľkokap.kont. a nekrytých žľabov </t>
  </si>
  <si>
    <t>{42ec69a2-5a37-4685-a5bd-61686e3fdef6}</t>
  </si>
  <si>
    <t>6</t>
  </si>
  <si>
    <t>SO 06 Prípojka NN</t>
  </si>
  <si>
    <t>{070c8f5e-3f14-46c7-9ec9-b5cec42a358f}</t>
  </si>
  <si>
    <t>7</t>
  </si>
  <si>
    <t>SO 07 Prípojka vody</t>
  </si>
  <si>
    <t>{4fc7c533-060e-4344-8ed9-f35d9722dae7}</t>
  </si>
  <si>
    <t>8</t>
  </si>
  <si>
    <t>SO 08 Areálové rozvody+ SO 12 areálové osvetlenie</t>
  </si>
  <si>
    <t>{aefad867-e1cf-47c2-a939-227cb3292d9a}</t>
  </si>
  <si>
    <t>9</t>
  </si>
  <si>
    <t xml:space="preserve">SO 09 Areálový vodovod </t>
  </si>
  <si>
    <t>{b1dbd8ba-022c-4a50-82cc-3af3f74d2494}</t>
  </si>
  <si>
    <t>10</t>
  </si>
  <si>
    <t>SO 10 Žumpa</t>
  </si>
  <si>
    <t>{c5ca661c-480d-41c7-8327-50edc71840f1}</t>
  </si>
  <si>
    <t>11</t>
  </si>
  <si>
    <t>SO 11 Areálová kanalizácia</t>
  </si>
  <si>
    <t>{26993c5c-0153-4587-b98d-d5c49da211b9}</t>
  </si>
  <si>
    <t>12</t>
  </si>
  <si>
    <t>SO 12 Areálové osvetlenie</t>
  </si>
  <si>
    <t>{ec752313-1a99-403c-9663-926bd6c8972e}</t>
  </si>
  <si>
    <t>822 51</t>
  </si>
  <si>
    <t>13</t>
  </si>
  <si>
    <t>SO 13 Retenčná požiarna nádrž</t>
  </si>
  <si>
    <t>{fa0be6e8-cf7d-4c12-8df7-5af55bf628a4}</t>
  </si>
  <si>
    <t>14</t>
  </si>
  <si>
    <t>SO 14 Zeleň</t>
  </si>
  <si>
    <t>{08afda1e-f01a-4779-88f2-e6ad82e2a378}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</si>
  <si>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</si>
  <si>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</si>
  <si>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</si>
  <si>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</si>
  <si>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</si>
  <si>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</si>
  <si>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</si>
  <si>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5 - Komunikácie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</si>
  <si>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</si>
  <si>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</si>
  <si>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</si>
  <si>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</si>
  <si>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</si>
  <si>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</si>
  <si>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</si>
  <si>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</si>
  <si>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</si>
  <si>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</si>
  <si>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</si>
  <si>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</si>
  <si>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</si>
  <si>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</si>
  <si>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</si>
  <si>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Komunikácie</t>
  </si>
  <si>
    <t>K</t>
  </si>
  <si>
    <t>564761111.Sr</t>
  </si>
  <si>
    <t>Podklad alebo kryt z kameniva hrubého drveného veľ. 32-63 mm s rozprestretím a zhutnením hr. 250 mm</t>
  </si>
  <si>
    <t>m2</t>
  </si>
  <si>
    <t>-1634060476</t>
  </si>
  <si>
    <t>564772111.S</t>
  </si>
  <si>
    <t>Podklad alebo kryt z kameniva hrubého drveného veľ. 32-63 mm (vibr.štrk) po zhut.hr. 250 mm</t>
  </si>
  <si>
    <t>974498766</t>
  </si>
  <si>
    <t>Objekt:</t>
  </si>
  <si>
    <t>1 - SO 01 Komunikačné dopravné trasy</t>
  </si>
  <si>
    <t>2112</t>
  </si>
  <si>
    <t>Ing.arch.Ondrej Trangoš, Bratislava</t>
  </si>
  <si>
    <t xml:space="preserve">    1 - Zemné práce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</si>
  <si>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</si>
  <si>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</si>
  <si>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</si>
  <si>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</si>
  <si>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Zemné práce</t>
  </si>
  <si>
    <t>113107241.S</t>
  </si>
  <si>
    <t xml:space="preserve">Odstránenie krytu v ploche nad 200 m2 asfaltového, hr. vrstvy do 50 mm,  -0,09800t</t>
  </si>
  <si>
    <t>1019446692</t>
  </si>
  <si>
    <t>VV</t>
  </si>
  <si>
    <t xml:space="preserve">"cesta"                          1354,7 </t>
  </si>
  <si>
    <t xml:space="preserve">"pri parkovisku-sever"   6,5 </t>
  </si>
  <si>
    <t>Medzisúčet</t>
  </si>
  <si>
    <t xml:space="preserve">"pod kontajnery so prefa žb stenami"  </t>
  </si>
  <si>
    <t>15,8*35,3</t>
  </si>
  <si>
    <t>22,9*10,4</t>
  </si>
  <si>
    <t>14,3*10,4*5</t>
  </si>
  <si>
    <t xml:space="preserve">"pod velkokap.kontajner"      6,1*2,9*14 </t>
  </si>
  <si>
    <t xml:space="preserve">"pod SO 03"    258,1</t>
  </si>
  <si>
    <t xml:space="preserve">"pod SO 04"      80,4</t>
  </si>
  <si>
    <t xml:space="preserve">"pod dlažbou"     17,2+201,2</t>
  </si>
  <si>
    <t xml:space="preserve">"pod žlabom"     577,3*0,5</t>
  </si>
  <si>
    <t>Súčet</t>
  </si>
  <si>
    <t>Vodorovné konštrukcie</t>
  </si>
  <si>
    <t>19</t>
  </si>
  <si>
    <t>451317777.S</t>
  </si>
  <si>
    <t>Podklad pod dlažbu vodorovne alebo v sklone do 1:5 hr. 50-100mm z bet. tr. C 8/10</t>
  </si>
  <si>
    <t>-1272331590</t>
  </si>
  <si>
    <t xml:space="preserve">"pred SO 02"     201,2</t>
  </si>
  <si>
    <t>451319777.S</t>
  </si>
  <si>
    <t>Príplatok z.k.ď. 10 mm hr. podkladu nad 100 mm z bet. prostého tr. C 8/10</t>
  </si>
  <si>
    <t>-2017610934</t>
  </si>
  <si>
    <t>564760211.Sr</t>
  </si>
  <si>
    <t>Podklad alebo kryt z kameniva hrubého drveného veľ. 16-32 mm s rozprestretím a zhutnením hr. 250 mm</t>
  </si>
  <si>
    <t>-1384939164</t>
  </si>
  <si>
    <t xml:space="preserve">"pri bráne"    17,2</t>
  </si>
  <si>
    <t>Podklad alebo kryt z kameniva hrubého drveného veľ. 32-63 mm (vibr.štrk) po zhut.hr. 250 mm1307</t>
  </si>
  <si>
    <t>-2121879810</t>
  </si>
  <si>
    <t>581130115.S</t>
  </si>
  <si>
    <t>Kryt cementobetónový cestných komunikácií skupiny CB I pre TDZ I a II, hr. 200 mm</t>
  </si>
  <si>
    <t>-1856066602</t>
  </si>
  <si>
    <t>596811340.S</t>
  </si>
  <si>
    <t>Kladenie betónovej dlažby s vyplnením škár do lôžka z cementovej malty, veľ. do 0,25 m2 plochy do 50 m2</t>
  </si>
  <si>
    <t>2056745610</t>
  </si>
  <si>
    <t>596811342.S</t>
  </si>
  <si>
    <t>Kladenie betónovej dlažby s vyplnením škár do lôžka z cementovej malty, veľ. do 0,25 m2 plochy od 100 do 300 m2</t>
  </si>
  <si>
    <t>-965530266</t>
  </si>
  <si>
    <t>M</t>
  </si>
  <si>
    <t>592460013700.S</t>
  </si>
  <si>
    <t>Platňa betónová, rozmer 400x400x40 mm, vymývaný betón</t>
  </si>
  <si>
    <t>ks</t>
  </si>
  <si>
    <t>-990169257</t>
  </si>
  <si>
    <t>17,2+201,2</t>
  </si>
  <si>
    <t>218,4*4,04 "Prepočítané koeficientom množstva</t>
  </si>
  <si>
    <t>597961111.Sr</t>
  </si>
  <si>
    <t>Rigol dláždený do lôžka z betónu prostého tr. C 8/10 z prefabrikátov šírky rigolu do 1030 mm</t>
  </si>
  <si>
    <t>m</t>
  </si>
  <si>
    <t>-69056696</t>
  </si>
  <si>
    <t>"odvodňovací žlab..."</t>
  </si>
  <si>
    <t xml:space="preserve">"sever"     205,4</t>
  </si>
  <si>
    <t xml:space="preserve">"pripojovací východ"     27,7</t>
  </si>
  <si>
    <t xml:space="preserve">"pripojovací stred"     31,8</t>
  </si>
  <si>
    <t xml:space="preserve">"pripojovací západ"     24,0</t>
  </si>
  <si>
    <t xml:space="preserve">"pred SO 03"     25,5</t>
  </si>
  <si>
    <t xml:space="preserve">"juh-po ret.nádrž"     172,5</t>
  </si>
  <si>
    <t xml:space="preserve">"juh-napojenie  ret.nádrže"     4,3*2</t>
  </si>
  <si>
    <t xml:space="preserve">"od  ret.nádrže k ceste"     81,7</t>
  </si>
  <si>
    <t>Úpravy povrchov, podlahy, osadenie</t>
  </si>
  <si>
    <t>631319175.S</t>
  </si>
  <si>
    <t>Príplatok za strhnutie povrchu mazaniny latou pre hr. obidvoch vrstiev mazaniny nad 120 do 240 mm</t>
  </si>
  <si>
    <t>m3</t>
  </si>
  <si>
    <t>-918648030</t>
  </si>
  <si>
    <t xml:space="preserve">"cesta"                          1354,7 *0,2  *2</t>
  </si>
  <si>
    <t xml:space="preserve">"pri parkovisku-sever"   6,5  *0,2 *2</t>
  </si>
  <si>
    <t>631362442.S</t>
  </si>
  <si>
    <t>Výstuž mazanín z betónov (z kameniva) a z ľahkých betónov zo sietí KARI, priemer drôtu 8/8 mm, veľkosť oka 150x150 mm</t>
  </si>
  <si>
    <t>-1497134757</t>
  </si>
  <si>
    <t xml:space="preserve">"cesta"                          1354,7   *2</t>
  </si>
  <si>
    <t xml:space="preserve">"pri parkovisku-sever"   6,5   *2</t>
  </si>
  <si>
    <t>Ostatné konštrukcie a práce-búranie</t>
  </si>
  <si>
    <t>916561211.S</t>
  </si>
  <si>
    <t>Osadenie záhonového alebo parkového obrubníka betónového, do lôžka zo suchého betónu tr. C 12/15 s bočnou oporou</t>
  </si>
  <si>
    <t>206644865</t>
  </si>
  <si>
    <t xml:space="preserve">"dlažba pri bráne"    13,5</t>
  </si>
  <si>
    <t xml:space="preserve">"dlažba pri  SO 02"    31,3</t>
  </si>
  <si>
    <t>592170001800.S</t>
  </si>
  <si>
    <t>Obrubník parkový, lxšxv 1000x50x200 mm, prírodný</t>
  </si>
  <si>
    <t>413154646</t>
  </si>
  <si>
    <t>44,8*1,01 "Prepočítané koeficientom množstva</t>
  </si>
  <si>
    <t>917762112.S</t>
  </si>
  <si>
    <t>Osadenie chodník. obrubníka betónového ležatého do lôžka z betónu prosteho tr. C 16/20 s bočnou oporou</t>
  </si>
  <si>
    <t>593104729</t>
  </si>
  <si>
    <t xml:space="preserve">"nábehový obrubník pri ceste sever"     191,2</t>
  </si>
  <si>
    <t xml:space="preserve">"nábehový obrubník pri ceste juh"         148,1</t>
  </si>
  <si>
    <t xml:space="preserve">"nábehový obrubník pri ceste západ"    57,1      </t>
  </si>
  <si>
    <t>592170002400.S</t>
  </si>
  <si>
    <t>Obrubník cestný nábehový</t>
  </si>
  <si>
    <t>120410578</t>
  </si>
  <si>
    <t>396,4*1,01 "Prepočítané koeficientom množstva</t>
  </si>
  <si>
    <t>15</t>
  </si>
  <si>
    <t>959941132.Sr</t>
  </si>
  <si>
    <t>Chemická kotva s kotevným svorníkom tesnená chemickou ampulkou do betónu, ŽB, kameňa, s vyvŕtaním otvoru M16/155/300 mm</t>
  </si>
  <si>
    <t>975282600</t>
  </si>
  <si>
    <t xml:space="preserve">"cesta +dobet"    (1354,7+6,5)*2</t>
  </si>
  <si>
    <t>16</t>
  </si>
  <si>
    <t>979084213.S</t>
  </si>
  <si>
    <t>Vodorovná doprava vybúraných hmôt po suchu bez naloženia, ale so zložením na vzdialenosť do 1 km</t>
  </si>
  <si>
    <t>t</t>
  </si>
  <si>
    <t>820509462</t>
  </si>
  <si>
    <t>17</t>
  </si>
  <si>
    <t>979087212.S</t>
  </si>
  <si>
    <t>Nakladanie na dopravné prostriedky pre vodorovnú dopravu sutiny</t>
  </si>
  <si>
    <t>-26738346</t>
  </si>
  <si>
    <t>99</t>
  </si>
  <si>
    <t>Presun hmôt HSV</t>
  </si>
  <si>
    <t>18</t>
  </si>
  <si>
    <t>998224111.S</t>
  </si>
  <si>
    <t>Presun hmôt pre pozemné komunikácie s krytom monolitickým betónovým akejkoľvek dĺžky objektu</t>
  </si>
  <si>
    <t>2118874228</t>
  </si>
  <si>
    <t>Časť:</t>
  </si>
  <si>
    <t>1 - SO 01.1 Posuvná oceľová brána areálu</t>
  </si>
  <si>
    <t xml:space="preserve">    2 - Zakladanie</t>
  </si>
  <si>
    <t>PSV - Práce a dodávky PSV</t>
  </si>
  <si>
    <t xml:space="preserve">    767 - Konštrukcie doplnkové kovové</t>
  </si>
  <si>
    <t>132201101.S</t>
  </si>
  <si>
    <t>Výkop ryhy do šírky 600 mm v horn.3 do 100 m3</t>
  </si>
  <si>
    <t>-1956381515</t>
  </si>
  <si>
    <t>5,39*0,17*1,05</t>
  </si>
  <si>
    <t>132201109.S</t>
  </si>
  <si>
    <t>Príplatok k cene za lepivosť pri hĺbení rýh šírky do 600 mm zapažených i nezapažených s urovnaním dna v hornine 3</t>
  </si>
  <si>
    <t>1166346327</t>
  </si>
  <si>
    <t>133201201.S</t>
  </si>
  <si>
    <t>Výkop šachty nezapaženej, hornina 3 do 100 m3</t>
  </si>
  <si>
    <t>-2118710557</t>
  </si>
  <si>
    <t xml:space="preserve">"pre stĺpiky"     0,57*0,57*1,05*2</t>
  </si>
  <si>
    <t>133201209.S</t>
  </si>
  <si>
    <t>Príplatok k cenám za lepivosť horniny tr.3</t>
  </si>
  <si>
    <t>902658675</t>
  </si>
  <si>
    <t>162201102.S</t>
  </si>
  <si>
    <t>Vodorovné premiestnenie výkopku z horniny 1-4 nad 20-50m</t>
  </si>
  <si>
    <t>1373535044</t>
  </si>
  <si>
    <t>0,962+0,682</t>
  </si>
  <si>
    <t>171201101.S</t>
  </si>
  <si>
    <t>Uloženie sypaniny do násypov s rozprestretím sypaniny vo vrstvách a s hrubým urovnaním nezhutnených</t>
  </si>
  <si>
    <t>-1128048603</t>
  </si>
  <si>
    <t>181101101.S</t>
  </si>
  <si>
    <t>Úprava pláne v zárezoch v hornine 1-4 bez zhutnenia</t>
  </si>
  <si>
    <t>966929319</t>
  </si>
  <si>
    <t>0,59*0,57+0,57*0,57+5,39*0,17</t>
  </si>
  <si>
    <t>Zakladanie</t>
  </si>
  <si>
    <t>272353111.S</t>
  </si>
  <si>
    <t>Debnenie kotevného otvoru s prierezom do 0,02 m2, hĺbky do 0,50 m</t>
  </si>
  <si>
    <t>310571012</t>
  </si>
  <si>
    <t>272353119.S</t>
  </si>
  <si>
    <t>Debnenie kotevného otvoru s prierezom do 0,02 m2, príplatok nad 0,50 m</t>
  </si>
  <si>
    <t>2057767601</t>
  </si>
  <si>
    <t>274313611.S</t>
  </si>
  <si>
    <t>Betón základových pásov, prostý tr. C 16/20</t>
  </si>
  <si>
    <t>195903934</t>
  </si>
  <si>
    <t>275313611.S</t>
  </si>
  <si>
    <t>Betón základových pätiek, prostý tr. C 16/20</t>
  </si>
  <si>
    <t>-1509881039</t>
  </si>
  <si>
    <t>0,59*0,57*1,05-0,1*0,1*0,9</t>
  </si>
  <si>
    <t>0,57*0,57*1,05-0,1*0,1*0,9</t>
  </si>
  <si>
    <t>278311046.S</t>
  </si>
  <si>
    <t>Zálievka kotevných otvorov z betónu prostého tr. C 20/25, objem 1 otvoru do 0,02 m3</t>
  </si>
  <si>
    <t>-1275297193</t>
  </si>
  <si>
    <t>2*0,1*0,1*0,9</t>
  </si>
  <si>
    <t>998151111.S</t>
  </si>
  <si>
    <t>Presun hmôt pre obj.8152, 8153,8159,zvislá nosná konštr.z tehál,tvárnic,blokov výšky do 10 m</t>
  </si>
  <si>
    <t>1388855114</t>
  </si>
  <si>
    <t>PSV</t>
  </si>
  <si>
    <t>Práce a dodávky PSV</t>
  </si>
  <si>
    <t>767</t>
  </si>
  <si>
    <t>Konštrukcie doplnkové kovové</t>
  </si>
  <si>
    <t>767658205.S</t>
  </si>
  <si>
    <t>Montáž samonosnej posuvnej brány pre šírku prejazdu 6,5 m - C profil 80x80x5</t>
  </si>
  <si>
    <t>-1019163974</t>
  </si>
  <si>
    <t>5535100154pc</t>
  </si>
  <si>
    <t>Posuvná oceľová brána 5980x1937 mm,rám zváraný profil 150/40 so zvilou výstužou profil 20/0 mm s náterom Komaxit RAL 7000</t>
  </si>
  <si>
    <t>32</t>
  </si>
  <si>
    <t>1963891917</t>
  </si>
  <si>
    <t xml:space="preserve">"viď výkr.č.5 4500 kg"    1</t>
  </si>
  <si>
    <t>998767201.S</t>
  </si>
  <si>
    <t>Presun hmôt pre kovové stavebné doplnkové konštrukcie v objektoch výšky do 6 m</t>
  </si>
  <si>
    <t>%</t>
  </si>
  <si>
    <t>1159943847</t>
  </si>
  <si>
    <t>2 - SO 01.2 Mostová váha</t>
  </si>
  <si>
    <t>M - Práce a dodávky M</t>
  </si>
  <si>
    <t xml:space="preserve">    33-M - Montáže dopravných zariadení, skladových zariadení a váh</t>
  </si>
  <si>
    <t>113107143.S</t>
  </si>
  <si>
    <t xml:space="preserve">Odstránenie krytu asfaltového v ploche do 200 m2, hr. nad 100 do 150 mm,  -0,31600t</t>
  </si>
  <si>
    <t>-48459196</t>
  </si>
  <si>
    <t>3,4*0,8*2+3,4*0,7*2</t>
  </si>
  <si>
    <t>113307113.S</t>
  </si>
  <si>
    <t xml:space="preserve">Odstránenie podkladu v ploche do 200 m2 z kameniva ťaženého, hr.vrstvy 200 do 300 mm,  -0,50000t</t>
  </si>
  <si>
    <t>-2141144725</t>
  </si>
  <si>
    <t>1591736258</t>
  </si>
  <si>
    <t>3,4*0,4*0,47*2</t>
  </si>
  <si>
    <t>622380034</t>
  </si>
  <si>
    <t>132201201.S</t>
  </si>
  <si>
    <t>Výkop ryhy šírky 600-2000mm horn.3 do 100m3</t>
  </si>
  <si>
    <t>493005800</t>
  </si>
  <si>
    <t>3,4*0,7*0,47*2</t>
  </si>
  <si>
    <t>132201209.S</t>
  </si>
  <si>
    <t>Príplatok k cenám za lepivosť pri hĺbení rýh š. nad 600 do 2 000 mm zapaž. i nezapažených, s urovnaním dna v hornine 3</t>
  </si>
  <si>
    <t>870835975</t>
  </si>
  <si>
    <t>1348973011</t>
  </si>
  <si>
    <t xml:space="preserve">"zemina"           1,278+2,227</t>
  </si>
  <si>
    <t>171201201.S</t>
  </si>
  <si>
    <t>Uloženie sypaniny na skládky do 100 m3</t>
  </si>
  <si>
    <t>-1772504616</t>
  </si>
  <si>
    <t>181101102.S</t>
  </si>
  <si>
    <t>Úprava pláne v zárezoch v hornine 1-4 so zhutnením</t>
  </si>
  <si>
    <t>-1298806274</t>
  </si>
  <si>
    <t>3,4*0,4*2+3,4*0,7*2</t>
  </si>
  <si>
    <t>274313711.S</t>
  </si>
  <si>
    <t>Betón základových pásov, prostý tr. C 25/30</t>
  </si>
  <si>
    <t>-1313413163</t>
  </si>
  <si>
    <t>3,4*0,4*0,47*1,035*2</t>
  </si>
  <si>
    <t>3,4*0,7*0,47*1,035*2</t>
  </si>
  <si>
    <t>24</t>
  </si>
  <si>
    <t>274321511.S</t>
  </si>
  <si>
    <t>Betón základových pásov, železový (bez výstuže), tr. C 30/37</t>
  </si>
  <si>
    <t>-1193936327</t>
  </si>
  <si>
    <t>3,4*0,4*0,83*2+3,4*0,7*0,43*2</t>
  </si>
  <si>
    <t>274351217.S</t>
  </si>
  <si>
    <t>Debnenie stien základových pásov, zhotovenie-tradičné</t>
  </si>
  <si>
    <t>80181408</t>
  </si>
  <si>
    <t xml:space="preserve">"Z1"   3,4*0,83*2*2+0,4*0,83*2</t>
  </si>
  <si>
    <t xml:space="preserve">"21"   3,4*0,83*2*2+0,7*0,83*2*2</t>
  </si>
  <si>
    <t>274351218.S</t>
  </si>
  <si>
    <t>Debnenie stien základových pásov, odstránenie-tradičné</t>
  </si>
  <si>
    <t>1472404977</t>
  </si>
  <si>
    <t>31</t>
  </si>
  <si>
    <t>274361821.S</t>
  </si>
  <si>
    <t>Výstuž základových pásov z ocele B500 (10505)</t>
  </si>
  <si>
    <t>-81833074</t>
  </si>
  <si>
    <t>0,09305</t>
  </si>
  <si>
    <t>567134115.S</t>
  </si>
  <si>
    <t>Podklad z podkladového betónu PB I tr. C 20/25 hr. 200 mm</t>
  </si>
  <si>
    <t>785452421</t>
  </si>
  <si>
    <t xml:space="preserve">"nábehy"    3,4*3,5+3,4*0,5</t>
  </si>
  <si>
    <t>-1185331223</t>
  </si>
  <si>
    <t>631362441.S</t>
  </si>
  <si>
    <t>Výstuž mazanín z betónov (z kameniva) a z ľahkých betónov zo sietí KARI, priemer drôtu 8/8 mm, veľkosť oka 100x100 mm</t>
  </si>
  <si>
    <t>-2047453492</t>
  </si>
  <si>
    <t>631501111.S</t>
  </si>
  <si>
    <t>Násyp s utlačením a urovnaním povrchu z kameniva ťaženého hrubého a drobného</t>
  </si>
  <si>
    <t>1009943959</t>
  </si>
  <si>
    <t>3,4*0,5*0,43</t>
  </si>
  <si>
    <t>3,4*0,67*0,43*2</t>
  </si>
  <si>
    <t>3,4*5,3*0,43</t>
  </si>
  <si>
    <t>919735113.S</t>
  </si>
  <si>
    <t>Rezanie existujúceho asfaltového krytu alebo podkladu hĺbky nad 100 do 150 mm</t>
  </si>
  <si>
    <t>606112261</t>
  </si>
  <si>
    <t>3,4*2*4+0,4*2*2+0,7*2*2</t>
  </si>
  <si>
    <t>28</t>
  </si>
  <si>
    <t>953943125.S</t>
  </si>
  <si>
    <t>Osadenie drobných kovových predmetov do betónu pred zabetónovaním, hmotnosti 30-120 kg/kus (bez dodávky)</t>
  </si>
  <si>
    <t>-1084723803</t>
  </si>
  <si>
    <t xml:space="preserve">"kotv.platničky"   4</t>
  </si>
  <si>
    <t>30</t>
  </si>
  <si>
    <t>133210004400.Sr</t>
  </si>
  <si>
    <t>Kotviaca platňa (400x20+40x6)</t>
  </si>
  <si>
    <t>2132145498</t>
  </si>
  <si>
    <t>0,037653*4</t>
  </si>
  <si>
    <t>979082212.S</t>
  </si>
  <si>
    <t>Vodorovná doprava sutiny po suchu s naložením a so zložením na vzdialenosť do 50 m</t>
  </si>
  <si>
    <t>-819055376</t>
  </si>
  <si>
    <t>3,223+5,100</t>
  </si>
  <si>
    <t>23</t>
  </si>
  <si>
    <t>-1035918350</t>
  </si>
  <si>
    <t>-1767697815</t>
  </si>
  <si>
    <t>Práce a dodávky M</t>
  </si>
  <si>
    <t>33-M</t>
  </si>
  <si>
    <t>Montáže dopravných zariadení, skladových zariadení a váh</t>
  </si>
  <si>
    <t>21</t>
  </si>
  <si>
    <t>33009002pc</t>
  </si>
  <si>
    <t>Mostová váha 30-40 t/8,0 x 3.0 m</t>
  </si>
  <si>
    <t>64</t>
  </si>
  <si>
    <t>1901963798</t>
  </si>
  <si>
    <t xml:space="preserve">"V cene je vážiaci most,váhová elektronika a snímače,inštal. na pripravené miesto,oživenie a školenie obsluhy"    1</t>
  </si>
  <si>
    <t>22</t>
  </si>
  <si>
    <t>33009003pc</t>
  </si>
  <si>
    <t>Certifikácia váhy</t>
  </si>
  <si>
    <t>848738789</t>
  </si>
  <si>
    <t>3 - SO 01.3 Oplotenie</t>
  </si>
  <si>
    <t xml:space="preserve">    3 - Zvislé a kompletné konštrukcie</t>
  </si>
  <si>
    <t>173366973</t>
  </si>
  <si>
    <t xml:space="preserve">"pre stĺpiky"     0,2*0,2*0,8*12</t>
  </si>
  <si>
    <t>700348072</t>
  </si>
  <si>
    <t>525904164</t>
  </si>
  <si>
    <t>714104079</t>
  </si>
  <si>
    <t>2140496912</t>
  </si>
  <si>
    <t>30,0*0,5</t>
  </si>
  <si>
    <t>272353101.S</t>
  </si>
  <si>
    <t>Debnenie kotevného otvoru s prierezom do 0,01 m2, hĺbky do 0,25 m</t>
  </si>
  <si>
    <t>-1173544015</t>
  </si>
  <si>
    <t>272353110.S</t>
  </si>
  <si>
    <t>Debnenie kotevného otvoru s prierezom do 0,01 m2, príplatok nad 0,25 m</t>
  </si>
  <si>
    <t>43859943</t>
  </si>
  <si>
    <t>-1819146965</t>
  </si>
  <si>
    <t>12*0,2*0,2*0,8-12*0,1*0,1*0,4</t>
  </si>
  <si>
    <t>1858359969</t>
  </si>
  <si>
    <t>12*0,1*0,1*0,4</t>
  </si>
  <si>
    <t>Zvislé a kompletné konštrukcie</t>
  </si>
  <si>
    <t>338171111</t>
  </si>
  <si>
    <t>Osadenie stĺpika oceľového plotového do výšky 2.00m so zaliatím cement. maltou</t>
  </si>
  <si>
    <t>1828901348</t>
  </si>
  <si>
    <t>553510030000.S</t>
  </si>
  <si>
    <t>Stĺpik, výška 2,4 m, poplastovaný na pozinkovanej oceli, pre panelový plotový systém</t>
  </si>
  <si>
    <t>-361595127</t>
  </si>
  <si>
    <t>553510024300.S</t>
  </si>
  <si>
    <t>Príchytka na stĺpik</t>
  </si>
  <si>
    <t>-1313894123</t>
  </si>
  <si>
    <t>12*4</t>
  </si>
  <si>
    <t>5535100301pc</t>
  </si>
  <si>
    <t xml:space="preserve">čiapočka PVC na stĺpik 60x40 mm </t>
  </si>
  <si>
    <t>1959583233</t>
  </si>
  <si>
    <t>697440111</t>
  </si>
  <si>
    <t>767914150.S</t>
  </si>
  <si>
    <t>Montáž oplotenia panelového z pletiva na stĺpiky výšky do 2,2 m</t>
  </si>
  <si>
    <t>-943881750</t>
  </si>
  <si>
    <t>553510025100.S</t>
  </si>
  <si>
    <t>Panel pre panelový plotový systém, veľkosť oka 200x50 mm, vxl 2x2,48 m, poplastovaný na pozinkovanej oceli</t>
  </si>
  <si>
    <t>-762548917</t>
  </si>
  <si>
    <t>29,1970802919708*0,411 "Prepočítané koeficientom množstva</t>
  </si>
  <si>
    <t>553510031300.S</t>
  </si>
  <si>
    <t>Vymedzovač pre panelový plotový systém</t>
  </si>
  <si>
    <t>-1253736457</t>
  </si>
  <si>
    <t>5535850001pc</t>
  </si>
  <si>
    <t>spojka panelov zelená</t>
  </si>
  <si>
    <t>295807044</t>
  </si>
  <si>
    <t>5535850002pc</t>
  </si>
  <si>
    <t>bezpečnostná matica</t>
  </si>
  <si>
    <t>-3690222</t>
  </si>
  <si>
    <t>-827804715</t>
  </si>
  <si>
    <t>4 - SO 01.4 Požiarne potrubie</t>
  </si>
  <si>
    <t xml:space="preserve">    722 - Zdravotechnika - vnútorný vodovod</t>
  </si>
  <si>
    <t>-1912631743</t>
  </si>
  <si>
    <t xml:space="preserve">     0,3*0,3*0,8*5</t>
  </si>
  <si>
    <t>1394172025</t>
  </si>
  <si>
    <t>1063039968</t>
  </si>
  <si>
    <t>-1480860868</t>
  </si>
  <si>
    <t xml:space="preserve">     0,3*0,3*0,8*5*1,035</t>
  </si>
  <si>
    <t>-696695689</t>
  </si>
  <si>
    <t>722</t>
  </si>
  <si>
    <t>Zdravotechnika - vnútorný vodovod</t>
  </si>
  <si>
    <t>722250035.Sr</t>
  </si>
  <si>
    <t xml:space="preserve">D+M hydrantového systému so sploštiteľnou hadicou C 52 (15 m),s košom,čerpadlom (17.000l/h) ,5 stojok  na bet.základoch</t>
  </si>
  <si>
    <t>súb.</t>
  </si>
  <si>
    <t>432635619</t>
  </si>
  <si>
    <t>767995103.S</t>
  </si>
  <si>
    <t>Montáž ostatných atypických kovových stavebných doplnkových konštrukcií nad 10 do 20 kg</t>
  </si>
  <si>
    <t>kg</t>
  </si>
  <si>
    <t>-1587783585</t>
  </si>
  <si>
    <t>17*5</t>
  </si>
  <si>
    <t>145520001000.S</t>
  </si>
  <si>
    <t>Profil oceľový 60x40x3 mm zváraný tenkostenný uzavretý obdĺžnikový</t>
  </si>
  <si>
    <t>-1844631015</t>
  </si>
  <si>
    <t>767995360.S</t>
  </si>
  <si>
    <t>Výroba doplnku stavebného atypického o hmotnosti od 10,01 do 20,0 kg stupňa zložitosti 2</t>
  </si>
  <si>
    <t>-1507090286</t>
  </si>
  <si>
    <t>5 - SO 01.5 Rampa - závora</t>
  </si>
  <si>
    <t>866466495</t>
  </si>
  <si>
    <t xml:space="preserve">     0,5*0,5*1,0</t>
  </si>
  <si>
    <t>690866677</t>
  </si>
  <si>
    <t>1285587061</t>
  </si>
  <si>
    <t>275313811.S</t>
  </si>
  <si>
    <t>Betón základových pätiek, prostý tr. C 30/37</t>
  </si>
  <si>
    <t>229431743</t>
  </si>
  <si>
    <t xml:space="preserve">     0,5*0,5*1,0*1,035</t>
  </si>
  <si>
    <t>275351217.S</t>
  </si>
  <si>
    <t>Debnenie stien základových pätiek, zhotovenie-tradičné</t>
  </si>
  <si>
    <t>-932650494</t>
  </si>
  <si>
    <t>0,5*0,3*4</t>
  </si>
  <si>
    <t>275351218.S</t>
  </si>
  <si>
    <t>Debnenie stien základových pätiek, odstránenie-tradičné</t>
  </si>
  <si>
    <t>1446694923</t>
  </si>
  <si>
    <t>912951111.S</t>
  </si>
  <si>
    <t>Montáž a zapojenie automatickej elektromechanickej cestnej závory na pevný podklad vrátane kotviaceho materiálu s prejazdom do 5 m</t>
  </si>
  <si>
    <t>-689392002</t>
  </si>
  <si>
    <t>404490010300.S</t>
  </si>
  <si>
    <t>Automatická závora do 4 metrov prejazdu, šxhrxv 324x222x1008 mm, výkon 120 W, napájanie 230 V AC, motor, 24 V DC</t>
  </si>
  <si>
    <t>-1170829637</t>
  </si>
  <si>
    <t>404490010900.S</t>
  </si>
  <si>
    <t>Rameno štvorhranné pre automatickú závoru, dĺžka 4,2 m, výška 60 mm, hrúbka 40 mm</t>
  </si>
  <si>
    <t>1979009844</t>
  </si>
  <si>
    <t>404490011200.S</t>
  </si>
  <si>
    <t>Sada reflexných nálepiek pre rameno závory dĺžky do 5 m prejazdu, 20 ks, príslušenstvo automatických závor</t>
  </si>
  <si>
    <t>bal</t>
  </si>
  <si>
    <t>-1016648978</t>
  </si>
  <si>
    <t>404490011500.S</t>
  </si>
  <si>
    <t>Zabudovateľné fotobunky pre automatické závory štvorcové, šxvxhr 65x100x40 mm, napájanie 24 V AC/DC</t>
  </si>
  <si>
    <t>393294349</t>
  </si>
  <si>
    <t>404490011600.S</t>
  </si>
  <si>
    <t>LED maják pre automatické závory so štvorhranným ramenom, napájanie 12-255 V AC/DC</t>
  </si>
  <si>
    <t>897466856</t>
  </si>
  <si>
    <t>404490012700.S</t>
  </si>
  <si>
    <t>Diaľkový ovládač dvojkanálový s plávajúcim roling kódom, frekvencia 868 MHz, veľkosť 63x40x10 mm, príslušenstvo automatických závor</t>
  </si>
  <si>
    <t>-159333531</t>
  </si>
  <si>
    <t>953943121.S</t>
  </si>
  <si>
    <t>Osadenie drobných kovových predmetov do betónu pred zabetónovaním, hmotnosti do 1 kg/kus (bez dodávky)</t>
  </si>
  <si>
    <t>-1843927474</t>
  </si>
  <si>
    <t>286120018100.S</t>
  </si>
  <si>
    <t>Rúra ohybná PVC D 50 mm s nízkou mechanickou odlonosťou 320 N svetlo šedá</t>
  </si>
  <si>
    <t>451739558</t>
  </si>
  <si>
    <t>998152121.S</t>
  </si>
  <si>
    <t>Presun hmôt pre obj.8152, 8153,8159,zvislá nosná konštr.monolitická betónová, výška do 3 m</t>
  </si>
  <si>
    <t>-335454963</t>
  </si>
  <si>
    <t>2 - SO 02 Sanitárne a skladové kontajnery</t>
  </si>
  <si>
    <t>30886929</t>
  </si>
  <si>
    <t>1032436009</t>
  </si>
  <si>
    <t>381181002.S</t>
  </si>
  <si>
    <t>Montáž univerzálnej mobilnej bunky v zostavách</t>
  </si>
  <si>
    <t>-1960826654</t>
  </si>
  <si>
    <t>5535600264pc</t>
  </si>
  <si>
    <t>Kontajner kancelársky 20´6055x2438x2591 mm, vrátane dopravy</t>
  </si>
  <si>
    <t>-1153549437</t>
  </si>
  <si>
    <t>5535600265pc</t>
  </si>
  <si>
    <t>Kontajner skladovací 20´ dxšxv 6058x2438x2591 mm, vrátane dopravy</t>
  </si>
  <si>
    <t>2114102536</t>
  </si>
  <si>
    <t>3811810pc</t>
  </si>
  <si>
    <t>Osadenie hasiacich prístrojov</t>
  </si>
  <si>
    <t>-974529092</t>
  </si>
  <si>
    <t>44932023pc</t>
  </si>
  <si>
    <t>Nástenný hasiaci prístroj práškový 6l</t>
  </si>
  <si>
    <t>984838199</t>
  </si>
  <si>
    <t>44932023pc1</t>
  </si>
  <si>
    <t>Nástenný hasiaci prístroj vodný 9l</t>
  </si>
  <si>
    <t>-321831206</t>
  </si>
  <si>
    <t>998014011.S</t>
  </si>
  <si>
    <t>Presun hmôt pre objekty 801-812, zvislá konštr.mont.,obv.plášť iný ako z tehál,jednoposch.</t>
  </si>
  <si>
    <t>612914278</t>
  </si>
  <si>
    <t>3 - SO 03 Oceľový prístrešok pre techniku</t>
  </si>
  <si>
    <t xml:space="preserve">    43-M - Montáž oceľových konštrukcií</t>
  </si>
  <si>
    <t>-1914633041</t>
  </si>
  <si>
    <t>1,0*1,0*1,34*12</t>
  </si>
  <si>
    <t>-2114709888</t>
  </si>
  <si>
    <t>1047813360</t>
  </si>
  <si>
    <t>275313711.S</t>
  </si>
  <si>
    <t>Betón základových pätiek, prostý tr. C 25/30</t>
  </si>
  <si>
    <t>-1081227698</t>
  </si>
  <si>
    <t>1,0*1,0*1,34*1,035*12</t>
  </si>
  <si>
    <t>919735124.S</t>
  </si>
  <si>
    <t>Rezanie existujúceho betónového krytu alebo podkladu hĺbky nad 150 do 200 mm</t>
  </si>
  <si>
    <t>960049442</t>
  </si>
  <si>
    <t>1,0*4*12</t>
  </si>
  <si>
    <t>965042221.S</t>
  </si>
  <si>
    <t>Búranie podkladov pod dlažby, liatych dlažieb a mazanín,betón,liaty asfalt hr.nad 100 mm, plochy do 1 m2 -2,20000t</t>
  </si>
  <si>
    <t>-2109389514</t>
  </si>
  <si>
    <t>1,0*1,0*0,2*12</t>
  </si>
  <si>
    <t>979084216.S</t>
  </si>
  <si>
    <t>Vodorovná doprava vybúraných hmôt po suchu bez naloženia, ale so zložením na vzdialenosť do 5 km</t>
  </si>
  <si>
    <t>-1577819947</t>
  </si>
  <si>
    <t>893129205</t>
  </si>
  <si>
    <t>998021021.S</t>
  </si>
  <si>
    <t>Presun hmôt pre haly 802, 811 zvislá konštr.z tehál,tvárnic,blokov alebo kovová do výšky 20 m</t>
  </si>
  <si>
    <t>680133538</t>
  </si>
  <si>
    <t>43-M</t>
  </si>
  <si>
    <t>Montáž oceľových konštrukcií</t>
  </si>
  <si>
    <t>4309500-SO 03</t>
  </si>
  <si>
    <t>D+ M oceľovéj haly - oplaštená 1800x1200x5835...vrátane 4x sekc.brán s únikovými dverani a ich elektronicky ovládaním,vrátane povrchových úprav</t>
  </si>
  <si>
    <t>1021840566</t>
  </si>
  <si>
    <t>18,0*12,0</t>
  </si>
  <si>
    <t xml:space="preserve">1 - SO 03 + SO 04 Elektroinštalácia prístrešku </t>
  </si>
  <si>
    <t>1724</t>
  </si>
  <si>
    <t xml:space="preserve">      21-M - Elektromontáže</t>
  </si>
  <si>
    <t>21-M</t>
  </si>
  <si>
    <t>Elektromontáže</t>
  </si>
  <si>
    <t>210010002.S3</t>
  </si>
  <si>
    <t>SO 03+SO 04 Elektro prístreškov</t>
  </si>
  <si>
    <t>subor</t>
  </si>
  <si>
    <t>-1438699917</t>
  </si>
  <si>
    <t>4 - SO 04 Oceľový prístrešok pre kontajnery</t>
  </si>
  <si>
    <t>1803247651</t>
  </si>
  <si>
    <t>1,0*1,0*1,34*6</t>
  </si>
  <si>
    <t>1450808937</t>
  </si>
  <si>
    <t>1757150433</t>
  </si>
  <si>
    <t>-480818418</t>
  </si>
  <si>
    <t>1,0*1,0*1,34*1,035*6</t>
  </si>
  <si>
    <t>-376131214</t>
  </si>
  <si>
    <t>1,0*4*6</t>
  </si>
  <si>
    <t>1151324287</t>
  </si>
  <si>
    <t>1,0*1,0*0,2*6</t>
  </si>
  <si>
    <t>-1712472105</t>
  </si>
  <si>
    <t>1764856530</t>
  </si>
  <si>
    <t>440666274</t>
  </si>
  <si>
    <t>4309500-SO 04</t>
  </si>
  <si>
    <t>D+ M oceľovéj haly - otvorená,neopláštená 9500x6500x5339,vrátane povrchových úprav</t>
  </si>
  <si>
    <t>2144525499</t>
  </si>
  <si>
    <t>9,5*6,5</t>
  </si>
  <si>
    <t xml:space="preserve">5 - SO 05 Spevnené plochy vr.podnoží veľkokap.kont. a nekrytých žľabov </t>
  </si>
  <si>
    <t>3191024pc</t>
  </si>
  <si>
    <t>Stena do profilov z panelov betónových tvaru T šírky do 1,5 m výšky do 3,5 m priame+doprava</t>
  </si>
  <si>
    <t>-1006907826</t>
  </si>
  <si>
    <t xml:space="preserve">"uzatvorené skládky"  183*1,5*3,5</t>
  </si>
  <si>
    <t>3191025pc</t>
  </si>
  <si>
    <t>Stena do profilov z panelov betónových tvaru T šírky do 1,5 m výšky do 3,5 m rohové+doprava</t>
  </si>
  <si>
    <t>1216649711</t>
  </si>
  <si>
    <t xml:space="preserve">"uzatvorené skládky"  16*1,5*3,5</t>
  </si>
  <si>
    <t>388129330.Sr</t>
  </si>
  <si>
    <t xml:space="preserve">M+D oceľový kontajner 5,5m3 závesný zatvárací  hmotnosti do 6.5t</t>
  </si>
  <si>
    <t>-378302054</t>
  </si>
  <si>
    <t>631315661.S</t>
  </si>
  <si>
    <t>Mazanina z betónu prostého (m3) tr. C 20/25 hr.nad 120 do 240 mm</t>
  </si>
  <si>
    <t>-1059844252</t>
  </si>
  <si>
    <t xml:space="preserve">"pod dvojitý žlab"     238,5*0,2</t>
  </si>
  <si>
    <t xml:space="preserve">"pod dvojitý žlab"     557,8*0,2</t>
  </si>
  <si>
    <t xml:space="preserve">"pod jednoduchý žlab"     (148,7*5)*0,2</t>
  </si>
  <si>
    <t xml:space="preserve">"pod zberný kontajner"     17,7*14</t>
  </si>
  <si>
    <t xml:space="preserve">"pod SO 03"     258,1*0,2</t>
  </si>
  <si>
    <t xml:space="preserve">"pod SO 04"      80,4*0,2</t>
  </si>
  <si>
    <t>-955355112</t>
  </si>
  <si>
    <t>631351101.S</t>
  </si>
  <si>
    <t>Debnenie stien, rýh a otvorov v podlahách zhotovenie</t>
  </si>
  <si>
    <t>-1571896936</t>
  </si>
  <si>
    <t>(22,9+10,4)*2*0,2</t>
  </si>
  <si>
    <t>(35,3+15,8)*2*0,2</t>
  </si>
  <si>
    <t>(14,3+10,4)*2*0,2*5</t>
  </si>
  <si>
    <t>(6,1+2,9)*2*0,2*14</t>
  </si>
  <si>
    <t xml:space="preserve">"SO 02"   (6,055+5,17)*2*0,2</t>
  </si>
  <si>
    <t xml:space="preserve">"SO 03"   (19,05+13,55)*2*0,2</t>
  </si>
  <si>
    <t xml:space="preserve">"SO 04"   (10,05+9,0)*2*0,2</t>
  </si>
  <si>
    <t>631351102.S</t>
  </si>
  <si>
    <t>Debnenie stien, rýh a otvorov v podlahách odstránenie</t>
  </si>
  <si>
    <t>1646704476</t>
  </si>
  <si>
    <t>631362422.S</t>
  </si>
  <si>
    <t>Výstuž mazanín z betónov (z kameniva) a z ľahkých betónov zo sietí KARI, priemer drôtu 6/6 mm, veľkosť oka 150x150 mm</t>
  </si>
  <si>
    <t>-326878646</t>
  </si>
  <si>
    <t xml:space="preserve">"pod dvojitý žlab"     238,5</t>
  </si>
  <si>
    <t xml:space="preserve">"pod dvojitý žlab"     557,8</t>
  </si>
  <si>
    <t xml:space="preserve">"pod jednoduchý žlab"     148,7*5</t>
  </si>
  <si>
    <t xml:space="preserve">"pod SO 02"     6,055*5,17</t>
  </si>
  <si>
    <t xml:space="preserve">"pod SO 03"     258,1</t>
  </si>
  <si>
    <t>916361112.S</t>
  </si>
  <si>
    <t>Osadenie cestného obrubníka betónového ležatého do lôžka z betónu prostého tr. C 16/20 s bočnou oporou</t>
  </si>
  <si>
    <t>-1166417685</t>
  </si>
  <si>
    <t xml:space="preserve">"dvojitý kontajner"    22,9+35,2</t>
  </si>
  <si>
    <t xml:space="preserve">"kontajner"   14,3*5</t>
  </si>
  <si>
    <t>1823515845</t>
  </si>
  <si>
    <t>129,6*1,01 "Prepočítané koeficientom množstva</t>
  </si>
  <si>
    <t>919735113</t>
  </si>
  <si>
    <t>723228459</t>
  </si>
  <si>
    <t>229,0-46,0</t>
  </si>
  <si>
    <t>2020969532</t>
  </si>
  <si>
    <t xml:space="preserve">"skládka TKOL.Opatovce"    2,109+5,783+7,320</t>
  </si>
  <si>
    <t>998223011.S</t>
  </si>
  <si>
    <t>Presun hmôt pre pozemné komunikácie s krytom dláždeným (822 2.3, 822 5.3) akejkoľvek dĺžky objektu</t>
  </si>
  <si>
    <t>553253740</t>
  </si>
  <si>
    <t>6 - SO 06 Prípojka NN</t>
  </si>
  <si>
    <t xml:space="preserve">    21-M - Elektromontáže</t>
  </si>
  <si>
    <t>210010002.S2</t>
  </si>
  <si>
    <t>Prípojka NN</t>
  </si>
  <si>
    <t>-1942751486</t>
  </si>
  <si>
    <t>7 - SO 07 Prípojka vody</t>
  </si>
  <si>
    <t xml:space="preserve">    721 - Zdravotechnika - vnútorná kanalizácia</t>
  </si>
  <si>
    <t>721</t>
  </si>
  <si>
    <t>Zdravotechnika - vnútorná kanalizácia</t>
  </si>
  <si>
    <t>721110205.S</t>
  </si>
  <si>
    <t>Zdravotechnika</t>
  </si>
  <si>
    <t>958040508</t>
  </si>
  <si>
    <t>8 - SO 08 Areálové rozvody+ SO 12 areálové osvetlenie</t>
  </si>
  <si>
    <t>210010002.S4</t>
  </si>
  <si>
    <t>SO 08 areálové rozvody+ SO 12 areálové osvetlenie</t>
  </si>
  <si>
    <t>1460375146</t>
  </si>
  <si>
    <t xml:space="preserve">9 - SO 09 Areálový vodovod </t>
  </si>
  <si>
    <t xml:space="preserve">    8 - Rúrové vedenie</t>
  </si>
  <si>
    <t>VRN - Investičné náklady neobsiahnuté v cenách</t>
  </si>
  <si>
    <t>131201201.S</t>
  </si>
  <si>
    <t>Výkop zapaženej jamy v hornine 3, do 100 m3</t>
  </si>
  <si>
    <t>-1401078847</t>
  </si>
  <si>
    <t>132101202.S</t>
  </si>
  <si>
    <t>Výkop ryhy šírky 600-2000mm hor 1-2 od 100 do 1000 m3</t>
  </si>
  <si>
    <t>-1444618109</t>
  </si>
  <si>
    <t>-249475197</t>
  </si>
  <si>
    <t>151101102.S</t>
  </si>
  <si>
    <t>Paženie a rozopretie stien rýh pre podzemné vedenie, príložné do 4 m</t>
  </si>
  <si>
    <t>1241665157</t>
  </si>
  <si>
    <t>151101112.S</t>
  </si>
  <si>
    <t>Odstránenie paženia rýh pre podzemné vedenie, príložné hĺbky do 4 m</t>
  </si>
  <si>
    <t>1358425386</t>
  </si>
  <si>
    <t>162201102</t>
  </si>
  <si>
    <t>1298448135</t>
  </si>
  <si>
    <t>171201201</t>
  </si>
  <si>
    <t>-2033748250</t>
  </si>
  <si>
    <t>174101001</t>
  </si>
  <si>
    <t>Zásyp sypaninou so zhutnením jám, šachiet, rýh, zárezov alebo okolo objektov do 100 m3</t>
  </si>
  <si>
    <t>842086222</t>
  </si>
  <si>
    <t>175101102.S</t>
  </si>
  <si>
    <t>Obsyp potrubia sypaninou z vhodných hornín 1 až 4 s prehodením sypaniny</t>
  </si>
  <si>
    <t>1927495301</t>
  </si>
  <si>
    <t>583310002700.S</t>
  </si>
  <si>
    <t>Štrkopiesok frakcia 0-8 mm</t>
  </si>
  <si>
    <t>-1810379422</t>
  </si>
  <si>
    <t>451573111</t>
  </si>
  <si>
    <t>Lôžko pod potrubie, stoky a drobné objekty, v otvorenom výkope z piesku a štrkopiesku do 63 mm</t>
  </si>
  <si>
    <t>-1897513304</t>
  </si>
  <si>
    <t>-1791517071</t>
  </si>
  <si>
    <t>Rúrové vedenie</t>
  </si>
  <si>
    <t>871171000.S</t>
  </si>
  <si>
    <t>Montáž vodovodného potrubia z dvojvsrtvového PE 100 SDR11/PN16 zváraných natupo D 32x3,0 mm</t>
  </si>
  <si>
    <t>1841817766</t>
  </si>
  <si>
    <t>286130033400.S</t>
  </si>
  <si>
    <t>Rúra HDPE na vodu PE100 PN16 SDR11 32x3,0x100 m</t>
  </si>
  <si>
    <t>-596812432</t>
  </si>
  <si>
    <t>286530020100.S</t>
  </si>
  <si>
    <t>Koleno 90° na tupo PE 100, na vodu, plyn a kanalizáciu, SDR 11 D 32 mm</t>
  </si>
  <si>
    <t>-1616635143</t>
  </si>
  <si>
    <t>286540027100.S</t>
  </si>
  <si>
    <t>T-kus redukovaný PP-R D 25/32/25 mm, systém pre rozvod vody a stlačeného vzduchu</t>
  </si>
  <si>
    <t>397539389</t>
  </si>
  <si>
    <t>594300000400</t>
  </si>
  <si>
    <t>Vodomerná a armatúrna šachta BG, objem do 3,25 m3, železobetónová, vrátane poklopu a stúapačiek</t>
  </si>
  <si>
    <t>33910646</t>
  </si>
  <si>
    <t>8711710001.S</t>
  </si>
  <si>
    <t>Montáž vodovodného potrubia z dvojvsrtvového PE 100 SDR11/PN16 zváraných natupo D 25x2,3 mm</t>
  </si>
  <si>
    <t>1581646528</t>
  </si>
  <si>
    <t>286130033300.S</t>
  </si>
  <si>
    <t>Rúra HDPE na vodu PE100 PN16 SDR11 25x2,3x100 m</t>
  </si>
  <si>
    <t>1585535875</t>
  </si>
  <si>
    <t>286530020000.S</t>
  </si>
  <si>
    <t>Koleno 90° na tupo PE 100, na vodu, plyn a kanalizáciu, SDR 11 D 25 mm</t>
  </si>
  <si>
    <t>-998134520</t>
  </si>
  <si>
    <t>551480003500.S</t>
  </si>
  <si>
    <t>Predĺženie s nátrubkom a čapom 3/4"x100 mm</t>
  </si>
  <si>
    <t>1780580238</t>
  </si>
  <si>
    <t>891163111.S</t>
  </si>
  <si>
    <t>Montáž vodovodnej armatúry na potrubí ventil hlavný pre prípojky DN 25</t>
  </si>
  <si>
    <t>-298522049</t>
  </si>
  <si>
    <t>551110028200.S</t>
  </si>
  <si>
    <t>Ventil priamy PP-R 32x1" pre rozvod pitnej, teplej vody a stlačeného vzduchu</t>
  </si>
  <si>
    <t>-595753074</t>
  </si>
  <si>
    <t>551110002000.S</t>
  </si>
  <si>
    <t>Ventil pre domové prípojky rohový 1", so závitovým výstupom a samočinným vyprázdňovaním, PN 16, na vodu</t>
  </si>
  <si>
    <t>1076836532</t>
  </si>
  <si>
    <t>25</t>
  </si>
  <si>
    <t>891261111.S</t>
  </si>
  <si>
    <t>Montáž posúvača s osadením zemnej súpravy (bez poklopov) DN 100</t>
  </si>
  <si>
    <t>-1990629887</t>
  </si>
  <si>
    <t>26</t>
  </si>
  <si>
    <t>422210001900.S</t>
  </si>
  <si>
    <t>Zemná súprava posúvačová</t>
  </si>
  <si>
    <t>-1345366754</t>
  </si>
  <si>
    <t>27</t>
  </si>
  <si>
    <t>891269111.S</t>
  </si>
  <si>
    <t>Montáž navrtávacieho pásu s ventilom menovitého tlaku 1 MPa na potr. z rúr liat., oceľ., plast., DN 100</t>
  </si>
  <si>
    <t>-1520351683</t>
  </si>
  <si>
    <t>551180011500.S</t>
  </si>
  <si>
    <t>Navrtávací pás univerzálny s závitovým výstupom DN 100 - do 2" na vodu, z tvárnej liatiny, strmeň nerez</t>
  </si>
  <si>
    <t>1210741897</t>
  </si>
  <si>
    <t>29</t>
  </si>
  <si>
    <t>892233111.S</t>
  </si>
  <si>
    <t>Preplach a dezinfekcia vodovodného potrubia DN od 40 do 70</t>
  </si>
  <si>
    <t>-152838381</t>
  </si>
  <si>
    <t>892241111.S</t>
  </si>
  <si>
    <t>Ostatné práce na rúrovom vedení, tlakové skúšky vodovodného potrubia DN do 80</t>
  </si>
  <si>
    <t>-407662372</t>
  </si>
  <si>
    <t>899721111.S</t>
  </si>
  <si>
    <t>Vyhľadávací vodič na potrubí PVC DN do 150</t>
  </si>
  <si>
    <t>-1163252539</t>
  </si>
  <si>
    <t>341110011300.S</t>
  </si>
  <si>
    <t>Vodič medený CY 4 mm2</t>
  </si>
  <si>
    <t>1998258516</t>
  </si>
  <si>
    <t>33</t>
  </si>
  <si>
    <t>899721131.S</t>
  </si>
  <si>
    <t>Označenie vodovodného potrubia bielou výstražnou fóliou</t>
  </si>
  <si>
    <t>1833878563</t>
  </si>
  <si>
    <t>34</t>
  </si>
  <si>
    <t>283230008100.S</t>
  </si>
  <si>
    <t>Výstražná fólia PE, š. 300 mm, pre vodovod, farba biela</t>
  </si>
  <si>
    <t>-1257575187</t>
  </si>
  <si>
    <t>35</t>
  </si>
  <si>
    <t>388240001300</t>
  </si>
  <si>
    <t>Vodomer mechanický 3/4", 1,5 m3/h, l = 80 mm, do 30 °C</t>
  </si>
  <si>
    <t>-1370073332</t>
  </si>
  <si>
    <t>36</t>
  </si>
  <si>
    <t>998011001</t>
  </si>
  <si>
    <t xml:space="preserve">Presun hmôt pre budovy  (801, 803, 812), zvislá konštr. z tehál, tvárnic, z kovu výšky do 6 m</t>
  </si>
  <si>
    <t>-934653435</t>
  </si>
  <si>
    <t>37</t>
  </si>
  <si>
    <t>722172596.S</t>
  </si>
  <si>
    <t>Montáž redukcie PP-R pre vodu D 32 mm</t>
  </si>
  <si>
    <t>291124023</t>
  </si>
  <si>
    <t>38</t>
  </si>
  <si>
    <t>286540032900.S</t>
  </si>
  <si>
    <t>Redukcia PP-R D 32/25 mm, systém pre rozvod vody a stlačeného vzduchu</t>
  </si>
  <si>
    <t>-530827145</t>
  </si>
  <si>
    <t>VRN</t>
  </si>
  <si>
    <t>Investičné náklady neobsiahnuté v cenách</t>
  </si>
  <si>
    <t>39</t>
  </si>
  <si>
    <t>000300016.S</t>
  </si>
  <si>
    <t>Geodetické práce - vykonávané pred výstavbou určenie vytyčovacej siete, vytýčenie staveniska, staveb. objektu</t>
  </si>
  <si>
    <t>eur</t>
  </si>
  <si>
    <t>966015333</t>
  </si>
  <si>
    <t>40</t>
  </si>
  <si>
    <t>001000034.S</t>
  </si>
  <si>
    <t>Inžinierska činnosť - skúšky a revízie ostatné skúšky</t>
  </si>
  <si>
    <t>1548928061</t>
  </si>
  <si>
    <t>10 - SO 10 Žumpa</t>
  </si>
  <si>
    <t>1252</t>
  </si>
  <si>
    <t>713156932</t>
  </si>
  <si>
    <t>131201209.S</t>
  </si>
  <si>
    <t>Príplatok za lepivosť pri hĺbení zapažených jám a zárezov s urovnaním dna v hornine 3</t>
  </si>
  <si>
    <t>-1095060084</t>
  </si>
  <si>
    <t>151101101.S</t>
  </si>
  <si>
    <t>Paženie a rozopretie stien rýh pre podzemné vedenie, príložné do 2 m</t>
  </si>
  <si>
    <t>1868126111</t>
  </si>
  <si>
    <t>(3,4+2,7)*2*2,37</t>
  </si>
  <si>
    <t>151101111.S</t>
  </si>
  <si>
    <t>Odstránenie paženia rýh pre podzemné vedenie, príložné hĺbky do 2 m</t>
  </si>
  <si>
    <t>-824847202</t>
  </si>
  <si>
    <t>162301101.S</t>
  </si>
  <si>
    <t>Vodorovné premiestnenie výkopku po spevnenej ceste z horniny tr.1-4, do 100 m3 na vzdialenosť do 500 m</t>
  </si>
  <si>
    <t>66184327</t>
  </si>
  <si>
    <t>21,757-3,383</t>
  </si>
  <si>
    <t>-256357784</t>
  </si>
  <si>
    <t>174101001.S</t>
  </si>
  <si>
    <t>-1049008339</t>
  </si>
  <si>
    <t xml:space="preserve">"zemina"     3,4*2,7*0,4-0,85*0,85*0,4</t>
  </si>
  <si>
    <t>175101202.S</t>
  </si>
  <si>
    <t>Obsyp objektov sypaninou z vhodných hornín 1 až 4 s prehodením sypaniny</t>
  </si>
  <si>
    <t>1916882254</t>
  </si>
  <si>
    <t>(3,4+2,7)*0,1*1,82</t>
  </si>
  <si>
    <t>583410004100.S</t>
  </si>
  <si>
    <t>Štrkodrva frakcia 0-22 mm</t>
  </si>
  <si>
    <t>991753712</t>
  </si>
  <si>
    <t>1,11*1,67</t>
  </si>
  <si>
    <t>-385633962</t>
  </si>
  <si>
    <t>3,4*2,7</t>
  </si>
  <si>
    <t>451572111.S</t>
  </si>
  <si>
    <t>Lôžko pod potrubie, stoky a drobné objekty, v otvorenom výkope z kameniva drobného ťaženého 0-4 mm</t>
  </si>
  <si>
    <t>-724862242</t>
  </si>
  <si>
    <t>3,4*2,7*0,15</t>
  </si>
  <si>
    <t>893301004.S</t>
  </si>
  <si>
    <t>Osadenie vodomernej šachty železobetónovej, hmotnosti nad 9 do 12 t</t>
  </si>
  <si>
    <t>621076806</t>
  </si>
  <si>
    <t>594300006000.S</t>
  </si>
  <si>
    <t>Źumpa 3600x2800x1980, objem 16 m3, železobetónová</t>
  </si>
  <si>
    <t>-1009455285</t>
  </si>
  <si>
    <t>899502411.S</t>
  </si>
  <si>
    <t>Stúpadlo do šachty a drobných objektov liatinové zapúšťacie - kapsové s vysekaním otvoru v betóne -0,008t</t>
  </si>
  <si>
    <t>1311813382</t>
  </si>
  <si>
    <t>998271301.S</t>
  </si>
  <si>
    <t>Presun hmôt pre kanal. hĺbené monolit. z betónu alebo železobetónu v otvorenom výkope</t>
  </si>
  <si>
    <t>1712076700</t>
  </si>
  <si>
    <t>11 - SO 11 Areálová kanalizácia</t>
  </si>
  <si>
    <t>131301201.S</t>
  </si>
  <si>
    <t>Výkop zapaženej jamy horn. 4 do 100 m3</t>
  </si>
  <si>
    <t>-435461854</t>
  </si>
  <si>
    <t>132101201.S</t>
  </si>
  <si>
    <t>Výkop ryhy šírky 600-2000mm hor 1-2 do 100 m3</t>
  </si>
  <si>
    <t>-1745070964</t>
  </si>
  <si>
    <t>-2061409237</t>
  </si>
  <si>
    <t>57830402</t>
  </si>
  <si>
    <t>1441012051</t>
  </si>
  <si>
    <t>-502859701</t>
  </si>
  <si>
    <t>-1118672583</t>
  </si>
  <si>
    <t>-883739542</t>
  </si>
  <si>
    <t>-4281234</t>
  </si>
  <si>
    <t>-590271451</t>
  </si>
  <si>
    <t>970919048</t>
  </si>
  <si>
    <t>-987597169</t>
  </si>
  <si>
    <t>-1167388224</t>
  </si>
  <si>
    <t>1833528976</t>
  </si>
  <si>
    <t>452311146.S</t>
  </si>
  <si>
    <t>Dosky, bloky, sedlá z betónu v otvorenom výkope tr. C 20/25</t>
  </si>
  <si>
    <t>-847858960</t>
  </si>
  <si>
    <t>589340000100.S</t>
  </si>
  <si>
    <t>Betón STN EN 206-1-C25/30-XC3 (SK)-Cl 0,4-Dmax 22 - S2, priesak 50 mm, z cementu portlandského, vodostavebný</t>
  </si>
  <si>
    <t>1715015476</t>
  </si>
  <si>
    <t>871274002.S</t>
  </si>
  <si>
    <t>Montáž kanalizačného PVC-U potrubia hladkého plnostenného SN 4 DN 125</t>
  </si>
  <si>
    <t>69957754</t>
  </si>
  <si>
    <t>286120000700.S</t>
  </si>
  <si>
    <t>Rúra PVC hladký, kanalizačný, gravitačný systém Dxr 125x3,2 mm, dĺ. 1 m, SN4 - napenená (viacvrstvová)</t>
  </si>
  <si>
    <t>1059999127</t>
  </si>
  <si>
    <t xml:space="preserve">20 * 0,2   </t>
  </si>
  <si>
    <t>871324004.S</t>
  </si>
  <si>
    <t>Montáž kanalizačného PP potrubia hladkého plnostenného SN 10 DN 150</t>
  </si>
  <si>
    <t>683412636</t>
  </si>
  <si>
    <t>286120001200.S</t>
  </si>
  <si>
    <t>Rúra PVC hladký, kanalizačný, gravitačný systém Dxr 160x4,0 mm, dĺ. 1 m, SN4 - napenená (viacvrstvová)</t>
  </si>
  <si>
    <t>769344961</t>
  </si>
  <si>
    <t xml:space="preserve">1 * 0,2   </t>
  </si>
  <si>
    <t>892311000.S</t>
  </si>
  <si>
    <t>Skúška tesnosti kanalizácie D 150 mm</t>
  </si>
  <si>
    <t>-1421949905</t>
  </si>
  <si>
    <t>894810003.S</t>
  </si>
  <si>
    <t>Montáž PP revíznej kanalizačnej šachty priemeru 425 mm do výšky šachty 2 m s roznášacím prstencom a poklopom</t>
  </si>
  <si>
    <t>207688978</t>
  </si>
  <si>
    <t>286610032600.S</t>
  </si>
  <si>
    <t>Šachtové dno prietočné DN 160x0°-90°, ku kanalizačnej revíznej šachte 425 mm, PP</t>
  </si>
  <si>
    <t>-1792316095</t>
  </si>
  <si>
    <t>286610044600.S</t>
  </si>
  <si>
    <t>Vlnovcová šachtová rúra kanalizačná 425 mm, dĺžka 2 m, PP</t>
  </si>
  <si>
    <t>1693273500</t>
  </si>
  <si>
    <t>286610044900.S</t>
  </si>
  <si>
    <t>Teleskopická rúra s tesnením, ku kanalizačnej revíznej šachte 425 mm, dĺžka 375 mm, PVC-U</t>
  </si>
  <si>
    <t>-444802967</t>
  </si>
  <si>
    <t>286710035800.S</t>
  </si>
  <si>
    <t>Gumové tesnenie šachtovej rúry 425 mm ku kanalizačnej revíznej šachte 425 mm</t>
  </si>
  <si>
    <t>-1484934562</t>
  </si>
  <si>
    <t>552410001300.S</t>
  </si>
  <si>
    <t>Poklop liatinový štvorcový na teleskopickú rúru DN 425, tr. zaťaženia B125</t>
  </si>
  <si>
    <t>-1913917531</t>
  </si>
  <si>
    <t>894811008.S</t>
  </si>
  <si>
    <t>Osadenie plastovej žumpy pre obetónovanie objem 12000 l</t>
  </si>
  <si>
    <t>147164516</t>
  </si>
  <si>
    <t>286610048700.S</t>
  </si>
  <si>
    <t>Žumpa V240A, silnostenná betónová nádrž so zosilneným stropom Z24/Z40, so vstupným otvorom a poklopom</t>
  </si>
  <si>
    <t>148406990</t>
  </si>
  <si>
    <t>283230008200.S</t>
  </si>
  <si>
    <t>Výstražná fólia PE, š. 300 mm, pre kanalizáciu, farba hnedá</t>
  </si>
  <si>
    <t>1479096079</t>
  </si>
  <si>
    <t>899721132.S</t>
  </si>
  <si>
    <t>Označenie kanalizačného potrubia hnedou výstražnou fóliou</t>
  </si>
  <si>
    <t>-1011898288</t>
  </si>
  <si>
    <t>1843748160</t>
  </si>
  <si>
    <t>12 - SO 12 Areálové osvetlenie</t>
  </si>
  <si>
    <t>2420</t>
  </si>
  <si>
    <t>210010002.S1</t>
  </si>
  <si>
    <t>Areálové osvetlenie</t>
  </si>
  <si>
    <t>424209210</t>
  </si>
  <si>
    <t>13 - SO 13 Retenčná požiarna nádrž</t>
  </si>
  <si>
    <t>12,74</t>
  </si>
  <si>
    <t>131201101.S</t>
  </si>
  <si>
    <t>Výkop nezapaženej jamy v hornine 3, do 100 m3</t>
  </si>
  <si>
    <t>-892662321</t>
  </si>
  <si>
    <t>14,5*4,5*1,5</t>
  </si>
  <si>
    <t>131301109.S</t>
  </si>
  <si>
    <t>Hĺbenie nezapažených jám a zárezov. Príplatok za lepivosť horniny 4</t>
  </si>
  <si>
    <t>1507551487</t>
  </si>
  <si>
    <t>162201101.S</t>
  </si>
  <si>
    <t>Vodorovné premiestnenie výkopku z horniny 1-4 do 20m</t>
  </si>
  <si>
    <t>1831443383</t>
  </si>
  <si>
    <t>-2129789371</t>
  </si>
  <si>
    <t>-690741943</t>
  </si>
  <si>
    <t>13*3+44*3,5</t>
  </si>
  <si>
    <t>182101101.S</t>
  </si>
  <si>
    <t>Svahovanie trvalých zárezov v ornine 1-4 tr.</t>
  </si>
  <si>
    <t>-1290406588</t>
  </si>
  <si>
    <t>44*3,5</t>
  </si>
  <si>
    <t>289971213.S</t>
  </si>
  <si>
    <t>Zhotovenie vrstvy z geotextílie na upravenom povrchu sklon do 1 : 5 , šírky nad 6 do 8,5 m</t>
  </si>
  <si>
    <t>577390324</t>
  </si>
  <si>
    <t>(44*3,7+13*3)*2</t>
  </si>
  <si>
    <t>693110004710.S</t>
  </si>
  <si>
    <t>Geotextília polypropylénová netkaná 400 g/m2</t>
  </si>
  <si>
    <t>-384776486</t>
  </si>
  <si>
    <t>44*3,7+13*3</t>
  </si>
  <si>
    <t>201,8*1,02 "Prepočítané koeficientom množstva</t>
  </si>
  <si>
    <t>283230003460.S</t>
  </si>
  <si>
    <t>Hydroizolačná HDPE fólia hr. 2 - 2,50 mm, izolácia proti vlhkosti, ropným produktom, kyselinám, protiradónová</t>
  </si>
  <si>
    <t>-15144873</t>
  </si>
  <si>
    <t>998142261.S</t>
  </si>
  <si>
    <t>Presun hmôt pre obj 8144, zvislá nosná konštr.monolitická betónová</t>
  </si>
  <si>
    <t>-1163455218</t>
  </si>
  <si>
    <t>767833100.S</t>
  </si>
  <si>
    <t>Montáž rebríkov do muriva s bočnicami z profilovej ocele, z rúrok alebo z tenkostenných profilov</t>
  </si>
  <si>
    <t>1509692216</t>
  </si>
  <si>
    <t>553430001600.S</t>
  </si>
  <si>
    <t>Rebrík kovový na stenu a krytiny z profilovaného plechu vo farbe, dĺ. 3600 mm</t>
  </si>
  <si>
    <t>1644473650</t>
  </si>
  <si>
    <t>3,000300030003*0,3333 "Prepočítané koeficientom množstva</t>
  </si>
  <si>
    <t>1639963143</t>
  </si>
  <si>
    <t>14 - SO 14 Zeleň</t>
  </si>
  <si>
    <t>180402111.S</t>
  </si>
  <si>
    <t>Založenie trávnika parkového výsevom v rovine do 1:5</t>
  </si>
  <si>
    <t>1002386861</t>
  </si>
  <si>
    <t xml:space="preserve">"tráva sever-východ "         1470</t>
  </si>
  <si>
    <t xml:space="preserve">"tráva západ "           862</t>
  </si>
  <si>
    <t>005720001400.S</t>
  </si>
  <si>
    <t>Osivá tráv - semená parkovej zmesi</t>
  </si>
  <si>
    <t>1176737528</t>
  </si>
  <si>
    <t>2332*0,0309 "Prepočítané koeficientom množstva</t>
  </si>
  <si>
    <t>1631132018</t>
  </si>
  <si>
    <t>181301111.S</t>
  </si>
  <si>
    <t>Rozprestretie ornice v rovine, plocha nad 500 m2, hr.do 100 m</t>
  </si>
  <si>
    <t>-210325610</t>
  </si>
  <si>
    <t>183101115.S</t>
  </si>
  <si>
    <t>Hĺbenie jamky v rovine alebo na svahu do 1:5, objem nad 0,125 do 0,40 m3</t>
  </si>
  <si>
    <t>793665485</t>
  </si>
  <si>
    <t>183403114.S</t>
  </si>
  <si>
    <t>Obrobenie pôdy kultivátorovaním v rovine alebo na svahu do 1:5</t>
  </si>
  <si>
    <t>-196815082</t>
  </si>
  <si>
    <t>184102112.S</t>
  </si>
  <si>
    <t>Výsadba dreviny s balom v rovine alebo na svahu do 1:5, priemer balu nad 200 do 300 mm</t>
  </si>
  <si>
    <t>1944919362</t>
  </si>
  <si>
    <t>184202111.S</t>
  </si>
  <si>
    <t>Zakotvenie dreviny troma a viac kolmi pri priemere kolov do 100 mm pri dĺžke kolov do 2 m</t>
  </si>
  <si>
    <t>-1439553918</t>
  </si>
  <si>
    <t>39*3</t>
  </si>
  <si>
    <t>02662022pc</t>
  </si>
  <si>
    <t>Javor červený Acer rubrum Globosum, 100/110 cm;</t>
  </si>
  <si>
    <t>-1543166190</t>
  </si>
  <si>
    <t>184801121.S</t>
  </si>
  <si>
    <t>Ošetrenie vysadených drevín solitérnych, v rovine alebo na svahu do 1:5</t>
  </si>
  <si>
    <t>-2106897978</t>
  </si>
  <si>
    <t>184802111.S</t>
  </si>
  <si>
    <t>Chemické odburinenie pôdy v rovine alebo na svahu do 1:5 postrekom naširoko</t>
  </si>
  <si>
    <t>229289465</t>
  </si>
  <si>
    <t>252340000200.S</t>
  </si>
  <si>
    <t>Postrekový prípravok na ničenie burín alebo drevín, 5 l balenie</t>
  </si>
  <si>
    <t>168708683</t>
  </si>
  <si>
    <t>185851111.S</t>
  </si>
  <si>
    <t>Dovoz vody pre zálievku rastlín na vzdialenosť do 6000 m</t>
  </si>
  <si>
    <t>1091853957</t>
  </si>
  <si>
    <t>998231111.S</t>
  </si>
  <si>
    <t xml:space="preserve">Presun hmôt na objektoch rekultivácie území </t>
  </si>
  <si>
    <t>875412108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</si>
</sst>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167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theme" Target="theme/theme1.xml" /><Relationship Id="rId25" Type="http://schemas.openxmlformats.org/officeDocument/2006/relationships/calcChain" Target="calcChain.xml" /><Relationship Id="rId2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6</v>
      </c>
    </row>
    <row r="5" s="1" customFormat="1" ht="12" customHeight="1">
      <c r="B5" s="22"/>
      <c r="C5" s="23"/>
      <c r="D5" s="27" t="s">
        <v>11</v>
      </c>
      <c r="E5" s="23"/>
      <c r="F5" s="23"/>
      <c r="G5" s="23"/>
      <c r="H5" s="23"/>
      <c r="I5" s="23"/>
      <c r="J5" s="23"/>
      <c r="K5" s="28" t="s">
        <v>12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13</v>
      </c>
      <c r="BS5" s="18" t="s">
        <v>6</v>
      </c>
    </row>
    <row r="6" s="1" customFormat="1" ht="36.96" customHeight="1">
      <c r="B6" s="22"/>
      <c r="C6" s="23"/>
      <c r="D6" s="30" t="s">
        <v>14</v>
      </c>
      <c r="E6" s="23"/>
      <c r="F6" s="23"/>
      <c r="G6" s="23"/>
      <c r="H6" s="23"/>
      <c r="I6" s="23"/>
      <c r="J6" s="23"/>
      <c r="K6" s="31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16</v>
      </c>
      <c r="E7" s="23"/>
      <c r="F7" s="23"/>
      <c r="G7" s="23"/>
      <c r="H7" s="23"/>
      <c r="I7" s="23"/>
      <c r="J7" s="23"/>
      <c r="K7" s="28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37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37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49" t="s">
        <v>46</v>
      </c>
      <c r="G29" s="48"/>
      <c r="H29" s="48"/>
      <c r="I29" s="48"/>
      <c r="J29" s="48"/>
      <c r="K29" s="48"/>
      <c r="L29" s="50">
        <v>0.20000000000000001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2">
        <f>ROUND(AZ94,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ROUND(AV94, 2)</f>
        <v>0</v>
      </c>
      <c r="AL29" s="51"/>
      <c r="AM29" s="51"/>
      <c r="AN29" s="51"/>
      <c r="AO29" s="51"/>
      <c r="AP29" s="51"/>
      <c r="AQ29" s="51"/>
      <c r="AR29" s="53"/>
      <c r="AS29" s="54"/>
      <c r="AT29" s="54"/>
      <c r="AU29" s="54"/>
      <c r="AV29" s="54"/>
      <c r="AW29" s="54"/>
      <c r="AX29" s="54"/>
      <c r="AY29" s="54"/>
      <c r="AZ29" s="54"/>
      <c r="BE29" s="55"/>
    </row>
    <row r="30" s="3" customFormat="1" ht="14.4" customHeight="1">
      <c r="A30" s="3"/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50">
        <v>0.20000000000000001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2">
        <f>ROUND(BA94,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2">
        <f>ROUND(AW94, 2)</f>
        <v>0</v>
      </c>
      <c r="AL30" s="51"/>
      <c r="AM30" s="51"/>
      <c r="AN30" s="51"/>
      <c r="AO30" s="51"/>
      <c r="AP30" s="51"/>
      <c r="AQ30" s="51"/>
      <c r="AR30" s="53"/>
      <c r="AS30" s="54"/>
      <c r="AT30" s="54"/>
      <c r="AU30" s="54"/>
      <c r="AV30" s="54"/>
      <c r="AW30" s="54"/>
      <c r="AX30" s="54"/>
      <c r="AY30" s="54"/>
      <c r="AZ30" s="54"/>
      <c r="BE30" s="55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56">
        <v>0.20000000000000001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7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7">
        <v>0</v>
      </c>
      <c r="AL31" s="48"/>
      <c r="AM31" s="48"/>
      <c r="AN31" s="48"/>
      <c r="AO31" s="48"/>
      <c r="AP31" s="48"/>
      <c r="AQ31" s="48"/>
      <c r="AR31" s="58"/>
      <c r="BE31" s="55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56">
        <v>0.20000000000000001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7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7">
        <v>0</v>
      </c>
      <c r="AL32" s="48"/>
      <c r="AM32" s="48"/>
      <c r="AN32" s="48"/>
      <c r="AO32" s="48"/>
      <c r="AP32" s="48"/>
      <c r="AQ32" s="48"/>
      <c r="AR32" s="58"/>
      <c r="BE32" s="55"/>
    </row>
    <row r="33" hidden="1" s="3" customFormat="1" ht="14.4" customHeight="1">
      <c r="A33" s="3"/>
      <c r="B33" s="47"/>
      <c r="C33" s="48"/>
      <c r="D33" s="48"/>
      <c r="E33" s="48"/>
      <c r="F33" s="49" t="s">
        <v>50</v>
      </c>
      <c r="G33" s="48"/>
      <c r="H33" s="48"/>
      <c r="I33" s="48"/>
      <c r="J33" s="48"/>
      <c r="K33" s="48"/>
      <c r="L33" s="50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ROUND(BD94,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9"/>
      <c r="D35" s="60" t="s">
        <v>51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2" t="s">
        <v>52</v>
      </c>
      <c r="U35" s="61"/>
      <c r="V35" s="61"/>
      <c r="W35" s="61"/>
      <c r="X35" s="63" t="s">
        <v>53</v>
      </c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4">
        <f>SUM(AK26:AK33)</f>
        <v>0</v>
      </c>
      <c r="AL35" s="61"/>
      <c r="AM35" s="61"/>
      <c r="AN35" s="61"/>
      <c r="AO35" s="65"/>
      <c r="AP35" s="59"/>
      <c r="AQ35" s="59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6"/>
      <c r="C49" s="67"/>
      <c r="D49" s="68" t="s">
        <v>54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55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71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1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1" t="s">
        <v>56</v>
      </c>
      <c r="AI60" s="43"/>
      <c r="AJ60" s="43"/>
      <c r="AK60" s="43"/>
      <c r="AL60" s="43"/>
      <c r="AM60" s="71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8" t="s">
        <v>58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59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71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1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1" t="s">
        <v>56</v>
      </c>
      <c r="AI75" s="43"/>
      <c r="AJ75" s="43"/>
      <c r="AK75" s="43"/>
      <c r="AL75" s="43"/>
      <c r="AM75" s="71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5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7"/>
      <c r="C84" s="33" t="s">
        <v>11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ts01-22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14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Zberný dvor Ludanice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>Ludanice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6" t="str">
        <f>IF(AN8= "","",AN8)</f>
        <v>27. 1. 2022</v>
      </c>
      <c r="AN87" s="86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>Obec Ludanice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7" t="str">
        <f>IF(E17="","",E17)</f>
        <v>Ing.arch.Ondrej Trangoš,Bratislava</v>
      </c>
      <c r="AN89" s="78"/>
      <c r="AO89" s="78"/>
      <c r="AP89" s="78"/>
      <c r="AQ89" s="41"/>
      <c r="AR89" s="45"/>
      <c r="AS89" s="88" t="s">
        <v>61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38</v>
      </c>
      <c r="AJ90" s="41"/>
      <c r="AK90" s="41"/>
      <c r="AL90" s="41"/>
      <c r="AM90" s="87" t="str">
        <f>IF(E20="","",E20)</f>
        <v>Bečka</v>
      </c>
      <c r="AN90" s="78"/>
      <c r="AO90" s="78"/>
      <c r="AP90" s="78"/>
      <c r="AQ90" s="41"/>
      <c r="AR90" s="45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62</v>
      </c>
      <c r="D92" s="101"/>
      <c r="E92" s="101"/>
      <c r="F92" s="101"/>
      <c r="G92" s="101"/>
      <c r="H92" s="102"/>
      <c r="I92" s="103" t="s">
        <v>63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64</v>
      </c>
      <c r="AH92" s="101"/>
      <c r="AI92" s="101"/>
      <c r="AJ92" s="101"/>
      <c r="AK92" s="101"/>
      <c r="AL92" s="101"/>
      <c r="AM92" s="101"/>
      <c r="AN92" s="103" t="s">
        <v>65</v>
      </c>
      <c r="AO92" s="101"/>
      <c r="AP92" s="105"/>
      <c r="AQ92" s="106" t="s">
        <v>66</v>
      </c>
      <c r="AR92" s="45"/>
      <c r="AS92" s="107" t="s">
        <v>67</v>
      </c>
      <c r="AT92" s="108" t="s">
        <v>68</v>
      </c>
      <c r="AU92" s="108" t="s">
        <v>69</v>
      </c>
      <c r="AV92" s="108" t="s">
        <v>70</v>
      </c>
      <c r="AW92" s="108" t="s">
        <v>71</v>
      </c>
      <c r="AX92" s="108" t="s">
        <v>72</v>
      </c>
      <c r="AY92" s="108" t="s">
        <v>73</v>
      </c>
      <c r="AZ92" s="108" t="s">
        <v>74</v>
      </c>
      <c r="BA92" s="108" t="s">
        <v>75</v>
      </c>
      <c r="BB92" s="108" t="s">
        <v>76</v>
      </c>
      <c r="BC92" s="108" t="s">
        <v>77</v>
      </c>
      <c r="BD92" s="109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79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ROUND(AG95+AG96+AG103+AG104+SUM(AG107:AG117),2)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ROUND(AS95+AS96+AS103+AS104+SUM(AS107:AS117),2)</f>
        <v>0</v>
      </c>
      <c r="AT94" s="121">
        <f>ROUND(SUM(AV94:AW94),2)</f>
        <v>0</v>
      </c>
      <c r="AU94" s="122">
        <f>ROUND(AU95+AU96+AU103+AU104+SUM(AU107:AU117),5)</f>
        <v>0</v>
      </c>
      <c r="AV94" s="121">
        <f>ROUND(AZ94*L29,2)</f>
        <v>0</v>
      </c>
      <c r="AW94" s="121">
        <f>ROUND(BA94*L30,2)</f>
        <v>0</v>
      </c>
      <c r="AX94" s="121">
        <f>ROUND(BB94*L29,2)</f>
        <v>0</v>
      </c>
      <c r="AY94" s="121">
        <f>ROUND(BC94*L30,2)</f>
        <v>0</v>
      </c>
      <c r="AZ94" s="121">
        <f>ROUND(AZ95+AZ96+AZ103+AZ104+SUM(AZ107:AZ117),2)</f>
        <v>0</v>
      </c>
      <c r="BA94" s="121">
        <f>ROUND(BA95+BA96+BA103+BA104+SUM(BA107:BA117),2)</f>
        <v>0</v>
      </c>
      <c r="BB94" s="121">
        <f>ROUND(BB95+BB96+BB103+BB104+SUM(BB107:BB117),2)</f>
        <v>0</v>
      </c>
      <c r="BC94" s="121">
        <f>ROUND(BC95+BC96+BC103+BC104+SUM(BC107:BC117),2)</f>
        <v>0</v>
      </c>
      <c r="BD94" s="123">
        <f>ROUND(BD95+BD96+BD103+BD104+SUM(BD107:BD117),2)</f>
        <v>0</v>
      </c>
      <c r="BE94" s="6"/>
      <c r="BS94" s="124" t="s">
        <v>80</v>
      </c>
      <c r="BT94" s="124" t="s">
        <v>81</v>
      </c>
      <c r="BV94" s="124" t="s">
        <v>82</v>
      </c>
      <c r="BW94" s="124" t="s">
        <v>5</v>
      </c>
      <c r="BX94" s="124" t="s">
        <v>83</v>
      </c>
      <c r="CL94" s="124" t="s">
        <v>17</v>
      </c>
    </row>
    <row r="95" s="7" customFormat="1" ht="16.5" customHeight="1">
      <c r="A95" s="125" t="s">
        <v>84</v>
      </c>
      <c r="B95" s="126"/>
      <c r="C95" s="127"/>
      <c r="D95" s="128" t="s">
        <v>12</v>
      </c>
      <c r="E95" s="128"/>
      <c r="F95" s="128"/>
      <c r="G95" s="128"/>
      <c r="H95" s="128"/>
      <c r="I95" s="129"/>
      <c r="J95" s="128" t="s">
        <v>15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'ts01-22 - Zberný dvor Lud...'!J28</f>
        <v>0</v>
      </c>
      <c r="AH95" s="129"/>
      <c r="AI95" s="129"/>
      <c r="AJ95" s="129"/>
      <c r="AK95" s="129"/>
      <c r="AL95" s="129"/>
      <c r="AM95" s="129"/>
      <c r="AN95" s="130">
        <f>SUM(AG95,AT95)</f>
        <v>0</v>
      </c>
      <c r="AO95" s="129"/>
      <c r="AP95" s="129"/>
      <c r="AQ95" s="131" t="s">
        <v>85</v>
      </c>
      <c r="AR95" s="132"/>
      <c r="AS95" s="133">
        <v>0</v>
      </c>
      <c r="AT95" s="134">
        <f>ROUND(SUM(AV95:AW95),2)</f>
        <v>0</v>
      </c>
      <c r="AU95" s="135">
        <f>'ts01-22 - Zberný dvor Lud...'!P114</f>
        <v>0</v>
      </c>
      <c r="AV95" s="134">
        <f>'ts01-22 - Zberný dvor Lud...'!J31</f>
        <v>0</v>
      </c>
      <c r="AW95" s="134">
        <f>'ts01-22 - Zberný dvor Lud...'!J32</f>
        <v>0</v>
      </c>
      <c r="AX95" s="134">
        <f>'ts01-22 - Zberný dvor Lud...'!J33</f>
        <v>0</v>
      </c>
      <c r="AY95" s="134">
        <f>'ts01-22 - Zberný dvor Lud...'!J34</f>
        <v>0</v>
      </c>
      <c r="AZ95" s="134">
        <f>'ts01-22 - Zberný dvor Lud...'!F31</f>
        <v>0</v>
      </c>
      <c r="BA95" s="134">
        <f>'ts01-22 - Zberný dvor Lud...'!F32</f>
        <v>0</v>
      </c>
      <c r="BB95" s="134">
        <f>'ts01-22 - Zberný dvor Lud...'!F33</f>
        <v>0</v>
      </c>
      <c r="BC95" s="134">
        <f>'ts01-22 - Zberný dvor Lud...'!F34</f>
        <v>0</v>
      </c>
      <c r="BD95" s="136">
        <f>'ts01-22 - Zberný dvor Lud...'!F35</f>
        <v>0</v>
      </c>
      <c r="BE95" s="7"/>
      <c r="BT95" s="137" t="s">
        <v>86</v>
      </c>
      <c r="BU95" s="137" t="s">
        <v>87</v>
      </c>
      <c r="BV95" s="137" t="s">
        <v>82</v>
      </c>
      <c r="BW95" s="137" t="s">
        <v>5</v>
      </c>
      <c r="BX95" s="137" t="s">
        <v>83</v>
      </c>
      <c r="CL95" s="137" t="s">
        <v>17</v>
      </c>
    </row>
    <row r="96" s="7" customFormat="1" ht="16.5" customHeight="1">
      <c r="A96" s="7"/>
      <c r="B96" s="126"/>
      <c r="C96" s="127"/>
      <c r="D96" s="128" t="s">
        <v>86</v>
      </c>
      <c r="E96" s="128"/>
      <c r="F96" s="128"/>
      <c r="G96" s="128"/>
      <c r="H96" s="128"/>
      <c r="I96" s="129"/>
      <c r="J96" s="128" t="s">
        <v>88</v>
      </c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38">
        <f>ROUND(SUM(AG97:AG102),2)</f>
        <v>0</v>
      </c>
      <c r="AH96" s="129"/>
      <c r="AI96" s="129"/>
      <c r="AJ96" s="129"/>
      <c r="AK96" s="129"/>
      <c r="AL96" s="129"/>
      <c r="AM96" s="129"/>
      <c r="AN96" s="130">
        <f>SUM(AG96,AT96)</f>
        <v>0</v>
      </c>
      <c r="AO96" s="129"/>
      <c r="AP96" s="129"/>
      <c r="AQ96" s="131" t="s">
        <v>85</v>
      </c>
      <c r="AR96" s="132"/>
      <c r="AS96" s="133">
        <f>ROUND(SUM(AS97:AS102),2)</f>
        <v>0</v>
      </c>
      <c r="AT96" s="134">
        <f>ROUND(SUM(AV96:AW96),2)</f>
        <v>0</v>
      </c>
      <c r="AU96" s="135">
        <f>ROUND(SUM(AU97:AU102),5)</f>
        <v>0</v>
      </c>
      <c r="AV96" s="134">
        <f>ROUND(AZ96*L29,2)</f>
        <v>0</v>
      </c>
      <c r="AW96" s="134">
        <f>ROUND(BA96*L30,2)</f>
        <v>0</v>
      </c>
      <c r="AX96" s="134">
        <f>ROUND(BB96*L29,2)</f>
        <v>0</v>
      </c>
      <c r="AY96" s="134">
        <f>ROUND(BC96*L30,2)</f>
        <v>0</v>
      </c>
      <c r="AZ96" s="134">
        <f>ROUND(SUM(AZ97:AZ102),2)</f>
        <v>0</v>
      </c>
      <c r="BA96" s="134">
        <f>ROUND(SUM(BA97:BA102),2)</f>
        <v>0</v>
      </c>
      <c r="BB96" s="134">
        <f>ROUND(SUM(BB97:BB102),2)</f>
        <v>0</v>
      </c>
      <c r="BC96" s="134">
        <f>ROUND(SUM(BC97:BC102),2)</f>
        <v>0</v>
      </c>
      <c r="BD96" s="136">
        <f>ROUND(SUM(BD97:BD102),2)</f>
        <v>0</v>
      </c>
      <c r="BE96" s="7"/>
      <c r="BS96" s="137" t="s">
        <v>80</v>
      </c>
      <c r="BT96" s="137" t="s">
        <v>86</v>
      </c>
      <c r="BV96" s="137" t="s">
        <v>82</v>
      </c>
      <c r="BW96" s="137" t="s">
        <v>89</v>
      </c>
      <c r="BX96" s="137" t="s">
        <v>5</v>
      </c>
      <c r="CL96" s="137" t="s">
        <v>90</v>
      </c>
      <c r="CM96" s="137" t="s">
        <v>81</v>
      </c>
    </row>
    <row r="97" s="4" customFormat="1" ht="16.5" customHeight="1">
      <c r="A97" s="125" t="s">
        <v>84</v>
      </c>
      <c r="B97" s="77"/>
      <c r="C97" s="139"/>
      <c r="D97" s="139"/>
      <c r="E97" s="140" t="s">
        <v>86</v>
      </c>
      <c r="F97" s="140"/>
      <c r="G97" s="140"/>
      <c r="H97" s="140"/>
      <c r="I97" s="140"/>
      <c r="J97" s="139"/>
      <c r="K97" s="140" t="s">
        <v>88</v>
      </c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1">
        <f>'1 - SO 01 Komunikačné dop...'!J30</f>
        <v>0</v>
      </c>
      <c r="AH97" s="139"/>
      <c r="AI97" s="139"/>
      <c r="AJ97" s="139"/>
      <c r="AK97" s="139"/>
      <c r="AL97" s="139"/>
      <c r="AM97" s="139"/>
      <c r="AN97" s="141">
        <f>SUM(AG97,AT97)</f>
        <v>0</v>
      </c>
      <c r="AO97" s="139"/>
      <c r="AP97" s="139"/>
      <c r="AQ97" s="142" t="s">
        <v>91</v>
      </c>
      <c r="AR97" s="79"/>
      <c r="AS97" s="143">
        <v>0</v>
      </c>
      <c r="AT97" s="144">
        <f>ROUND(SUM(AV97:AW97),2)</f>
        <v>0</v>
      </c>
      <c r="AU97" s="145">
        <f>'1 - SO 01 Komunikačné dop...'!P123</f>
        <v>0</v>
      </c>
      <c r="AV97" s="144">
        <f>'1 - SO 01 Komunikačné dop...'!J33</f>
        <v>0</v>
      </c>
      <c r="AW97" s="144">
        <f>'1 - SO 01 Komunikačné dop...'!J34</f>
        <v>0</v>
      </c>
      <c r="AX97" s="144">
        <f>'1 - SO 01 Komunikačné dop...'!J35</f>
        <v>0</v>
      </c>
      <c r="AY97" s="144">
        <f>'1 - SO 01 Komunikačné dop...'!J36</f>
        <v>0</v>
      </c>
      <c r="AZ97" s="144">
        <f>'1 - SO 01 Komunikačné dop...'!F33</f>
        <v>0</v>
      </c>
      <c r="BA97" s="144">
        <f>'1 - SO 01 Komunikačné dop...'!F34</f>
        <v>0</v>
      </c>
      <c r="BB97" s="144">
        <f>'1 - SO 01 Komunikačné dop...'!F35</f>
        <v>0</v>
      </c>
      <c r="BC97" s="144">
        <f>'1 - SO 01 Komunikačné dop...'!F36</f>
        <v>0</v>
      </c>
      <c r="BD97" s="146">
        <f>'1 - SO 01 Komunikačné dop...'!F37</f>
        <v>0</v>
      </c>
      <c r="BE97" s="4"/>
      <c r="BT97" s="147" t="s">
        <v>92</v>
      </c>
      <c r="BU97" s="147" t="s">
        <v>87</v>
      </c>
      <c r="BV97" s="147" t="s">
        <v>82</v>
      </c>
      <c r="BW97" s="147" t="s">
        <v>89</v>
      </c>
      <c r="BX97" s="147" t="s">
        <v>5</v>
      </c>
      <c r="CL97" s="147" t="s">
        <v>90</v>
      </c>
      <c r="CM97" s="147" t="s">
        <v>81</v>
      </c>
    </row>
    <row r="98" s="4" customFormat="1" ht="16.5" customHeight="1">
      <c r="A98" s="125" t="s">
        <v>84</v>
      </c>
      <c r="B98" s="77"/>
      <c r="C98" s="139"/>
      <c r="D98" s="139"/>
      <c r="E98" s="140" t="s">
        <v>86</v>
      </c>
      <c r="F98" s="140"/>
      <c r="G98" s="140"/>
      <c r="H98" s="140"/>
      <c r="I98" s="140"/>
      <c r="J98" s="139"/>
      <c r="K98" s="140" t="s">
        <v>93</v>
      </c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1">
        <f>'1 - SO 01.1 Posuvná oceľo...'!J32</f>
        <v>0</v>
      </c>
      <c r="AH98" s="139"/>
      <c r="AI98" s="139"/>
      <c r="AJ98" s="139"/>
      <c r="AK98" s="139"/>
      <c r="AL98" s="139"/>
      <c r="AM98" s="139"/>
      <c r="AN98" s="141">
        <f>SUM(AG98,AT98)</f>
        <v>0</v>
      </c>
      <c r="AO98" s="139"/>
      <c r="AP98" s="139"/>
      <c r="AQ98" s="142" t="s">
        <v>91</v>
      </c>
      <c r="AR98" s="79"/>
      <c r="AS98" s="143">
        <v>0</v>
      </c>
      <c r="AT98" s="144">
        <f>ROUND(SUM(AV98:AW98),2)</f>
        <v>0</v>
      </c>
      <c r="AU98" s="145">
        <f>'1 - SO 01.1 Posuvná oceľo...'!P126</f>
        <v>0</v>
      </c>
      <c r="AV98" s="144">
        <f>'1 - SO 01.1 Posuvná oceľo...'!J35</f>
        <v>0</v>
      </c>
      <c r="AW98" s="144">
        <f>'1 - SO 01.1 Posuvná oceľo...'!J36</f>
        <v>0</v>
      </c>
      <c r="AX98" s="144">
        <f>'1 - SO 01.1 Posuvná oceľo...'!J37</f>
        <v>0</v>
      </c>
      <c r="AY98" s="144">
        <f>'1 - SO 01.1 Posuvná oceľo...'!J38</f>
        <v>0</v>
      </c>
      <c r="AZ98" s="144">
        <f>'1 - SO 01.1 Posuvná oceľo...'!F35</f>
        <v>0</v>
      </c>
      <c r="BA98" s="144">
        <f>'1 - SO 01.1 Posuvná oceľo...'!F36</f>
        <v>0</v>
      </c>
      <c r="BB98" s="144">
        <f>'1 - SO 01.1 Posuvná oceľo...'!F37</f>
        <v>0</v>
      </c>
      <c r="BC98" s="144">
        <f>'1 - SO 01.1 Posuvná oceľo...'!F38</f>
        <v>0</v>
      </c>
      <c r="BD98" s="146">
        <f>'1 - SO 01.1 Posuvná oceľo...'!F39</f>
        <v>0</v>
      </c>
      <c r="BE98" s="4"/>
      <c r="BT98" s="147" t="s">
        <v>92</v>
      </c>
      <c r="BV98" s="147" t="s">
        <v>82</v>
      </c>
      <c r="BW98" s="147" t="s">
        <v>94</v>
      </c>
      <c r="BX98" s="147" t="s">
        <v>89</v>
      </c>
      <c r="CL98" s="147" t="s">
        <v>90</v>
      </c>
    </row>
    <row r="99" s="4" customFormat="1" ht="16.5" customHeight="1">
      <c r="A99" s="125" t="s">
        <v>84</v>
      </c>
      <c r="B99" s="77"/>
      <c r="C99" s="139"/>
      <c r="D99" s="139"/>
      <c r="E99" s="140" t="s">
        <v>92</v>
      </c>
      <c r="F99" s="140"/>
      <c r="G99" s="140"/>
      <c r="H99" s="140"/>
      <c r="I99" s="140"/>
      <c r="J99" s="139"/>
      <c r="K99" s="140" t="s">
        <v>95</v>
      </c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1">
        <f>'2 - SO 01.2 Mostová váha'!J32</f>
        <v>0</v>
      </c>
      <c r="AH99" s="139"/>
      <c r="AI99" s="139"/>
      <c r="AJ99" s="139"/>
      <c r="AK99" s="139"/>
      <c r="AL99" s="139"/>
      <c r="AM99" s="139"/>
      <c r="AN99" s="141">
        <f>SUM(AG99,AT99)</f>
        <v>0</v>
      </c>
      <c r="AO99" s="139"/>
      <c r="AP99" s="139"/>
      <c r="AQ99" s="142" t="s">
        <v>91</v>
      </c>
      <c r="AR99" s="79"/>
      <c r="AS99" s="143">
        <v>0</v>
      </c>
      <c r="AT99" s="144">
        <f>ROUND(SUM(AV99:AW99),2)</f>
        <v>0</v>
      </c>
      <c r="AU99" s="145">
        <f>'2 - SO 01.2 Mostová váha'!P129</f>
        <v>0</v>
      </c>
      <c r="AV99" s="144">
        <f>'2 - SO 01.2 Mostová váha'!J35</f>
        <v>0</v>
      </c>
      <c r="AW99" s="144">
        <f>'2 - SO 01.2 Mostová váha'!J36</f>
        <v>0</v>
      </c>
      <c r="AX99" s="144">
        <f>'2 - SO 01.2 Mostová váha'!J37</f>
        <v>0</v>
      </c>
      <c r="AY99" s="144">
        <f>'2 - SO 01.2 Mostová váha'!J38</f>
        <v>0</v>
      </c>
      <c r="AZ99" s="144">
        <f>'2 - SO 01.2 Mostová váha'!F35</f>
        <v>0</v>
      </c>
      <c r="BA99" s="144">
        <f>'2 - SO 01.2 Mostová váha'!F36</f>
        <v>0</v>
      </c>
      <c r="BB99" s="144">
        <f>'2 - SO 01.2 Mostová váha'!F37</f>
        <v>0</v>
      </c>
      <c r="BC99" s="144">
        <f>'2 - SO 01.2 Mostová váha'!F38</f>
        <v>0</v>
      </c>
      <c r="BD99" s="146">
        <f>'2 - SO 01.2 Mostová váha'!F39</f>
        <v>0</v>
      </c>
      <c r="BE99" s="4"/>
      <c r="BT99" s="147" t="s">
        <v>92</v>
      </c>
      <c r="BV99" s="147" t="s">
        <v>82</v>
      </c>
      <c r="BW99" s="147" t="s">
        <v>96</v>
      </c>
      <c r="BX99" s="147" t="s">
        <v>89</v>
      </c>
      <c r="CL99" s="147" t="s">
        <v>17</v>
      </c>
    </row>
    <row r="100" s="4" customFormat="1" ht="16.5" customHeight="1">
      <c r="A100" s="125" t="s">
        <v>84</v>
      </c>
      <c r="B100" s="77"/>
      <c r="C100" s="139"/>
      <c r="D100" s="139"/>
      <c r="E100" s="140" t="s">
        <v>97</v>
      </c>
      <c r="F100" s="140"/>
      <c r="G100" s="140"/>
      <c r="H100" s="140"/>
      <c r="I100" s="140"/>
      <c r="J100" s="139"/>
      <c r="K100" s="140" t="s">
        <v>98</v>
      </c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1">
        <f>'3 - SO 01.3 Oplotenie'!J32</f>
        <v>0</v>
      </c>
      <c r="AH100" s="139"/>
      <c r="AI100" s="139"/>
      <c r="AJ100" s="139"/>
      <c r="AK100" s="139"/>
      <c r="AL100" s="139"/>
      <c r="AM100" s="139"/>
      <c r="AN100" s="141">
        <f>SUM(AG100,AT100)</f>
        <v>0</v>
      </c>
      <c r="AO100" s="139"/>
      <c r="AP100" s="139"/>
      <c r="AQ100" s="142" t="s">
        <v>91</v>
      </c>
      <c r="AR100" s="79"/>
      <c r="AS100" s="143">
        <v>0</v>
      </c>
      <c r="AT100" s="144">
        <f>ROUND(SUM(AV100:AW100),2)</f>
        <v>0</v>
      </c>
      <c r="AU100" s="145">
        <f>'3 - SO 01.3 Oplotenie'!P127</f>
        <v>0</v>
      </c>
      <c r="AV100" s="144">
        <f>'3 - SO 01.3 Oplotenie'!J35</f>
        <v>0</v>
      </c>
      <c r="AW100" s="144">
        <f>'3 - SO 01.3 Oplotenie'!J36</f>
        <v>0</v>
      </c>
      <c r="AX100" s="144">
        <f>'3 - SO 01.3 Oplotenie'!J37</f>
        <v>0</v>
      </c>
      <c r="AY100" s="144">
        <f>'3 - SO 01.3 Oplotenie'!J38</f>
        <v>0</v>
      </c>
      <c r="AZ100" s="144">
        <f>'3 - SO 01.3 Oplotenie'!F35</f>
        <v>0</v>
      </c>
      <c r="BA100" s="144">
        <f>'3 - SO 01.3 Oplotenie'!F36</f>
        <v>0</v>
      </c>
      <c r="BB100" s="144">
        <f>'3 - SO 01.3 Oplotenie'!F37</f>
        <v>0</v>
      </c>
      <c r="BC100" s="144">
        <f>'3 - SO 01.3 Oplotenie'!F38</f>
        <v>0</v>
      </c>
      <c r="BD100" s="146">
        <f>'3 - SO 01.3 Oplotenie'!F39</f>
        <v>0</v>
      </c>
      <c r="BE100" s="4"/>
      <c r="BT100" s="147" t="s">
        <v>92</v>
      </c>
      <c r="BV100" s="147" t="s">
        <v>82</v>
      </c>
      <c r="BW100" s="147" t="s">
        <v>99</v>
      </c>
      <c r="BX100" s="147" t="s">
        <v>89</v>
      </c>
      <c r="CL100" s="147" t="s">
        <v>17</v>
      </c>
    </row>
    <row r="101" s="4" customFormat="1" ht="16.5" customHeight="1">
      <c r="A101" s="125" t="s">
        <v>84</v>
      </c>
      <c r="B101" s="77"/>
      <c r="C101" s="139"/>
      <c r="D101" s="139"/>
      <c r="E101" s="140" t="s">
        <v>100</v>
      </c>
      <c r="F101" s="140"/>
      <c r="G101" s="140"/>
      <c r="H101" s="140"/>
      <c r="I101" s="140"/>
      <c r="J101" s="139"/>
      <c r="K101" s="140" t="s">
        <v>101</v>
      </c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1">
        <f>'4 - SO 01.4 Požiarne potr...'!J32</f>
        <v>0</v>
      </c>
      <c r="AH101" s="139"/>
      <c r="AI101" s="139"/>
      <c r="AJ101" s="139"/>
      <c r="AK101" s="139"/>
      <c r="AL101" s="139"/>
      <c r="AM101" s="139"/>
      <c r="AN101" s="141">
        <f>SUM(AG101,AT101)</f>
        <v>0</v>
      </c>
      <c r="AO101" s="139"/>
      <c r="AP101" s="139"/>
      <c r="AQ101" s="142" t="s">
        <v>91</v>
      </c>
      <c r="AR101" s="79"/>
      <c r="AS101" s="143">
        <v>0</v>
      </c>
      <c r="AT101" s="144">
        <f>ROUND(SUM(AV101:AW101),2)</f>
        <v>0</v>
      </c>
      <c r="AU101" s="145">
        <f>'4 - SO 01.4 Požiarne potr...'!P127</f>
        <v>0</v>
      </c>
      <c r="AV101" s="144">
        <f>'4 - SO 01.4 Požiarne potr...'!J35</f>
        <v>0</v>
      </c>
      <c r="AW101" s="144">
        <f>'4 - SO 01.4 Požiarne potr...'!J36</f>
        <v>0</v>
      </c>
      <c r="AX101" s="144">
        <f>'4 - SO 01.4 Požiarne potr...'!J37</f>
        <v>0</v>
      </c>
      <c r="AY101" s="144">
        <f>'4 - SO 01.4 Požiarne potr...'!J38</f>
        <v>0</v>
      </c>
      <c r="AZ101" s="144">
        <f>'4 - SO 01.4 Požiarne potr...'!F35</f>
        <v>0</v>
      </c>
      <c r="BA101" s="144">
        <f>'4 - SO 01.4 Požiarne potr...'!F36</f>
        <v>0</v>
      </c>
      <c r="BB101" s="144">
        <f>'4 - SO 01.4 Požiarne potr...'!F37</f>
        <v>0</v>
      </c>
      <c r="BC101" s="144">
        <f>'4 - SO 01.4 Požiarne potr...'!F38</f>
        <v>0</v>
      </c>
      <c r="BD101" s="146">
        <f>'4 - SO 01.4 Požiarne potr...'!F39</f>
        <v>0</v>
      </c>
      <c r="BE101" s="4"/>
      <c r="BT101" s="147" t="s">
        <v>92</v>
      </c>
      <c r="BV101" s="147" t="s">
        <v>82</v>
      </c>
      <c r="BW101" s="147" t="s">
        <v>102</v>
      </c>
      <c r="BX101" s="147" t="s">
        <v>89</v>
      </c>
      <c r="CL101" s="147" t="s">
        <v>17</v>
      </c>
    </row>
    <row r="102" s="4" customFormat="1" ht="16.5" customHeight="1">
      <c r="A102" s="125" t="s">
        <v>84</v>
      </c>
      <c r="B102" s="77"/>
      <c r="C102" s="139"/>
      <c r="D102" s="139"/>
      <c r="E102" s="140" t="s">
        <v>103</v>
      </c>
      <c r="F102" s="140"/>
      <c r="G102" s="140"/>
      <c r="H102" s="140"/>
      <c r="I102" s="140"/>
      <c r="J102" s="139"/>
      <c r="K102" s="140" t="s">
        <v>104</v>
      </c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1">
        <f>'5 - SO 01.5 Rampa - závora'!J32</f>
        <v>0</v>
      </c>
      <c r="AH102" s="139"/>
      <c r="AI102" s="139"/>
      <c r="AJ102" s="139"/>
      <c r="AK102" s="139"/>
      <c r="AL102" s="139"/>
      <c r="AM102" s="139"/>
      <c r="AN102" s="141">
        <f>SUM(AG102,AT102)</f>
        <v>0</v>
      </c>
      <c r="AO102" s="139"/>
      <c r="AP102" s="139"/>
      <c r="AQ102" s="142" t="s">
        <v>91</v>
      </c>
      <c r="AR102" s="79"/>
      <c r="AS102" s="143">
        <v>0</v>
      </c>
      <c r="AT102" s="144">
        <f>ROUND(SUM(AV102:AW102),2)</f>
        <v>0</v>
      </c>
      <c r="AU102" s="145">
        <f>'5 - SO 01.5 Rampa - závora'!P125</f>
        <v>0</v>
      </c>
      <c r="AV102" s="144">
        <f>'5 - SO 01.5 Rampa - závora'!J35</f>
        <v>0</v>
      </c>
      <c r="AW102" s="144">
        <f>'5 - SO 01.5 Rampa - závora'!J36</f>
        <v>0</v>
      </c>
      <c r="AX102" s="144">
        <f>'5 - SO 01.5 Rampa - závora'!J37</f>
        <v>0</v>
      </c>
      <c r="AY102" s="144">
        <f>'5 - SO 01.5 Rampa - závora'!J38</f>
        <v>0</v>
      </c>
      <c r="AZ102" s="144">
        <f>'5 - SO 01.5 Rampa - závora'!F35</f>
        <v>0</v>
      </c>
      <c r="BA102" s="144">
        <f>'5 - SO 01.5 Rampa - závora'!F36</f>
        <v>0</v>
      </c>
      <c r="BB102" s="144">
        <f>'5 - SO 01.5 Rampa - závora'!F37</f>
        <v>0</v>
      </c>
      <c r="BC102" s="144">
        <f>'5 - SO 01.5 Rampa - závora'!F38</f>
        <v>0</v>
      </c>
      <c r="BD102" s="146">
        <f>'5 - SO 01.5 Rampa - závora'!F39</f>
        <v>0</v>
      </c>
      <c r="BE102" s="4"/>
      <c r="BT102" s="147" t="s">
        <v>92</v>
      </c>
      <c r="BV102" s="147" t="s">
        <v>82</v>
      </c>
      <c r="BW102" s="147" t="s">
        <v>105</v>
      </c>
      <c r="BX102" s="147" t="s">
        <v>89</v>
      </c>
      <c r="CL102" s="147" t="s">
        <v>17</v>
      </c>
    </row>
    <row r="103" s="7" customFormat="1" ht="16.5" customHeight="1">
      <c r="A103" s="125" t="s">
        <v>84</v>
      </c>
      <c r="B103" s="126"/>
      <c r="C103" s="127"/>
      <c r="D103" s="128" t="s">
        <v>92</v>
      </c>
      <c r="E103" s="128"/>
      <c r="F103" s="128"/>
      <c r="G103" s="128"/>
      <c r="H103" s="128"/>
      <c r="I103" s="129"/>
      <c r="J103" s="128" t="s">
        <v>106</v>
      </c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30">
        <f>'2 - SO 02 Sanitárne a skl...'!J30</f>
        <v>0</v>
      </c>
      <c r="AH103" s="129"/>
      <c r="AI103" s="129"/>
      <c r="AJ103" s="129"/>
      <c r="AK103" s="129"/>
      <c r="AL103" s="129"/>
      <c r="AM103" s="129"/>
      <c r="AN103" s="130">
        <f>SUM(AG103,AT103)</f>
        <v>0</v>
      </c>
      <c r="AO103" s="129"/>
      <c r="AP103" s="129"/>
      <c r="AQ103" s="131" t="s">
        <v>85</v>
      </c>
      <c r="AR103" s="132"/>
      <c r="AS103" s="133">
        <v>0</v>
      </c>
      <c r="AT103" s="134">
        <f>ROUND(SUM(AV103:AW103),2)</f>
        <v>0</v>
      </c>
      <c r="AU103" s="135">
        <f>'2 - SO 02 Sanitárne a skl...'!P119</f>
        <v>0</v>
      </c>
      <c r="AV103" s="134">
        <f>'2 - SO 02 Sanitárne a skl...'!J33</f>
        <v>0</v>
      </c>
      <c r="AW103" s="134">
        <f>'2 - SO 02 Sanitárne a skl...'!J34</f>
        <v>0</v>
      </c>
      <c r="AX103" s="134">
        <f>'2 - SO 02 Sanitárne a skl...'!J35</f>
        <v>0</v>
      </c>
      <c r="AY103" s="134">
        <f>'2 - SO 02 Sanitárne a skl...'!J36</f>
        <v>0</v>
      </c>
      <c r="AZ103" s="134">
        <f>'2 - SO 02 Sanitárne a skl...'!F33</f>
        <v>0</v>
      </c>
      <c r="BA103" s="134">
        <f>'2 - SO 02 Sanitárne a skl...'!F34</f>
        <v>0</v>
      </c>
      <c r="BB103" s="134">
        <f>'2 - SO 02 Sanitárne a skl...'!F35</f>
        <v>0</v>
      </c>
      <c r="BC103" s="134">
        <f>'2 - SO 02 Sanitárne a skl...'!F36</f>
        <v>0</v>
      </c>
      <c r="BD103" s="136">
        <f>'2 - SO 02 Sanitárne a skl...'!F37</f>
        <v>0</v>
      </c>
      <c r="BE103" s="7"/>
      <c r="BT103" s="137" t="s">
        <v>86</v>
      </c>
      <c r="BV103" s="137" t="s">
        <v>82</v>
      </c>
      <c r="BW103" s="137" t="s">
        <v>107</v>
      </c>
      <c r="BX103" s="137" t="s">
        <v>5</v>
      </c>
      <c r="CL103" s="137" t="s">
        <v>90</v>
      </c>
      <c r="CM103" s="137" t="s">
        <v>81</v>
      </c>
    </row>
    <row r="104" s="7" customFormat="1" ht="16.5" customHeight="1">
      <c r="A104" s="7"/>
      <c r="B104" s="126"/>
      <c r="C104" s="127"/>
      <c r="D104" s="128" t="s">
        <v>97</v>
      </c>
      <c r="E104" s="128"/>
      <c r="F104" s="128"/>
      <c r="G104" s="128"/>
      <c r="H104" s="128"/>
      <c r="I104" s="129"/>
      <c r="J104" s="128" t="s">
        <v>108</v>
      </c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38">
        <f>ROUND(SUM(AG105:AG106),2)</f>
        <v>0</v>
      </c>
      <c r="AH104" s="129"/>
      <c r="AI104" s="129"/>
      <c r="AJ104" s="129"/>
      <c r="AK104" s="129"/>
      <c r="AL104" s="129"/>
      <c r="AM104" s="129"/>
      <c r="AN104" s="130">
        <f>SUM(AG104,AT104)</f>
        <v>0</v>
      </c>
      <c r="AO104" s="129"/>
      <c r="AP104" s="129"/>
      <c r="AQ104" s="131" t="s">
        <v>85</v>
      </c>
      <c r="AR104" s="132"/>
      <c r="AS104" s="133">
        <f>ROUND(SUM(AS105:AS106),2)</f>
        <v>0</v>
      </c>
      <c r="AT104" s="134">
        <f>ROUND(SUM(AV104:AW104),2)</f>
        <v>0</v>
      </c>
      <c r="AU104" s="135">
        <f>ROUND(SUM(AU105:AU106),5)</f>
        <v>0</v>
      </c>
      <c r="AV104" s="134">
        <f>ROUND(AZ104*L29,2)</f>
        <v>0</v>
      </c>
      <c r="AW104" s="134">
        <f>ROUND(BA104*L30,2)</f>
        <v>0</v>
      </c>
      <c r="AX104" s="134">
        <f>ROUND(BB104*L29,2)</f>
        <v>0</v>
      </c>
      <c r="AY104" s="134">
        <f>ROUND(BC104*L30,2)</f>
        <v>0</v>
      </c>
      <c r="AZ104" s="134">
        <f>ROUND(SUM(AZ105:AZ106),2)</f>
        <v>0</v>
      </c>
      <c r="BA104" s="134">
        <f>ROUND(SUM(BA105:BA106),2)</f>
        <v>0</v>
      </c>
      <c r="BB104" s="134">
        <f>ROUND(SUM(BB105:BB106),2)</f>
        <v>0</v>
      </c>
      <c r="BC104" s="134">
        <f>ROUND(SUM(BC105:BC106),2)</f>
        <v>0</v>
      </c>
      <c r="BD104" s="136">
        <f>ROUND(SUM(BD105:BD106),2)</f>
        <v>0</v>
      </c>
      <c r="BE104" s="7"/>
      <c r="BS104" s="137" t="s">
        <v>80</v>
      </c>
      <c r="BT104" s="137" t="s">
        <v>86</v>
      </c>
      <c r="BV104" s="137" t="s">
        <v>82</v>
      </c>
      <c r="BW104" s="137" t="s">
        <v>109</v>
      </c>
      <c r="BX104" s="137" t="s">
        <v>5</v>
      </c>
      <c r="CL104" s="137" t="s">
        <v>90</v>
      </c>
      <c r="CM104" s="137" t="s">
        <v>81</v>
      </c>
    </row>
    <row r="105" s="4" customFormat="1" ht="16.5" customHeight="1">
      <c r="A105" s="125" t="s">
        <v>84</v>
      </c>
      <c r="B105" s="77"/>
      <c r="C105" s="139"/>
      <c r="D105" s="139"/>
      <c r="E105" s="140" t="s">
        <v>97</v>
      </c>
      <c r="F105" s="140"/>
      <c r="G105" s="140"/>
      <c r="H105" s="140"/>
      <c r="I105" s="140"/>
      <c r="J105" s="139"/>
      <c r="K105" s="140" t="s">
        <v>108</v>
      </c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1">
        <f>'3 - SO 03 Oceľový prístre...'!J30</f>
        <v>0</v>
      </c>
      <c r="AH105" s="139"/>
      <c r="AI105" s="139"/>
      <c r="AJ105" s="139"/>
      <c r="AK105" s="139"/>
      <c r="AL105" s="139"/>
      <c r="AM105" s="139"/>
      <c r="AN105" s="141">
        <f>SUM(AG105,AT105)</f>
        <v>0</v>
      </c>
      <c r="AO105" s="139"/>
      <c r="AP105" s="139"/>
      <c r="AQ105" s="142" t="s">
        <v>91</v>
      </c>
      <c r="AR105" s="79"/>
      <c r="AS105" s="143">
        <v>0</v>
      </c>
      <c r="AT105" s="144">
        <f>ROUND(SUM(AV105:AW105),2)</f>
        <v>0</v>
      </c>
      <c r="AU105" s="145">
        <f>'3 - SO 03 Oceľový prístre...'!P123</f>
        <v>0</v>
      </c>
      <c r="AV105" s="144">
        <f>'3 - SO 03 Oceľový prístre...'!J33</f>
        <v>0</v>
      </c>
      <c r="AW105" s="144">
        <f>'3 - SO 03 Oceľový prístre...'!J34</f>
        <v>0</v>
      </c>
      <c r="AX105" s="144">
        <f>'3 - SO 03 Oceľový prístre...'!J35</f>
        <v>0</v>
      </c>
      <c r="AY105" s="144">
        <f>'3 - SO 03 Oceľový prístre...'!J36</f>
        <v>0</v>
      </c>
      <c r="AZ105" s="144">
        <f>'3 - SO 03 Oceľový prístre...'!F33</f>
        <v>0</v>
      </c>
      <c r="BA105" s="144">
        <f>'3 - SO 03 Oceľový prístre...'!F34</f>
        <v>0</v>
      </c>
      <c r="BB105" s="144">
        <f>'3 - SO 03 Oceľový prístre...'!F35</f>
        <v>0</v>
      </c>
      <c r="BC105" s="144">
        <f>'3 - SO 03 Oceľový prístre...'!F36</f>
        <v>0</v>
      </c>
      <c r="BD105" s="146">
        <f>'3 - SO 03 Oceľový prístre...'!F37</f>
        <v>0</v>
      </c>
      <c r="BE105" s="4"/>
      <c r="BT105" s="147" t="s">
        <v>92</v>
      </c>
      <c r="BU105" s="147" t="s">
        <v>87</v>
      </c>
      <c r="BV105" s="147" t="s">
        <v>82</v>
      </c>
      <c r="BW105" s="147" t="s">
        <v>109</v>
      </c>
      <c r="BX105" s="147" t="s">
        <v>5</v>
      </c>
      <c r="CL105" s="147" t="s">
        <v>90</v>
      </c>
      <c r="CM105" s="147" t="s">
        <v>81</v>
      </c>
    </row>
    <row r="106" s="4" customFormat="1" ht="23.25" customHeight="1">
      <c r="A106" s="125" t="s">
        <v>84</v>
      </c>
      <c r="B106" s="77"/>
      <c r="C106" s="139"/>
      <c r="D106" s="139"/>
      <c r="E106" s="140" t="s">
        <v>86</v>
      </c>
      <c r="F106" s="140"/>
      <c r="G106" s="140"/>
      <c r="H106" s="140"/>
      <c r="I106" s="140"/>
      <c r="J106" s="139"/>
      <c r="K106" s="140" t="s">
        <v>110</v>
      </c>
      <c r="L106" s="140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1">
        <f>'1 - SO 03 + SO 04 Elektro...'!J32</f>
        <v>0</v>
      </c>
      <c r="AH106" s="139"/>
      <c r="AI106" s="139"/>
      <c r="AJ106" s="139"/>
      <c r="AK106" s="139"/>
      <c r="AL106" s="139"/>
      <c r="AM106" s="139"/>
      <c r="AN106" s="141">
        <f>SUM(AG106,AT106)</f>
        <v>0</v>
      </c>
      <c r="AO106" s="139"/>
      <c r="AP106" s="139"/>
      <c r="AQ106" s="142" t="s">
        <v>91</v>
      </c>
      <c r="AR106" s="79"/>
      <c r="AS106" s="143">
        <v>0</v>
      </c>
      <c r="AT106" s="144">
        <f>ROUND(SUM(AV106:AW106),2)</f>
        <v>0</v>
      </c>
      <c r="AU106" s="145">
        <f>'1 - SO 03 + SO 04 Elektro...'!P123</f>
        <v>0</v>
      </c>
      <c r="AV106" s="144">
        <f>'1 - SO 03 + SO 04 Elektro...'!J35</f>
        <v>0</v>
      </c>
      <c r="AW106" s="144">
        <f>'1 - SO 03 + SO 04 Elektro...'!J36</f>
        <v>0</v>
      </c>
      <c r="AX106" s="144">
        <f>'1 - SO 03 + SO 04 Elektro...'!J37</f>
        <v>0</v>
      </c>
      <c r="AY106" s="144">
        <f>'1 - SO 03 + SO 04 Elektro...'!J38</f>
        <v>0</v>
      </c>
      <c r="AZ106" s="144">
        <f>'1 - SO 03 + SO 04 Elektro...'!F35</f>
        <v>0</v>
      </c>
      <c r="BA106" s="144">
        <f>'1 - SO 03 + SO 04 Elektro...'!F36</f>
        <v>0</v>
      </c>
      <c r="BB106" s="144">
        <f>'1 - SO 03 + SO 04 Elektro...'!F37</f>
        <v>0</v>
      </c>
      <c r="BC106" s="144">
        <f>'1 - SO 03 + SO 04 Elektro...'!F38</f>
        <v>0</v>
      </c>
      <c r="BD106" s="146">
        <f>'1 - SO 03 + SO 04 Elektro...'!F39</f>
        <v>0</v>
      </c>
      <c r="BE106" s="4"/>
      <c r="BT106" s="147" t="s">
        <v>92</v>
      </c>
      <c r="BV106" s="147" t="s">
        <v>82</v>
      </c>
      <c r="BW106" s="147" t="s">
        <v>111</v>
      </c>
      <c r="BX106" s="147" t="s">
        <v>109</v>
      </c>
      <c r="CL106" s="147" t="s">
        <v>90</v>
      </c>
    </row>
    <row r="107" s="7" customFormat="1" ht="24.75" customHeight="1">
      <c r="A107" s="125" t="s">
        <v>84</v>
      </c>
      <c r="B107" s="126"/>
      <c r="C107" s="127"/>
      <c r="D107" s="128" t="s">
        <v>100</v>
      </c>
      <c r="E107" s="128"/>
      <c r="F107" s="128"/>
      <c r="G107" s="128"/>
      <c r="H107" s="128"/>
      <c r="I107" s="129"/>
      <c r="J107" s="128" t="s">
        <v>112</v>
      </c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30">
        <f>'4 - SO 04 Oceľový prístre...'!J30</f>
        <v>0</v>
      </c>
      <c r="AH107" s="129"/>
      <c r="AI107" s="129"/>
      <c r="AJ107" s="129"/>
      <c r="AK107" s="129"/>
      <c r="AL107" s="129"/>
      <c r="AM107" s="129"/>
      <c r="AN107" s="130">
        <f>SUM(AG107,AT107)</f>
        <v>0</v>
      </c>
      <c r="AO107" s="129"/>
      <c r="AP107" s="129"/>
      <c r="AQ107" s="131" t="s">
        <v>85</v>
      </c>
      <c r="AR107" s="132"/>
      <c r="AS107" s="133">
        <v>0</v>
      </c>
      <c r="AT107" s="134">
        <f>ROUND(SUM(AV107:AW107),2)</f>
        <v>0</v>
      </c>
      <c r="AU107" s="135">
        <f>'4 - SO 04 Oceľový prístre...'!P123</f>
        <v>0</v>
      </c>
      <c r="AV107" s="134">
        <f>'4 - SO 04 Oceľový prístre...'!J33</f>
        <v>0</v>
      </c>
      <c r="AW107" s="134">
        <f>'4 - SO 04 Oceľový prístre...'!J34</f>
        <v>0</v>
      </c>
      <c r="AX107" s="134">
        <f>'4 - SO 04 Oceľový prístre...'!J35</f>
        <v>0</v>
      </c>
      <c r="AY107" s="134">
        <f>'4 - SO 04 Oceľový prístre...'!J36</f>
        <v>0</v>
      </c>
      <c r="AZ107" s="134">
        <f>'4 - SO 04 Oceľový prístre...'!F33</f>
        <v>0</v>
      </c>
      <c r="BA107" s="134">
        <f>'4 - SO 04 Oceľový prístre...'!F34</f>
        <v>0</v>
      </c>
      <c r="BB107" s="134">
        <f>'4 - SO 04 Oceľový prístre...'!F35</f>
        <v>0</v>
      </c>
      <c r="BC107" s="134">
        <f>'4 - SO 04 Oceľový prístre...'!F36</f>
        <v>0</v>
      </c>
      <c r="BD107" s="136">
        <f>'4 - SO 04 Oceľový prístre...'!F37</f>
        <v>0</v>
      </c>
      <c r="BE107" s="7"/>
      <c r="BT107" s="137" t="s">
        <v>86</v>
      </c>
      <c r="BV107" s="137" t="s">
        <v>82</v>
      </c>
      <c r="BW107" s="137" t="s">
        <v>113</v>
      </c>
      <c r="BX107" s="137" t="s">
        <v>5</v>
      </c>
      <c r="CL107" s="137" t="s">
        <v>90</v>
      </c>
      <c r="CM107" s="137" t="s">
        <v>81</v>
      </c>
    </row>
    <row r="108" s="7" customFormat="1" ht="24.75" customHeight="1">
      <c r="A108" s="125" t="s">
        <v>84</v>
      </c>
      <c r="B108" s="126"/>
      <c r="C108" s="127"/>
      <c r="D108" s="128" t="s">
        <v>103</v>
      </c>
      <c r="E108" s="128"/>
      <c r="F108" s="128"/>
      <c r="G108" s="128"/>
      <c r="H108" s="128"/>
      <c r="I108" s="129"/>
      <c r="J108" s="128" t="s">
        <v>114</v>
      </c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30">
        <f>'5 - SO 05 Spevnené plochy...'!J30</f>
        <v>0</v>
      </c>
      <c r="AH108" s="129"/>
      <c r="AI108" s="129"/>
      <c r="AJ108" s="129"/>
      <c r="AK108" s="129"/>
      <c r="AL108" s="129"/>
      <c r="AM108" s="129"/>
      <c r="AN108" s="130">
        <f>SUM(AG108,AT108)</f>
        <v>0</v>
      </c>
      <c r="AO108" s="129"/>
      <c r="AP108" s="129"/>
      <c r="AQ108" s="131" t="s">
        <v>85</v>
      </c>
      <c r="AR108" s="132"/>
      <c r="AS108" s="133">
        <v>0</v>
      </c>
      <c r="AT108" s="134">
        <f>ROUND(SUM(AV108:AW108),2)</f>
        <v>0</v>
      </c>
      <c r="AU108" s="135">
        <f>'5 - SO 05 Spevnené plochy...'!P121</f>
        <v>0</v>
      </c>
      <c r="AV108" s="134">
        <f>'5 - SO 05 Spevnené plochy...'!J33</f>
        <v>0</v>
      </c>
      <c r="AW108" s="134">
        <f>'5 - SO 05 Spevnené plochy...'!J34</f>
        <v>0</v>
      </c>
      <c r="AX108" s="134">
        <f>'5 - SO 05 Spevnené plochy...'!J35</f>
        <v>0</v>
      </c>
      <c r="AY108" s="134">
        <f>'5 - SO 05 Spevnené plochy...'!J36</f>
        <v>0</v>
      </c>
      <c r="AZ108" s="134">
        <f>'5 - SO 05 Spevnené plochy...'!F33</f>
        <v>0</v>
      </c>
      <c r="BA108" s="134">
        <f>'5 - SO 05 Spevnené plochy...'!F34</f>
        <v>0</v>
      </c>
      <c r="BB108" s="134">
        <f>'5 - SO 05 Spevnené plochy...'!F35</f>
        <v>0</v>
      </c>
      <c r="BC108" s="134">
        <f>'5 - SO 05 Spevnené plochy...'!F36</f>
        <v>0</v>
      </c>
      <c r="BD108" s="136">
        <f>'5 - SO 05 Spevnené plochy...'!F37</f>
        <v>0</v>
      </c>
      <c r="BE108" s="7"/>
      <c r="BT108" s="137" t="s">
        <v>86</v>
      </c>
      <c r="BV108" s="137" t="s">
        <v>82</v>
      </c>
      <c r="BW108" s="137" t="s">
        <v>115</v>
      </c>
      <c r="BX108" s="137" t="s">
        <v>5</v>
      </c>
      <c r="CL108" s="137" t="s">
        <v>90</v>
      </c>
      <c r="CM108" s="137" t="s">
        <v>81</v>
      </c>
    </row>
    <row r="109" s="7" customFormat="1" ht="16.5" customHeight="1">
      <c r="A109" s="125" t="s">
        <v>84</v>
      </c>
      <c r="B109" s="126"/>
      <c r="C109" s="127"/>
      <c r="D109" s="128" t="s">
        <v>116</v>
      </c>
      <c r="E109" s="128"/>
      <c r="F109" s="128"/>
      <c r="G109" s="128"/>
      <c r="H109" s="128"/>
      <c r="I109" s="129"/>
      <c r="J109" s="128" t="s">
        <v>117</v>
      </c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30">
        <f>'6 - SO 06 Prípojka NN'!J30</f>
        <v>0</v>
      </c>
      <c r="AH109" s="129"/>
      <c r="AI109" s="129"/>
      <c r="AJ109" s="129"/>
      <c r="AK109" s="129"/>
      <c r="AL109" s="129"/>
      <c r="AM109" s="129"/>
      <c r="AN109" s="130">
        <f>SUM(AG109,AT109)</f>
        <v>0</v>
      </c>
      <c r="AO109" s="129"/>
      <c r="AP109" s="129"/>
      <c r="AQ109" s="131" t="s">
        <v>85</v>
      </c>
      <c r="AR109" s="132"/>
      <c r="AS109" s="133">
        <v>0</v>
      </c>
      <c r="AT109" s="134">
        <f>ROUND(SUM(AV109:AW109),2)</f>
        <v>0</v>
      </c>
      <c r="AU109" s="135">
        <f>'6 - SO 06 Prípojka NN'!P118</f>
        <v>0</v>
      </c>
      <c r="AV109" s="134">
        <f>'6 - SO 06 Prípojka NN'!J33</f>
        <v>0</v>
      </c>
      <c r="AW109" s="134">
        <f>'6 - SO 06 Prípojka NN'!J34</f>
        <v>0</v>
      </c>
      <c r="AX109" s="134">
        <f>'6 - SO 06 Prípojka NN'!J35</f>
        <v>0</v>
      </c>
      <c r="AY109" s="134">
        <f>'6 - SO 06 Prípojka NN'!J36</f>
        <v>0</v>
      </c>
      <c r="AZ109" s="134">
        <f>'6 - SO 06 Prípojka NN'!F33</f>
        <v>0</v>
      </c>
      <c r="BA109" s="134">
        <f>'6 - SO 06 Prípojka NN'!F34</f>
        <v>0</v>
      </c>
      <c r="BB109" s="134">
        <f>'6 - SO 06 Prípojka NN'!F35</f>
        <v>0</v>
      </c>
      <c r="BC109" s="134">
        <f>'6 - SO 06 Prípojka NN'!F36</f>
        <v>0</v>
      </c>
      <c r="BD109" s="136">
        <f>'6 - SO 06 Prípojka NN'!F37</f>
        <v>0</v>
      </c>
      <c r="BE109" s="7"/>
      <c r="BT109" s="137" t="s">
        <v>86</v>
      </c>
      <c r="BV109" s="137" t="s">
        <v>82</v>
      </c>
      <c r="BW109" s="137" t="s">
        <v>118</v>
      </c>
      <c r="BX109" s="137" t="s">
        <v>5</v>
      </c>
      <c r="CL109" s="137" t="s">
        <v>90</v>
      </c>
      <c r="CM109" s="137" t="s">
        <v>81</v>
      </c>
    </row>
    <row r="110" s="7" customFormat="1" ht="16.5" customHeight="1">
      <c r="A110" s="125" t="s">
        <v>84</v>
      </c>
      <c r="B110" s="126"/>
      <c r="C110" s="127"/>
      <c r="D110" s="128" t="s">
        <v>119</v>
      </c>
      <c r="E110" s="128"/>
      <c r="F110" s="128"/>
      <c r="G110" s="128"/>
      <c r="H110" s="128"/>
      <c r="I110" s="129"/>
      <c r="J110" s="128" t="s">
        <v>120</v>
      </c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30">
        <f>'7 - SO 07 Prípojka vody'!J30</f>
        <v>0</v>
      </c>
      <c r="AH110" s="129"/>
      <c r="AI110" s="129"/>
      <c r="AJ110" s="129"/>
      <c r="AK110" s="129"/>
      <c r="AL110" s="129"/>
      <c r="AM110" s="129"/>
      <c r="AN110" s="130">
        <f>SUM(AG110,AT110)</f>
        <v>0</v>
      </c>
      <c r="AO110" s="129"/>
      <c r="AP110" s="129"/>
      <c r="AQ110" s="131" t="s">
        <v>85</v>
      </c>
      <c r="AR110" s="132"/>
      <c r="AS110" s="133">
        <v>0</v>
      </c>
      <c r="AT110" s="134">
        <f>ROUND(SUM(AV110:AW110),2)</f>
        <v>0</v>
      </c>
      <c r="AU110" s="135">
        <f>'7 - SO 07 Prípojka vody'!P118</f>
        <v>0</v>
      </c>
      <c r="AV110" s="134">
        <f>'7 - SO 07 Prípojka vody'!J33</f>
        <v>0</v>
      </c>
      <c r="AW110" s="134">
        <f>'7 - SO 07 Prípojka vody'!J34</f>
        <v>0</v>
      </c>
      <c r="AX110" s="134">
        <f>'7 - SO 07 Prípojka vody'!J35</f>
        <v>0</v>
      </c>
      <c r="AY110" s="134">
        <f>'7 - SO 07 Prípojka vody'!J36</f>
        <v>0</v>
      </c>
      <c r="AZ110" s="134">
        <f>'7 - SO 07 Prípojka vody'!F33</f>
        <v>0</v>
      </c>
      <c r="BA110" s="134">
        <f>'7 - SO 07 Prípojka vody'!F34</f>
        <v>0</v>
      </c>
      <c r="BB110" s="134">
        <f>'7 - SO 07 Prípojka vody'!F35</f>
        <v>0</v>
      </c>
      <c r="BC110" s="134">
        <f>'7 - SO 07 Prípojka vody'!F36</f>
        <v>0</v>
      </c>
      <c r="BD110" s="136">
        <f>'7 - SO 07 Prípojka vody'!F37</f>
        <v>0</v>
      </c>
      <c r="BE110" s="7"/>
      <c r="BT110" s="137" t="s">
        <v>86</v>
      </c>
      <c r="BV110" s="137" t="s">
        <v>82</v>
      </c>
      <c r="BW110" s="137" t="s">
        <v>121</v>
      </c>
      <c r="BX110" s="137" t="s">
        <v>5</v>
      </c>
      <c r="CL110" s="137" t="s">
        <v>17</v>
      </c>
      <c r="CM110" s="137" t="s">
        <v>81</v>
      </c>
    </row>
    <row r="111" s="7" customFormat="1" ht="24.75" customHeight="1">
      <c r="A111" s="125" t="s">
        <v>84</v>
      </c>
      <c r="B111" s="126"/>
      <c r="C111" s="127"/>
      <c r="D111" s="128" t="s">
        <v>122</v>
      </c>
      <c r="E111" s="128"/>
      <c r="F111" s="128"/>
      <c r="G111" s="128"/>
      <c r="H111" s="128"/>
      <c r="I111" s="129"/>
      <c r="J111" s="128" t="s">
        <v>123</v>
      </c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30">
        <f>'8 - SO 08 Areálové rozvod...'!J30</f>
        <v>0</v>
      </c>
      <c r="AH111" s="129"/>
      <c r="AI111" s="129"/>
      <c r="AJ111" s="129"/>
      <c r="AK111" s="129"/>
      <c r="AL111" s="129"/>
      <c r="AM111" s="129"/>
      <c r="AN111" s="130">
        <f>SUM(AG111,AT111)</f>
        <v>0</v>
      </c>
      <c r="AO111" s="129"/>
      <c r="AP111" s="129"/>
      <c r="AQ111" s="131" t="s">
        <v>85</v>
      </c>
      <c r="AR111" s="132"/>
      <c r="AS111" s="133">
        <v>0</v>
      </c>
      <c r="AT111" s="134">
        <f>ROUND(SUM(AV111:AW111),2)</f>
        <v>0</v>
      </c>
      <c r="AU111" s="135">
        <f>'8 - SO 08 Areálové rozvod...'!P118</f>
        <v>0</v>
      </c>
      <c r="AV111" s="134">
        <f>'8 - SO 08 Areálové rozvod...'!J33</f>
        <v>0</v>
      </c>
      <c r="AW111" s="134">
        <f>'8 - SO 08 Areálové rozvod...'!J34</f>
        <v>0</v>
      </c>
      <c r="AX111" s="134">
        <f>'8 - SO 08 Areálové rozvod...'!J35</f>
        <v>0</v>
      </c>
      <c r="AY111" s="134">
        <f>'8 - SO 08 Areálové rozvod...'!J36</f>
        <v>0</v>
      </c>
      <c r="AZ111" s="134">
        <f>'8 - SO 08 Areálové rozvod...'!F33</f>
        <v>0</v>
      </c>
      <c r="BA111" s="134">
        <f>'8 - SO 08 Areálové rozvod...'!F34</f>
        <v>0</v>
      </c>
      <c r="BB111" s="134">
        <f>'8 - SO 08 Areálové rozvod...'!F35</f>
        <v>0</v>
      </c>
      <c r="BC111" s="134">
        <f>'8 - SO 08 Areálové rozvod...'!F36</f>
        <v>0</v>
      </c>
      <c r="BD111" s="136">
        <f>'8 - SO 08 Areálové rozvod...'!F37</f>
        <v>0</v>
      </c>
      <c r="BE111" s="7"/>
      <c r="BT111" s="137" t="s">
        <v>86</v>
      </c>
      <c r="BV111" s="137" t="s">
        <v>82</v>
      </c>
      <c r="BW111" s="137" t="s">
        <v>124</v>
      </c>
      <c r="BX111" s="137" t="s">
        <v>5</v>
      </c>
      <c r="CL111" s="137" t="s">
        <v>17</v>
      </c>
      <c r="CM111" s="137" t="s">
        <v>81</v>
      </c>
    </row>
    <row r="112" s="7" customFormat="1" ht="16.5" customHeight="1">
      <c r="A112" s="125" t="s">
        <v>84</v>
      </c>
      <c r="B112" s="126"/>
      <c r="C112" s="127"/>
      <c r="D112" s="128" t="s">
        <v>125</v>
      </c>
      <c r="E112" s="128"/>
      <c r="F112" s="128"/>
      <c r="G112" s="128"/>
      <c r="H112" s="128"/>
      <c r="I112" s="129"/>
      <c r="J112" s="128" t="s">
        <v>126</v>
      </c>
      <c r="K112" s="128"/>
      <c r="L112" s="128"/>
      <c r="M112" s="128"/>
      <c r="N112" s="128"/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30">
        <f>'9 - SO 09 Areálový vodovod '!J30</f>
        <v>0</v>
      </c>
      <c r="AH112" s="129"/>
      <c r="AI112" s="129"/>
      <c r="AJ112" s="129"/>
      <c r="AK112" s="129"/>
      <c r="AL112" s="129"/>
      <c r="AM112" s="129"/>
      <c r="AN112" s="130">
        <f>SUM(AG112,AT112)</f>
        <v>0</v>
      </c>
      <c r="AO112" s="129"/>
      <c r="AP112" s="129"/>
      <c r="AQ112" s="131" t="s">
        <v>85</v>
      </c>
      <c r="AR112" s="132"/>
      <c r="AS112" s="133">
        <v>0</v>
      </c>
      <c r="AT112" s="134">
        <f>ROUND(SUM(AV112:AW112),2)</f>
        <v>0</v>
      </c>
      <c r="AU112" s="135">
        <f>'9 - SO 09 Areálový vodovod '!P124</f>
        <v>0</v>
      </c>
      <c r="AV112" s="134">
        <f>'9 - SO 09 Areálový vodovod '!J33</f>
        <v>0</v>
      </c>
      <c r="AW112" s="134">
        <f>'9 - SO 09 Areálový vodovod '!J34</f>
        <v>0</v>
      </c>
      <c r="AX112" s="134">
        <f>'9 - SO 09 Areálový vodovod '!J35</f>
        <v>0</v>
      </c>
      <c r="AY112" s="134">
        <f>'9 - SO 09 Areálový vodovod '!J36</f>
        <v>0</v>
      </c>
      <c r="AZ112" s="134">
        <f>'9 - SO 09 Areálový vodovod '!F33</f>
        <v>0</v>
      </c>
      <c r="BA112" s="134">
        <f>'9 - SO 09 Areálový vodovod '!F34</f>
        <v>0</v>
      </c>
      <c r="BB112" s="134">
        <f>'9 - SO 09 Areálový vodovod '!F35</f>
        <v>0</v>
      </c>
      <c r="BC112" s="134">
        <f>'9 - SO 09 Areálový vodovod '!F36</f>
        <v>0</v>
      </c>
      <c r="BD112" s="136">
        <f>'9 - SO 09 Areálový vodovod '!F37</f>
        <v>0</v>
      </c>
      <c r="BE112" s="7"/>
      <c r="BT112" s="137" t="s">
        <v>86</v>
      </c>
      <c r="BV112" s="137" t="s">
        <v>82</v>
      </c>
      <c r="BW112" s="137" t="s">
        <v>127</v>
      </c>
      <c r="BX112" s="137" t="s">
        <v>5</v>
      </c>
      <c r="CL112" s="137" t="s">
        <v>17</v>
      </c>
      <c r="CM112" s="137" t="s">
        <v>81</v>
      </c>
    </row>
    <row r="113" s="7" customFormat="1" ht="16.5" customHeight="1">
      <c r="A113" s="125" t="s">
        <v>84</v>
      </c>
      <c r="B113" s="126"/>
      <c r="C113" s="127"/>
      <c r="D113" s="128" t="s">
        <v>128</v>
      </c>
      <c r="E113" s="128"/>
      <c r="F113" s="128"/>
      <c r="G113" s="128"/>
      <c r="H113" s="128"/>
      <c r="I113" s="129"/>
      <c r="J113" s="128" t="s">
        <v>129</v>
      </c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30">
        <f>'10 - SO 10 Žumpa'!J30</f>
        <v>0</v>
      </c>
      <c r="AH113" s="129"/>
      <c r="AI113" s="129"/>
      <c r="AJ113" s="129"/>
      <c r="AK113" s="129"/>
      <c r="AL113" s="129"/>
      <c r="AM113" s="129"/>
      <c r="AN113" s="130">
        <f>SUM(AG113,AT113)</f>
        <v>0</v>
      </c>
      <c r="AO113" s="129"/>
      <c r="AP113" s="129"/>
      <c r="AQ113" s="131" t="s">
        <v>85</v>
      </c>
      <c r="AR113" s="132"/>
      <c r="AS113" s="133">
        <v>0</v>
      </c>
      <c r="AT113" s="134">
        <f>ROUND(SUM(AV113:AW113),2)</f>
        <v>0</v>
      </c>
      <c r="AU113" s="135">
        <f>'10 - SO 10 Žumpa'!P121</f>
        <v>0</v>
      </c>
      <c r="AV113" s="134">
        <f>'10 - SO 10 Žumpa'!J33</f>
        <v>0</v>
      </c>
      <c r="AW113" s="134">
        <f>'10 - SO 10 Žumpa'!J34</f>
        <v>0</v>
      </c>
      <c r="AX113" s="134">
        <f>'10 - SO 10 Žumpa'!J35</f>
        <v>0</v>
      </c>
      <c r="AY113" s="134">
        <f>'10 - SO 10 Žumpa'!J36</f>
        <v>0</v>
      </c>
      <c r="AZ113" s="134">
        <f>'10 - SO 10 Žumpa'!F33</f>
        <v>0</v>
      </c>
      <c r="BA113" s="134">
        <f>'10 - SO 10 Žumpa'!F34</f>
        <v>0</v>
      </c>
      <c r="BB113" s="134">
        <f>'10 - SO 10 Žumpa'!F35</f>
        <v>0</v>
      </c>
      <c r="BC113" s="134">
        <f>'10 - SO 10 Žumpa'!F36</f>
        <v>0</v>
      </c>
      <c r="BD113" s="136">
        <f>'10 - SO 10 Žumpa'!F37</f>
        <v>0</v>
      </c>
      <c r="BE113" s="7"/>
      <c r="BT113" s="137" t="s">
        <v>86</v>
      </c>
      <c r="BV113" s="137" t="s">
        <v>82</v>
      </c>
      <c r="BW113" s="137" t="s">
        <v>130</v>
      </c>
      <c r="BX113" s="137" t="s">
        <v>5</v>
      </c>
      <c r="CL113" s="137" t="s">
        <v>90</v>
      </c>
      <c r="CM113" s="137" t="s">
        <v>81</v>
      </c>
    </row>
    <row r="114" s="7" customFormat="1" ht="16.5" customHeight="1">
      <c r="A114" s="125" t="s">
        <v>84</v>
      </c>
      <c r="B114" s="126"/>
      <c r="C114" s="127"/>
      <c r="D114" s="128" t="s">
        <v>131</v>
      </c>
      <c r="E114" s="128"/>
      <c r="F114" s="128"/>
      <c r="G114" s="128"/>
      <c r="H114" s="128"/>
      <c r="I114" s="129"/>
      <c r="J114" s="128" t="s">
        <v>132</v>
      </c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30">
        <f>'11 - SO 11 Areálová kanal...'!J30</f>
        <v>0</v>
      </c>
      <c r="AH114" s="129"/>
      <c r="AI114" s="129"/>
      <c r="AJ114" s="129"/>
      <c r="AK114" s="129"/>
      <c r="AL114" s="129"/>
      <c r="AM114" s="129"/>
      <c r="AN114" s="130">
        <f>SUM(AG114,AT114)</f>
        <v>0</v>
      </c>
      <c r="AO114" s="129"/>
      <c r="AP114" s="129"/>
      <c r="AQ114" s="131" t="s">
        <v>85</v>
      </c>
      <c r="AR114" s="132"/>
      <c r="AS114" s="133">
        <v>0</v>
      </c>
      <c r="AT114" s="134">
        <f>ROUND(SUM(AV114:AW114),2)</f>
        <v>0</v>
      </c>
      <c r="AU114" s="135">
        <f>'11 - SO 11 Areálová kanal...'!P121</f>
        <v>0</v>
      </c>
      <c r="AV114" s="134">
        <f>'11 - SO 11 Areálová kanal...'!J33</f>
        <v>0</v>
      </c>
      <c r="AW114" s="134">
        <f>'11 - SO 11 Areálová kanal...'!J34</f>
        <v>0</v>
      </c>
      <c r="AX114" s="134">
        <f>'11 - SO 11 Areálová kanal...'!J35</f>
        <v>0</v>
      </c>
      <c r="AY114" s="134">
        <f>'11 - SO 11 Areálová kanal...'!J36</f>
        <v>0</v>
      </c>
      <c r="AZ114" s="134">
        <f>'11 - SO 11 Areálová kanal...'!F33</f>
        <v>0</v>
      </c>
      <c r="BA114" s="134">
        <f>'11 - SO 11 Areálová kanal...'!F34</f>
        <v>0</v>
      </c>
      <c r="BB114" s="134">
        <f>'11 - SO 11 Areálová kanal...'!F35</f>
        <v>0</v>
      </c>
      <c r="BC114" s="134">
        <f>'11 - SO 11 Areálová kanal...'!F36</f>
        <v>0</v>
      </c>
      <c r="BD114" s="136">
        <f>'11 - SO 11 Areálová kanal...'!F37</f>
        <v>0</v>
      </c>
      <c r="BE114" s="7"/>
      <c r="BT114" s="137" t="s">
        <v>86</v>
      </c>
      <c r="BV114" s="137" t="s">
        <v>82</v>
      </c>
      <c r="BW114" s="137" t="s">
        <v>133</v>
      </c>
      <c r="BX114" s="137" t="s">
        <v>5</v>
      </c>
      <c r="CL114" s="137" t="s">
        <v>90</v>
      </c>
      <c r="CM114" s="137" t="s">
        <v>81</v>
      </c>
    </row>
    <row r="115" s="7" customFormat="1" ht="16.5" customHeight="1">
      <c r="A115" s="125" t="s">
        <v>84</v>
      </c>
      <c r="B115" s="126"/>
      <c r="C115" s="127"/>
      <c r="D115" s="128" t="s">
        <v>134</v>
      </c>
      <c r="E115" s="128"/>
      <c r="F115" s="128"/>
      <c r="G115" s="128"/>
      <c r="H115" s="128"/>
      <c r="I115" s="129"/>
      <c r="J115" s="128" t="s">
        <v>135</v>
      </c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30">
        <f>'12 - SO 12 Areálové osvet...'!J30</f>
        <v>0</v>
      </c>
      <c r="AH115" s="129"/>
      <c r="AI115" s="129"/>
      <c r="AJ115" s="129"/>
      <c r="AK115" s="129"/>
      <c r="AL115" s="129"/>
      <c r="AM115" s="129"/>
      <c r="AN115" s="130">
        <f>SUM(AG115,AT115)</f>
        <v>0</v>
      </c>
      <c r="AO115" s="129"/>
      <c r="AP115" s="129"/>
      <c r="AQ115" s="131" t="s">
        <v>85</v>
      </c>
      <c r="AR115" s="132"/>
      <c r="AS115" s="133">
        <v>0</v>
      </c>
      <c r="AT115" s="134">
        <f>ROUND(SUM(AV115:AW115),2)</f>
        <v>0</v>
      </c>
      <c r="AU115" s="135">
        <f>'12 - SO 12 Areálové osvet...'!P118</f>
        <v>0</v>
      </c>
      <c r="AV115" s="134">
        <f>'12 - SO 12 Areálové osvet...'!J33</f>
        <v>0</v>
      </c>
      <c r="AW115" s="134">
        <f>'12 - SO 12 Areálové osvet...'!J34</f>
        <v>0</v>
      </c>
      <c r="AX115" s="134">
        <f>'12 - SO 12 Areálové osvet...'!J35</f>
        <v>0</v>
      </c>
      <c r="AY115" s="134">
        <f>'12 - SO 12 Areálové osvet...'!J36</f>
        <v>0</v>
      </c>
      <c r="AZ115" s="134">
        <f>'12 - SO 12 Areálové osvet...'!F33</f>
        <v>0</v>
      </c>
      <c r="BA115" s="134">
        <f>'12 - SO 12 Areálové osvet...'!F34</f>
        <v>0</v>
      </c>
      <c r="BB115" s="134">
        <f>'12 - SO 12 Areálové osvet...'!F35</f>
        <v>0</v>
      </c>
      <c r="BC115" s="134">
        <f>'12 - SO 12 Areálové osvet...'!F36</f>
        <v>0</v>
      </c>
      <c r="BD115" s="136">
        <f>'12 - SO 12 Areálové osvet...'!F37</f>
        <v>0</v>
      </c>
      <c r="BE115" s="7"/>
      <c r="BT115" s="137" t="s">
        <v>86</v>
      </c>
      <c r="BV115" s="137" t="s">
        <v>82</v>
      </c>
      <c r="BW115" s="137" t="s">
        <v>136</v>
      </c>
      <c r="BX115" s="137" t="s">
        <v>5</v>
      </c>
      <c r="CL115" s="137" t="s">
        <v>137</v>
      </c>
      <c r="CM115" s="137" t="s">
        <v>81</v>
      </c>
    </row>
    <row r="116" s="7" customFormat="1" ht="16.5" customHeight="1">
      <c r="A116" s="125" t="s">
        <v>84</v>
      </c>
      <c r="B116" s="126"/>
      <c r="C116" s="127"/>
      <c r="D116" s="128" t="s">
        <v>138</v>
      </c>
      <c r="E116" s="128"/>
      <c r="F116" s="128"/>
      <c r="G116" s="128"/>
      <c r="H116" s="128"/>
      <c r="I116" s="129"/>
      <c r="J116" s="128" t="s">
        <v>139</v>
      </c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30">
        <f>'13 - SO 13 Retenčná požia...'!J30</f>
        <v>0</v>
      </c>
      <c r="AH116" s="129"/>
      <c r="AI116" s="129"/>
      <c r="AJ116" s="129"/>
      <c r="AK116" s="129"/>
      <c r="AL116" s="129"/>
      <c r="AM116" s="129"/>
      <c r="AN116" s="130">
        <f>SUM(AG116,AT116)</f>
        <v>0</v>
      </c>
      <c r="AO116" s="129"/>
      <c r="AP116" s="129"/>
      <c r="AQ116" s="131" t="s">
        <v>85</v>
      </c>
      <c r="AR116" s="132"/>
      <c r="AS116" s="133">
        <v>0</v>
      </c>
      <c r="AT116" s="134">
        <f>ROUND(SUM(AV116:AW116),2)</f>
        <v>0</v>
      </c>
      <c r="AU116" s="135">
        <f>'13 - SO 13 Retenčná požia...'!P122</f>
        <v>0</v>
      </c>
      <c r="AV116" s="134">
        <f>'13 - SO 13 Retenčná požia...'!J33</f>
        <v>0</v>
      </c>
      <c r="AW116" s="134">
        <f>'13 - SO 13 Retenčná požia...'!J34</f>
        <v>0</v>
      </c>
      <c r="AX116" s="134">
        <f>'13 - SO 13 Retenčná požia...'!J35</f>
        <v>0</v>
      </c>
      <c r="AY116" s="134">
        <f>'13 - SO 13 Retenčná požia...'!J36</f>
        <v>0</v>
      </c>
      <c r="AZ116" s="134">
        <f>'13 - SO 13 Retenčná požia...'!F33</f>
        <v>0</v>
      </c>
      <c r="BA116" s="134">
        <f>'13 - SO 13 Retenčná požia...'!F34</f>
        <v>0</v>
      </c>
      <c r="BB116" s="134">
        <f>'13 - SO 13 Retenčná požia...'!F35</f>
        <v>0</v>
      </c>
      <c r="BC116" s="134">
        <f>'13 - SO 13 Retenčná požia...'!F36</f>
        <v>0</v>
      </c>
      <c r="BD116" s="136">
        <f>'13 - SO 13 Retenčná požia...'!F37</f>
        <v>0</v>
      </c>
      <c r="BE116" s="7"/>
      <c r="BT116" s="137" t="s">
        <v>86</v>
      </c>
      <c r="BV116" s="137" t="s">
        <v>82</v>
      </c>
      <c r="BW116" s="137" t="s">
        <v>140</v>
      </c>
      <c r="BX116" s="137" t="s">
        <v>5</v>
      </c>
      <c r="CL116" s="137" t="s">
        <v>17</v>
      </c>
      <c r="CM116" s="137" t="s">
        <v>81</v>
      </c>
    </row>
    <row r="117" s="7" customFormat="1" ht="16.5" customHeight="1">
      <c r="A117" s="125" t="s">
        <v>84</v>
      </c>
      <c r="B117" s="126"/>
      <c r="C117" s="127"/>
      <c r="D117" s="128" t="s">
        <v>141</v>
      </c>
      <c r="E117" s="128"/>
      <c r="F117" s="128"/>
      <c r="G117" s="128"/>
      <c r="H117" s="128"/>
      <c r="I117" s="129"/>
      <c r="J117" s="128" t="s">
        <v>142</v>
      </c>
      <c r="K117" s="128"/>
      <c r="L117" s="128"/>
      <c r="M117" s="128"/>
      <c r="N117" s="128"/>
      <c r="O117" s="128"/>
      <c r="P117" s="128"/>
      <c r="Q117" s="128"/>
      <c r="R117" s="128"/>
      <c r="S117" s="128"/>
      <c r="T117" s="128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30">
        <f>'14 - SO 14 Zeleň'!J30</f>
        <v>0</v>
      </c>
      <c r="AH117" s="129"/>
      <c r="AI117" s="129"/>
      <c r="AJ117" s="129"/>
      <c r="AK117" s="129"/>
      <c r="AL117" s="129"/>
      <c r="AM117" s="129"/>
      <c r="AN117" s="130">
        <f>SUM(AG117,AT117)</f>
        <v>0</v>
      </c>
      <c r="AO117" s="129"/>
      <c r="AP117" s="129"/>
      <c r="AQ117" s="131" t="s">
        <v>85</v>
      </c>
      <c r="AR117" s="132"/>
      <c r="AS117" s="148">
        <v>0</v>
      </c>
      <c r="AT117" s="149">
        <f>ROUND(SUM(AV117:AW117),2)</f>
        <v>0</v>
      </c>
      <c r="AU117" s="150">
        <f>'14 - SO 14 Zeleň'!P119</f>
        <v>0</v>
      </c>
      <c r="AV117" s="149">
        <f>'14 - SO 14 Zeleň'!J33</f>
        <v>0</v>
      </c>
      <c r="AW117" s="149">
        <f>'14 - SO 14 Zeleň'!J34</f>
        <v>0</v>
      </c>
      <c r="AX117" s="149">
        <f>'14 - SO 14 Zeleň'!J35</f>
        <v>0</v>
      </c>
      <c r="AY117" s="149">
        <f>'14 - SO 14 Zeleň'!J36</f>
        <v>0</v>
      </c>
      <c r="AZ117" s="149">
        <f>'14 - SO 14 Zeleň'!F33</f>
        <v>0</v>
      </c>
      <c r="BA117" s="149">
        <f>'14 - SO 14 Zeleň'!F34</f>
        <v>0</v>
      </c>
      <c r="BB117" s="149">
        <f>'14 - SO 14 Zeleň'!F35</f>
        <v>0</v>
      </c>
      <c r="BC117" s="149">
        <f>'14 - SO 14 Zeleň'!F36</f>
        <v>0</v>
      </c>
      <c r="BD117" s="151">
        <f>'14 - SO 14 Zeleň'!F37</f>
        <v>0</v>
      </c>
      <c r="BE117" s="7"/>
      <c r="BT117" s="137" t="s">
        <v>86</v>
      </c>
      <c r="BV117" s="137" t="s">
        <v>82</v>
      </c>
      <c r="BW117" s="137" t="s">
        <v>143</v>
      </c>
      <c r="BX117" s="137" t="s">
        <v>5</v>
      </c>
      <c r="CL117" s="137" t="s">
        <v>17</v>
      </c>
      <c r="CM117" s="137" t="s">
        <v>81</v>
      </c>
    </row>
    <row r="118" s="2" customFormat="1" ht="30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5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</row>
    <row r="119" s="2" customFormat="1" ht="6.96" customHeight="1">
      <c r="A119" s="39"/>
      <c r="B119" s="73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  <c r="AN119" s="74"/>
      <c r="AO119" s="74"/>
      <c r="AP119" s="74"/>
      <c r="AQ119" s="74"/>
      <c r="AR119" s="45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</row>
  </sheetData>
  <sheetProtection sheet="1" formatColumns="0" formatRows="0" objects="1" scenarios="1" spinCount="100000" saltValue="Jf8uMn6RgAy7Z/+X2xcoODHcbqEkztbgP4OqvNSwtV5/kZnQy08XXpQvllCTcJPM7td8Hx7IBahfqWd9R3YBag==" hashValue="Qa+szrFz2gEzkpnIxubzGp6xeM+u5/RHAVihXugjQc+BeHGDot6oaL5JGfGlKRgSW4xJFPxUcOYB/Z0n88HByg==" algorithmName="SHA-512" password="CC35"/>
  <mergeCells count="130">
    <mergeCell ref="C92:G92"/>
    <mergeCell ref="D104:H104"/>
    <mergeCell ref="D103:H103"/>
    <mergeCell ref="D96:H96"/>
    <mergeCell ref="D95:H95"/>
    <mergeCell ref="E100:I100"/>
    <mergeCell ref="E97:I97"/>
    <mergeCell ref="E102:I102"/>
    <mergeCell ref="E101:I101"/>
    <mergeCell ref="E98:I98"/>
    <mergeCell ref="E99:I99"/>
    <mergeCell ref="I92:AF92"/>
    <mergeCell ref="J96:AF96"/>
    <mergeCell ref="J104:AF104"/>
    <mergeCell ref="J95:AF95"/>
    <mergeCell ref="J103:AF103"/>
    <mergeCell ref="K100:AF100"/>
    <mergeCell ref="K98:AF98"/>
    <mergeCell ref="K101:AF101"/>
    <mergeCell ref="K102:AF102"/>
    <mergeCell ref="K99:AF99"/>
    <mergeCell ref="K97:AF97"/>
    <mergeCell ref="L85:AJ85"/>
    <mergeCell ref="E105:I105"/>
    <mergeCell ref="K105:AF105"/>
    <mergeCell ref="E106:I106"/>
    <mergeCell ref="K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D115:H115"/>
    <mergeCell ref="J115:AF115"/>
    <mergeCell ref="D116:H116"/>
    <mergeCell ref="J116:AF116"/>
    <mergeCell ref="D117:H117"/>
    <mergeCell ref="J117:AF11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M87:AN87"/>
    <mergeCell ref="AR2:BE2"/>
    <mergeCell ref="AM89:AP89"/>
    <mergeCell ref="AS89:AT91"/>
    <mergeCell ref="AM90:AP90"/>
    <mergeCell ref="AG92:AM92"/>
    <mergeCell ref="AN92:AP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100:AM100"/>
    <mergeCell ref="AG101:AM101"/>
    <mergeCell ref="AN101:AP101"/>
    <mergeCell ref="AN102:AP102"/>
    <mergeCell ref="AG102:AM102"/>
    <mergeCell ref="AN100:AP100"/>
    <mergeCell ref="AG94:AM94"/>
    <mergeCell ref="AN94:AP94"/>
    <mergeCell ref="AG103:AM103"/>
    <mergeCell ref="AN103:AP103"/>
    <mergeCell ref="AN104:AP104"/>
    <mergeCell ref="AG104:AM104"/>
    <mergeCell ref="AG105:AM105"/>
    <mergeCell ref="AN105:AP105"/>
    <mergeCell ref="AG106:AM106"/>
    <mergeCell ref="AN106:AP106"/>
    <mergeCell ref="AN107:AP107"/>
    <mergeCell ref="AG107:AM107"/>
    <mergeCell ref="AG108:AM108"/>
    <mergeCell ref="AN108:AP108"/>
    <mergeCell ref="AG109:AM109"/>
    <mergeCell ref="AN109:AP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G116:AM116"/>
    <mergeCell ref="AN116:AP116"/>
    <mergeCell ref="AN117:AP117"/>
    <mergeCell ref="AG117:AM117"/>
  </mergeCells>
  <hyperlinks>
    <hyperlink ref="A95" location="'ts01-22 - Zberný dvor Lud...'!C2" display="/"/>
    <hyperlink ref="A97" location="'1 - SO 01 Komunikačné dop...'!C2" display="/"/>
    <hyperlink ref="A98" location="'1 - SO 01.1 Posuvná oceľo...'!C2" display="/"/>
    <hyperlink ref="A99" location="'2 - SO 01.2 Mostová váha'!C2" display="/"/>
    <hyperlink ref="A100" location="'3 - SO 01.3 Oplotenie'!C2" display="/"/>
    <hyperlink ref="A101" location="'4 - SO 01.4 Požiarne potr...'!C2" display="/"/>
    <hyperlink ref="A102" location="'5 - SO 01.5 Rampa - závora'!C2" display="/"/>
    <hyperlink ref="A103" location="'2 - SO 02 Sanitárne a skl...'!C2" display="/"/>
    <hyperlink ref="A105" location="'3 - SO 03 Oceľový prístre...'!C2" display="/"/>
    <hyperlink ref="A106" location="'1 - SO 03 + SO 04 Elektro...'!C2" display="/"/>
    <hyperlink ref="A107" location="'4 - SO 04 Oceľový prístre...'!C2" display="/"/>
    <hyperlink ref="A108" location="'5 - SO 05 Spevnené plochy...'!C2" display="/"/>
    <hyperlink ref="A109" location="'6 - SO 06 Prípojka NN'!C2" display="/"/>
    <hyperlink ref="A110" location="'7 - SO 07 Prípojka vody'!C2" display="/"/>
    <hyperlink ref="A111" location="'8 - SO 08 Areálové rozvod...'!C2" display="/"/>
    <hyperlink ref="A112" location="'9 - SO 09 Areálový vodovod '!C2" display="/"/>
    <hyperlink ref="A113" location="'10 - SO 10 Žumpa'!C2" display="/"/>
    <hyperlink ref="A114" location="'11 - SO 11 Areálová kanal...'!C2" display="/"/>
    <hyperlink ref="A115" location="'12 - SO 12 Areálové osvet...'!C2" display="/"/>
    <hyperlink ref="A116" location="'13 - SO 13 Retenčná požia...'!C2" display="/"/>
    <hyperlink ref="A117" location="'14 - SO 14 Zeleň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615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90</v>
      </c>
      <c r="G11" s="39"/>
      <c r="H11" s="39"/>
      <c r="I11" s="156" t="s">
        <v>18</v>
      </c>
      <c r="J11" s="147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ROUND(J123,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ROUND((SUM(BE123:BE145)),  2)</f>
        <v>0</v>
      </c>
      <c r="G33" s="170"/>
      <c r="H33" s="170"/>
      <c r="I33" s="171">
        <v>0.20000000000000001</v>
      </c>
      <c r="J33" s="169">
        <f>ROUND(((SUM(BE123:BE145))*I33),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ROUND((SUM(BF123:BF145)),  2)</f>
        <v>0</v>
      </c>
      <c r="G34" s="170"/>
      <c r="H34" s="170"/>
      <c r="I34" s="171">
        <v>0.20000000000000001</v>
      </c>
      <c r="J34" s="169">
        <f>ROUND(((SUM(BF123:BF145))*I34),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ROUND((SUM(BG123:BG145)),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ROUND((SUM(BH123:BH145)),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ROUND((SUM(BI123:BI145)),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3 - SO 03 Oceľový prístrešok pre techniku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J123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J124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180</v>
      </c>
      <c r="E98" s="204"/>
      <c r="F98" s="204"/>
      <c r="G98" s="204"/>
      <c r="H98" s="204"/>
      <c r="I98" s="204"/>
      <c r="J98" s="205">
        <f>J125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301</v>
      </c>
      <c r="E99" s="204"/>
      <c r="F99" s="204"/>
      <c r="G99" s="204"/>
      <c r="H99" s="204"/>
      <c r="I99" s="204"/>
      <c r="J99" s="205">
        <f>J130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139"/>
      <c r="D100" s="203" t="s">
        <v>183</v>
      </c>
      <c r="E100" s="204"/>
      <c r="F100" s="204"/>
      <c r="G100" s="204"/>
      <c r="H100" s="204"/>
      <c r="I100" s="204"/>
      <c r="J100" s="205">
        <f>J133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184</v>
      </c>
      <c r="E101" s="204"/>
      <c r="F101" s="204"/>
      <c r="G101" s="204"/>
      <c r="H101" s="204"/>
      <c r="I101" s="204"/>
      <c r="J101" s="205">
        <f>J140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6"/>
      <c r="C102" s="197"/>
      <c r="D102" s="198" t="s">
        <v>368</v>
      </c>
      <c r="E102" s="199"/>
      <c r="F102" s="199"/>
      <c r="G102" s="199"/>
      <c r="H102" s="199"/>
      <c r="I102" s="199"/>
      <c r="J102" s="200">
        <f>J142</f>
        <v>0</v>
      </c>
      <c r="K102" s="197"/>
      <c r="L102" s="20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2"/>
      <c r="C103" s="139"/>
      <c r="D103" s="203" t="s">
        <v>616</v>
      </c>
      <c r="E103" s="204"/>
      <c r="F103" s="204"/>
      <c r="G103" s="204"/>
      <c r="H103" s="204"/>
      <c r="I103" s="204"/>
      <c r="J103" s="205">
        <f>J143</f>
        <v>0</v>
      </c>
      <c r="K103" s="139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152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14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255" t="str">
        <f>E7</f>
        <v>Zberný dvor Ludanice</v>
      </c>
      <c r="F113" s="33"/>
      <c r="G113" s="33"/>
      <c r="H113" s="33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176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83" t="str">
        <f>E9</f>
        <v>3 - SO 03 Oceľový prístrešok pre techniku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Ludanice</v>
      </c>
      <c r="G117" s="41"/>
      <c r="H117" s="41"/>
      <c r="I117" s="33" t="s">
        <v>22</v>
      </c>
      <c r="J117" s="86" t="str">
        <f>IF(J12="","",J12)</f>
        <v>27. 1. 2022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Obec Ludanice</v>
      </c>
      <c r="G119" s="41"/>
      <c r="H119" s="41"/>
      <c r="I119" s="33" t="s">
        <v>32</v>
      </c>
      <c r="J119" s="37" t="str">
        <f>E21</f>
        <v>Ing.arch.Ondrej Trangoš, Bratislava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38</v>
      </c>
      <c r="J120" s="37" t="str">
        <f>E24</f>
        <v>Bečka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7"/>
      <c r="B122" s="208"/>
      <c r="C122" s="209" t="s">
        <v>153</v>
      </c>
      <c r="D122" s="210" t="s">
        <v>66</v>
      </c>
      <c r="E122" s="210" t="s">
        <v>62</v>
      </c>
      <c r="F122" s="210" t="s">
        <v>63</v>
      </c>
      <c r="G122" s="210" t="s">
        <v>154</v>
      </c>
      <c r="H122" s="210" t="s">
        <v>155</v>
      </c>
      <c r="I122" s="210" t="s">
        <v>156</v>
      </c>
      <c r="J122" s="211" t="s">
        <v>147</v>
      </c>
      <c r="K122" s="212" t="s">
        <v>157</v>
      </c>
      <c r="L122" s="213"/>
      <c r="M122" s="107" t="s">
        <v>1</v>
      </c>
      <c r="N122" s="108" t="s">
        <v>45</v>
      </c>
      <c r="O122" s="108" t="s">
        <v>158</v>
      </c>
      <c r="P122" s="108" t="s">
        <v>159</v>
      </c>
      <c r="Q122" s="108" t="s">
        <v>160</v>
      </c>
      <c r="R122" s="108" t="s">
        <v>161</v>
      </c>
      <c r="S122" s="108" t="s">
        <v>162</v>
      </c>
      <c r="T122" s="109" t="s">
        <v>163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9"/>
      <c r="B123" s="40"/>
      <c r="C123" s="114" t="s">
        <v>148</v>
      </c>
      <c r="D123" s="41"/>
      <c r="E123" s="41"/>
      <c r="F123" s="41"/>
      <c r="G123" s="41"/>
      <c r="H123" s="41"/>
      <c r="I123" s="41"/>
      <c r="J123" s="214">
        <f>BK123</f>
        <v>0</v>
      </c>
      <c r="K123" s="41"/>
      <c r="L123" s="45"/>
      <c r="M123" s="110"/>
      <c r="N123" s="215"/>
      <c r="O123" s="111"/>
      <c r="P123" s="216">
        <f>P124+P142</f>
        <v>0</v>
      </c>
      <c r="Q123" s="111"/>
      <c r="R123" s="216">
        <f>R124+R142</f>
        <v>40.205360760000005</v>
      </c>
      <c r="S123" s="111"/>
      <c r="T123" s="217">
        <f>T124+T142</f>
        <v>5.2800000000000002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149</v>
      </c>
      <c r="BK123" s="218">
        <f>BK124+BK142</f>
        <v>0</v>
      </c>
    </row>
    <row r="124" s="12" customFormat="1" ht="25.92" customHeight="1">
      <c r="A124" s="12"/>
      <c r="B124" s="219"/>
      <c r="C124" s="220"/>
      <c r="D124" s="221" t="s">
        <v>80</v>
      </c>
      <c r="E124" s="222" t="s">
        <v>164</v>
      </c>
      <c r="F124" s="222" t="s">
        <v>165</v>
      </c>
      <c r="G124" s="220"/>
      <c r="H124" s="220"/>
      <c r="I124" s="223"/>
      <c r="J124" s="224">
        <f>BK124</f>
        <v>0</v>
      </c>
      <c r="K124" s="220"/>
      <c r="L124" s="225"/>
      <c r="M124" s="226"/>
      <c r="N124" s="227"/>
      <c r="O124" s="227"/>
      <c r="P124" s="228">
        <f>P125+P130+P133+P140</f>
        <v>0</v>
      </c>
      <c r="Q124" s="227"/>
      <c r="R124" s="228">
        <f>R125+R130+R133+R140</f>
        <v>40.205360760000005</v>
      </c>
      <c r="S124" s="227"/>
      <c r="T124" s="229">
        <f>T125+T130+T133+T140</f>
        <v>5.2800000000000002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86</v>
      </c>
      <c r="AT124" s="231" t="s">
        <v>80</v>
      </c>
      <c r="AU124" s="231" t="s">
        <v>81</v>
      </c>
      <c r="AY124" s="230" t="s">
        <v>166</v>
      </c>
      <c r="BK124" s="232">
        <f>BK125+BK130+BK133+BK140</f>
        <v>0</v>
      </c>
    </row>
    <row r="125" s="12" customFormat="1" ht="22.8" customHeight="1">
      <c r="A125" s="12"/>
      <c r="B125" s="219"/>
      <c r="C125" s="220"/>
      <c r="D125" s="221" t="s">
        <v>80</v>
      </c>
      <c r="E125" s="233" t="s">
        <v>86</v>
      </c>
      <c r="F125" s="233" t="s">
        <v>185</v>
      </c>
      <c r="G125" s="220"/>
      <c r="H125" s="220"/>
      <c r="I125" s="223"/>
      <c r="J125" s="234">
        <f>BK125</f>
        <v>0</v>
      </c>
      <c r="K125" s="220"/>
      <c r="L125" s="225"/>
      <c r="M125" s="226"/>
      <c r="N125" s="227"/>
      <c r="O125" s="227"/>
      <c r="P125" s="228">
        <f>SUM(P126:P129)</f>
        <v>0</v>
      </c>
      <c r="Q125" s="227"/>
      <c r="R125" s="228">
        <f>SUM(R126:R129)</f>
        <v>0</v>
      </c>
      <c r="S125" s="227"/>
      <c r="T125" s="229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86</v>
      </c>
      <c r="AT125" s="231" t="s">
        <v>80</v>
      </c>
      <c r="AU125" s="231" t="s">
        <v>86</v>
      </c>
      <c r="AY125" s="230" t="s">
        <v>166</v>
      </c>
      <c r="BK125" s="232">
        <f>SUM(BK126:BK129)</f>
        <v>0</v>
      </c>
    </row>
    <row r="126" s="2" customFormat="1" ht="21.75" customHeight="1">
      <c r="A126" s="39"/>
      <c r="B126" s="40"/>
      <c r="C126" s="235" t="s">
        <v>86</v>
      </c>
      <c r="D126" s="235" t="s">
        <v>168</v>
      </c>
      <c r="E126" s="236" t="s">
        <v>311</v>
      </c>
      <c r="F126" s="237" t="s">
        <v>312</v>
      </c>
      <c r="G126" s="238" t="s">
        <v>250</v>
      </c>
      <c r="H126" s="239">
        <v>16.079999999999998</v>
      </c>
      <c r="I126" s="240"/>
      <c r="J126" s="239">
        <f>ROUND(I126*H126,3)</f>
        <v>0</v>
      </c>
      <c r="K126" s="241"/>
      <c r="L126" s="45"/>
      <c r="M126" s="242" t="s">
        <v>1</v>
      </c>
      <c r="N126" s="243" t="s">
        <v>47</v>
      </c>
      <c r="O126" s="98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6" t="s">
        <v>100</v>
      </c>
      <c r="AT126" s="246" t="s">
        <v>168</v>
      </c>
      <c r="AU126" s="246" t="s">
        <v>92</v>
      </c>
      <c r="AY126" s="18" t="s">
        <v>166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8" t="s">
        <v>92</v>
      </c>
      <c r="BK126" s="248">
        <f>ROUND(I126*H126,3)</f>
        <v>0</v>
      </c>
      <c r="BL126" s="18" t="s">
        <v>100</v>
      </c>
      <c r="BM126" s="246" t="s">
        <v>617</v>
      </c>
    </row>
    <row r="127" s="13" customFormat="1">
      <c r="A127" s="13"/>
      <c r="B127" s="256"/>
      <c r="C127" s="257"/>
      <c r="D127" s="258" t="s">
        <v>189</v>
      </c>
      <c r="E127" s="259" t="s">
        <v>1</v>
      </c>
      <c r="F127" s="260" t="s">
        <v>618</v>
      </c>
      <c r="G127" s="257"/>
      <c r="H127" s="261">
        <v>16.079999999999998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189</v>
      </c>
      <c r="AU127" s="267" t="s">
        <v>92</v>
      </c>
      <c r="AV127" s="13" t="s">
        <v>92</v>
      </c>
      <c r="AW127" s="13" t="s">
        <v>36</v>
      </c>
      <c r="AX127" s="13" t="s">
        <v>86</v>
      </c>
      <c r="AY127" s="267" t="s">
        <v>166</v>
      </c>
    </row>
    <row r="128" s="2" customFormat="1" ht="24.15" customHeight="1">
      <c r="A128" s="39"/>
      <c r="B128" s="40"/>
      <c r="C128" s="235" t="s">
        <v>92</v>
      </c>
      <c r="D128" s="235" t="s">
        <v>168</v>
      </c>
      <c r="E128" s="236" t="s">
        <v>318</v>
      </c>
      <c r="F128" s="237" t="s">
        <v>319</v>
      </c>
      <c r="G128" s="238" t="s">
        <v>250</v>
      </c>
      <c r="H128" s="239">
        <v>16.079999999999998</v>
      </c>
      <c r="I128" s="240"/>
      <c r="J128" s="239">
        <f>ROUND(I128*H128,3)</f>
        <v>0</v>
      </c>
      <c r="K128" s="241"/>
      <c r="L128" s="45"/>
      <c r="M128" s="242" t="s">
        <v>1</v>
      </c>
      <c r="N128" s="243" t="s">
        <v>47</v>
      </c>
      <c r="O128" s="98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100</v>
      </c>
      <c r="AT128" s="246" t="s">
        <v>168</v>
      </c>
      <c r="AU128" s="246" t="s">
        <v>92</v>
      </c>
      <c r="AY128" s="18" t="s">
        <v>166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8" t="s">
        <v>92</v>
      </c>
      <c r="BK128" s="248">
        <f>ROUND(I128*H128,3)</f>
        <v>0</v>
      </c>
      <c r="BL128" s="18" t="s">
        <v>100</v>
      </c>
      <c r="BM128" s="246" t="s">
        <v>619</v>
      </c>
    </row>
    <row r="129" s="2" customFormat="1" ht="16.5" customHeight="1">
      <c r="A129" s="39"/>
      <c r="B129" s="40"/>
      <c r="C129" s="235" t="s">
        <v>97</v>
      </c>
      <c r="D129" s="235" t="s">
        <v>168</v>
      </c>
      <c r="E129" s="236" t="s">
        <v>389</v>
      </c>
      <c r="F129" s="237" t="s">
        <v>390</v>
      </c>
      <c r="G129" s="238" t="s">
        <v>250</v>
      </c>
      <c r="H129" s="239">
        <v>16.079999999999998</v>
      </c>
      <c r="I129" s="240"/>
      <c r="J129" s="239">
        <f>ROUND(I129*H129,3)</f>
        <v>0</v>
      </c>
      <c r="K129" s="241"/>
      <c r="L129" s="45"/>
      <c r="M129" s="242" t="s">
        <v>1</v>
      </c>
      <c r="N129" s="243" t="s">
        <v>47</v>
      </c>
      <c r="O129" s="9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100</v>
      </c>
      <c r="AT129" s="246" t="s">
        <v>168</v>
      </c>
      <c r="AU129" s="246" t="s">
        <v>92</v>
      </c>
      <c r="AY129" s="18" t="s">
        <v>166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8" t="s">
        <v>92</v>
      </c>
      <c r="BK129" s="248">
        <f>ROUND(I129*H129,3)</f>
        <v>0</v>
      </c>
      <c r="BL129" s="18" t="s">
        <v>100</v>
      </c>
      <c r="BM129" s="246" t="s">
        <v>620</v>
      </c>
    </row>
    <row r="130" s="12" customFormat="1" ht="22.8" customHeight="1">
      <c r="A130" s="12"/>
      <c r="B130" s="219"/>
      <c r="C130" s="220"/>
      <c r="D130" s="221" t="s">
        <v>80</v>
      </c>
      <c r="E130" s="233" t="s">
        <v>92</v>
      </c>
      <c r="F130" s="233" t="s">
        <v>329</v>
      </c>
      <c r="G130" s="220"/>
      <c r="H130" s="220"/>
      <c r="I130" s="223"/>
      <c r="J130" s="234">
        <f>BK130</f>
        <v>0</v>
      </c>
      <c r="K130" s="220"/>
      <c r="L130" s="225"/>
      <c r="M130" s="226"/>
      <c r="N130" s="227"/>
      <c r="O130" s="227"/>
      <c r="P130" s="228">
        <f>SUM(P131:P132)</f>
        <v>0</v>
      </c>
      <c r="Q130" s="227"/>
      <c r="R130" s="228">
        <f>SUM(R131:R132)</f>
        <v>40.204827960000003</v>
      </c>
      <c r="S130" s="227"/>
      <c r="T130" s="229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86</v>
      </c>
      <c r="AT130" s="231" t="s">
        <v>80</v>
      </c>
      <c r="AU130" s="231" t="s">
        <v>86</v>
      </c>
      <c r="AY130" s="230" t="s">
        <v>166</v>
      </c>
      <c r="BK130" s="232">
        <f>SUM(BK131:BK132)</f>
        <v>0</v>
      </c>
    </row>
    <row r="131" s="2" customFormat="1" ht="16.5" customHeight="1">
      <c r="A131" s="39"/>
      <c r="B131" s="40"/>
      <c r="C131" s="235" t="s">
        <v>100</v>
      </c>
      <c r="D131" s="235" t="s">
        <v>168</v>
      </c>
      <c r="E131" s="236" t="s">
        <v>621</v>
      </c>
      <c r="F131" s="237" t="s">
        <v>622</v>
      </c>
      <c r="G131" s="238" t="s">
        <v>250</v>
      </c>
      <c r="H131" s="239">
        <v>16.643000000000001</v>
      </c>
      <c r="I131" s="240"/>
      <c r="J131" s="239">
        <f>ROUND(I131*H131,3)</f>
        <v>0</v>
      </c>
      <c r="K131" s="241"/>
      <c r="L131" s="45"/>
      <c r="M131" s="242" t="s">
        <v>1</v>
      </c>
      <c r="N131" s="243" t="s">
        <v>47</v>
      </c>
      <c r="O131" s="98"/>
      <c r="P131" s="244">
        <f>O131*H131</f>
        <v>0</v>
      </c>
      <c r="Q131" s="244">
        <v>2.4157199999999999</v>
      </c>
      <c r="R131" s="244">
        <f>Q131*H131</f>
        <v>40.204827960000003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100</v>
      </c>
      <c r="AT131" s="246" t="s">
        <v>168</v>
      </c>
      <c r="AU131" s="246" t="s">
        <v>92</v>
      </c>
      <c r="AY131" s="18" t="s">
        <v>166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8" t="s">
        <v>92</v>
      </c>
      <c r="BK131" s="248">
        <f>ROUND(I131*H131,3)</f>
        <v>0</v>
      </c>
      <c r="BL131" s="18" t="s">
        <v>100</v>
      </c>
      <c r="BM131" s="246" t="s">
        <v>623</v>
      </c>
    </row>
    <row r="132" s="13" customFormat="1">
      <c r="A132" s="13"/>
      <c r="B132" s="256"/>
      <c r="C132" s="257"/>
      <c r="D132" s="258" t="s">
        <v>189</v>
      </c>
      <c r="E132" s="259" t="s">
        <v>1</v>
      </c>
      <c r="F132" s="260" t="s">
        <v>624</v>
      </c>
      <c r="G132" s="257"/>
      <c r="H132" s="261">
        <v>16.643000000000001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189</v>
      </c>
      <c r="AU132" s="267" t="s">
        <v>92</v>
      </c>
      <c r="AV132" s="13" t="s">
        <v>92</v>
      </c>
      <c r="AW132" s="13" t="s">
        <v>36</v>
      </c>
      <c r="AX132" s="13" t="s">
        <v>86</v>
      </c>
      <c r="AY132" s="267" t="s">
        <v>166</v>
      </c>
    </row>
    <row r="133" s="12" customFormat="1" ht="22.8" customHeight="1">
      <c r="A133" s="12"/>
      <c r="B133" s="219"/>
      <c r="C133" s="220"/>
      <c r="D133" s="221" t="s">
        <v>80</v>
      </c>
      <c r="E133" s="233" t="s">
        <v>125</v>
      </c>
      <c r="F133" s="233" t="s">
        <v>259</v>
      </c>
      <c r="G133" s="220"/>
      <c r="H133" s="220"/>
      <c r="I133" s="223"/>
      <c r="J133" s="234">
        <f>BK133</f>
        <v>0</v>
      </c>
      <c r="K133" s="220"/>
      <c r="L133" s="225"/>
      <c r="M133" s="226"/>
      <c r="N133" s="227"/>
      <c r="O133" s="227"/>
      <c r="P133" s="228">
        <f>SUM(P134:P139)</f>
        <v>0</v>
      </c>
      <c r="Q133" s="227"/>
      <c r="R133" s="228">
        <f>SUM(R134:R139)</f>
        <v>0.00053280000000000005</v>
      </c>
      <c r="S133" s="227"/>
      <c r="T133" s="229">
        <f>SUM(T134:T139)</f>
        <v>5.2800000000000002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0" t="s">
        <v>86</v>
      </c>
      <c r="AT133" s="231" t="s">
        <v>80</v>
      </c>
      <c r="AU133" s="231" t="s">
        <v>86</v>
      </c>
      <c r="AY133" s="230" t="s">
        <v>166</v>
      </c>
      <c r="BK133" s="232">
        <f>SUM(BK134:BK139)</f>
        <v>0</v>
      </c>
    </row>
    <row r="134" s="2" customFormat="1" ht="24.15" customHeight="1">
      <c r="A134" s="39"/>
      <c r="B134" s="40"/>
      <c r="C134" s="235" t="s">
        <v>103</v>
      </c>
      <c r="D134" s="235" t="s">
        <v>168</v>
      </c>
      <c r="E134" s="236" t="s">
        <v>625</v>
      </c>
      <c r="F134" s="237" t="s">
        <v>626</v>
      </c>
      <c r="G134" s="238" t="s">
        <v>236</v>
      </c>
      <c r="H134" s="239">
        <v>48</v>
      </c>
      <c r="I134" s="240"/>
      <c r="J134" s="239">
        <f>ROUND(I134*H134,3)</f>
        <v>0</v>
      </c>
      <c r="K134" s="241"/>
      <c r="L134" s="45"/>
      <c r="M134" s="242" t="s">
        <v>1</v>
      </c>
      <c r="N134" s="243" t="s">
        <v>47</v>
      </c>
      <c r="O134" s="98"/>
      <c r="P134" s="244">
        <f>O134*H134</f>
        <v>0</v>
      </c>
      <c r="Q134" s="244">
        <v>1.1100000000000001E-05</v>
      </c>
      <c r="R134" s="244">
        <f>Q134*H134</f>
        <v>0.00053280000000000005</v>
      </c>
      <c r="S134" s="244">
        <v>0</v>
      </c>
      <c r="T134" s="24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100</v>
      </c>
      <c r="AT134" s="246" t="s">
        <v>168</v>
      </c>
      <c r="AU134" s="246" t="s">
        <v>92</v>
      </c>
      <c r="AY134" s="18" t="s">
        <v>166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8" t="s">
        <v>92</v>
      </c>
      <c r="BK134" s="248">
        <f>ROUND(I134*H134,3)</f>
        <v>0</v>
      </c>
      <c r="BL134" s="18" t="s">
        <v>100</v>
      </c>
      <c r="BM134" s="246" t="s">
        <v>627</v>
      </c>
    </row>
    <row r="135" s="13" customFormat="1">
      <c r="A135" s="13"/>
      <c r="B135" s="256"/>
      <c r="C135" s="257"/>
      <c r="D135" s="258" t="s">
        <v>189</v>
      </c>
      <c r="E135" s="259" t="s">
        <v>1</v>
      </c>
      <c r="F135" s="260" t="s">
        <v>628</v>
      </c>
      <c r="G135" s="257"/>
      <c r="H135" s="261">
        <v>48</v>
      </c>
      <c r="I135" s="262"/>
      <c r="J135" s="257"/>
      <c r="K135" s="257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189</v>
      </c>
      <c r="AU135" s="267" t="s">
        <v>92</v>
      </c>
      <c r="AV135" s="13" t="s">
        <v>92</v>
      </c>
      <c r="AW135" s="13" t="s">
        <v>36</v>
      </c>
      <c r="AX135" s="13" t="s">
        <v>86</v>
      </c>
      <c r="AY135" s="267" t="s">
        <v>166</v>
      </c>
    </row>
    <row r="136" s="2" customFormat="1" ht="37.8" customHeight="1">
      <c r="A136" s="39"/>
      <c r="B136" s="40"/>
      <c r="C136" s="235" t="s">
        <v>116</v>
      </c>
      <c r="D136" s="235" t="s">
        <v>168</v>
      </c>
      <c r="E136" s="236" t="s">
        <v>629</v>
      </c>
      <c r="F136" s="237" t="s">
        <v>630</v>
      </c>
      <c r="G136" s="238" t="s">
        <v>250</v>
      </c>
      <c r="H136" s="239">
        <v>2.3999999999999999</v>
      </c>
      <c r="I136" s="240"/>
      <c r="J136" s="239">
        <f>ROUND(I136*H136,3)</f>
        <v>0</v>
      </c>
      <c r="K136" s="241"/>
      <c r="L136" s="45"/>
      <c r="M136" s="242" t="s">
        <v>1</v>
      </c>
      <c r="N136" s="243" t="s">
        <v>47</v>
      </c>
      <c r="O136" s="98"/>
      <c r="P136" s="244">
        <f>O136*H136</f>
        <v>0</v>
      </c>
      <c r="Q136" s="244">
        <v>0</v>
      </c>
      <c r="R136" s="244">
        <f>Q136*H136</f>
        <v>0</v>
      </c>
      <c r="S136" s="244">
        <v>2.2000000000000002</v>
      </c>
      <c r="T136" s="245">
        <f>S136*H136</f>
        <v>5.2800000000000002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100</v>
      </c>
      <c r="AT136" s="246" t="s">
        <v>168</v>
      </c>
      <c r="AU136" s="246" t="s">
        <v>92</v>
      </c>
      <c r="AY136" s="18" t="s">
        <v>166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8" t="s">
        <v>92</v>
      </c>
      <c r="BK136" s="248">
        <f>ROUND(I136*H136,3)</f>
        <v>0</v>
      </c>
      <c r="BL136" s="18" t="s">
        <v>100</v>
      </c>
      <c r="BM136" s="246" t="s">
        <v>631</v>
      </c>
    </row>
    <row r="137" s="13" customFormat="1">
      <c r="A137" s="13"/>
      <c r="B137" s="256"/>
      <c r="C137" s="257"/>
      <c r="D137" s="258" t="s">
        <v>189</v>
      </c>
      <c r="E137" s="259" t="s">
        <v>1</v>
      </c>
      <c r="F137" s="260" t="s">
        <v>632</v>
      </c>
      <c r="G137" s="257"/>
      <c r="H137" s="261">
        <v>2.3999999999999999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189</v>
      </c>
      <c r="AU137" s="267" t="s">
        <v>92</v>
      </c>
      <c r="AV137" s="13" t="s">
        <v>92</v>
      </c>
      <c r="AW137" s="13" t="s">
        <v>36</v>
      </c>
      <c r="AX137" s="13" t="s">
        <v>86</v>
      </c>
      <c r="AY137" s="267" t="s">
        <v>166</v>
      </c>
    </row>
    <row r="138" s="2" customFormat="1" ht="33" customHeight="1">
      <c r="A138" s="39"/>
      <c r="B138" s="40"/>
      <c r="C138" s="235" t="s">
        <v>119</v>
      </c>
      <c r="D138" s="235" t="s">
        <v>168</v>
      </c>
      <c r="E138" s="236" t="s">
        <v>633</v>
      </c>
      <c r="F138" s="237" t="s">
        <v>634</v>
      </c>
      <c r="G138" s="238" t="s">
        <v>287</v>
      </c>
      <c r="H138" s="239">
        <v>5.2800000000000002</v>
      </c>
      <c r="I138" s="240"/>
      <c r="J138" s="239">
        <f>ROUND(I138*H138,3)</f>
        <v>0</v>
      </c>
      <c r="K138" s="241"/>
      <c r="L138" s="45"/>
      <c r="M138" s="242" t="s">
        <v>1</v>
      </c>
      <c r="N138" s="243" t="s">
        <v>47</v>
      </c>
      <c r="O138" s="98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100</v>
      </c>
      <c r="AT138" s="246" t="s">
        <v>168</v>
      </c>
      <c r="AU138" s="246" t="s">
        <v>92</v>
      </c>
      <c r="AY138" s="18" t="s">
        <v>166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8" t="s">
        <v>92</v>
      </c>
      <c r="BK138" s="248">
        <f>ROUND(I138*H138,3)</f>
        <v>0</v>
      </c>
      <c r="BL138" s="18" t="s">
        <v>100</v>
      </c>
      <c r="BM138" s="246" t="s">
        <v>635</v>
      </c>
    </row>
    <row r="139" s="2" customFormat="1" ht="24.15" customHeight="1">
      <c r="A139" s="39"/>
      <c r="B139" s="40"/>
      <c r="C139" s="235" t="s">
        <v>122</v>
      </c>
      <c r="D139" s="235" t="s">
        <v>168</v>
      </c>
      <c r="E139" s="236" t="s">
        <v>290</v>
      </c>
      <c r="F139" s="237" t="s">
        <v>291</v>
      </c>
      <c r="G139" s="238" t="s">
        <v>287</v>
      </c>
      <c r="H139" s="239">
        <v>5.2800000000000002</v>
      </c>
      <c r="I139" s="240"/>
      <c r="J139" s="239">
        <f>ROUND(I139*H139,3)</f>
        <v>0</v>
      </c>
      <c r="K139" s="241"/>
      <c r="L139" s="45"/>
      <c r="M139" s="242" t="s">
        <v>1</v>
      </c>
      <c r="N139" s="243" t="s">
        <v>47</v>
      </c>
      <c r="O139" s="98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100</v>
      </c>
      <c r="AT139" s="246" t="s">
        <v>168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636</v>
      </c>
    </row>
    <row r="140" s="12" customFormat="1" ht="22.8" customHeight="1">
      <c r="A140" s="12"/>
      <c r="B140" s="219"/>
      <c r="C140" s="220"/>
      <c r="D140" s="221" t="s">
        <v>80</v>
      </c>
      <c r="E140" s="233" t="s">
        <v>293</v>
      </c>
      <c r="F140" s="233" t="s">
        <v>294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P141</f>
        <v>0</v>
      </c>
      <c r="Q140" s="227"/>
      <c r="R140" s="228">
        <f>R141</f>
        <v>0</v>
      </c>
      <c r="S140" s="227"/>
      <c r="T140" s="229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86</v>
      </c>
      <c r="AT140" s="231" t="s">
        <v>80</v>
      </c>
      <c r="AU140" s="231" t="s">
        <v>86</v>
      </c>
      <c r="AY140" s="230" t="s">
        <v>166</v>
      </c>
      <c r="BK140" s="232">
        <f>BK141</f>
        <v>0</v>
      </c>
    </row>
    <row r="141" s="2" customFormat="1" ht="24.15" customHeight="1">
      <c r="A141" s="39"/>
      <c r="B141" s="40"/>
      <c r="C141" s="235" t="s">
        <v>125</v>
      </c>
      <c r="D141" s="235" t="s">
        <v>168</v>
      </c>
      <c r="E141" s="236" t="s">
        <v>637</v>
      </c>
      <c r="F141" s="237" t="s">
        <v>638</v>
      </c>
      <c r="G141" s="238" t="s">
        <v>287</v>
      </c>
      <c r="H141" s="239">
        <v>40.204999999999998</v>
      </c>
      <c r="I141" s="240"/>
      <c r="J141" s="239">
        <f>ROUND(I141*H141,3)</f>
        <v>0</v>
      </c>
      <c r="K141" s="241"/>
      <c r="L141" s="45"/>
      <c r="M141" s="242" t="s">
        <v>1</v>
      </c>
      <c r="N141" s="243" t="s">
        <v>47</v>
      </c>
      <c r="O141" s="98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100</v>
      </c>
      <c r="AT141" s="246" t="s">
        <v>168</v>
      </c>
      <c r="AU141" s="246" t="s">
        <v>92</v>
      </c>
      <c r="AY141" s="18" t="s">
        <v>166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8" t="s">
        <v>92</v>
      </c>
      <c r="BK141" s="248">
        <f>ROUND(I141*H141,3)</f>
        <v>0</v>
      </c>
      <c r="BL141" s="18" t="s">
        <v>100</v>
      </c>
      <c r="BM141" s="246" t="s">
        <v>639</v>
      </c>
    </row>
    <row r="142" s="12" customFormat="1" ht="25.92" customHeight="1">
      <c r="A142" s="12"/>
      <c r="B142" s="219"/>
      <c r="C142" s="220"/>
      <c r="D142" s="221" t="s">
        <v>80</v>
      </c>
      <c r="E142" s="222" t="s">
        <v>227</v>
      </c>
      <c r="F142" s="222" t="s">
        <v>454</v>
      </c>
      <c r="G142" s="220"/>
      <c r="H142" s="220"/>
      <c r="I142" s="223"/>
      <c r="J142" s="224">
        <f>BK142</f>
        <v>0</v>
      </c>
      <c r="K142" s="220"/>
      <c r="L142" s="225"/>
      <c r="M142" s="226"/>
      <c r="N142" s="227"/>
      <c r="O142" s="227"/>
      <c r="P142" s="228">
        <f>P143</f>
        <v>0</v>
      </c>
      <c r="Q142" s="227"/>
      <c r="R142" s="228">
        <f>R143</f>
        <v>0</v>
      </c>
      <c r="S142" s="227"/>
      <c r="T142" s="22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0" t="s">
        <v>97</v>
      </c>
      <c r="AT142" s="231" t="s">
        <v>80</v>
      </c>
      <c r="AU142" s="231" t="s">
        <v>81</v>
      </c>
      <c r="AY142" s="230" t="s">
        <v>166</v>
      </c>
      <c r="BK142" s="232">
        <f>BK143</f>
        <v>0</v>
      </c>
    </row>
    <row r="143" s="12" customFormat="1" ht="22.8" customHeight="1">
      <c r="A143" s="12"/>
      <c r="B143" s="219"/>
      <c r="C143" s="220"/>
      <c r="D143" s="221" t="s">
        <v>80</v>
      </c>
      <c r="E143" s="233" t="s">
        <v>640</v>
      </c>
      <c r="F143" s="233" t="s">
        <v>641</v>
      </c>
      <c r="G143" s="220"/>
      <c r="H143" s="220"/>
      <c r="I143" s="223"/>
      <c r="J143" s="234">
        <f>BK143</f>
        <v>0</v>
      </c>
      <c r="K143" s="220"/>
      <c r="L143" s="225"/>
      <c r="M143" s="226"/>
      <c r="N143" s="227"/>
      <c r="O143" s="227"/>
      <c r="P143" s="228">
        <f>SUM(P144:P145)</f>
        <v>0</v>
      </c>
      <c r="Q143" s="227"/>
      <c r="R143" s="228">
        <f>SUM(R144:R145)</f>
        <v>0</v>
      </c>
      <c r="S143" s="227"/>
      <c r="T143" s="229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0" t="s">
        <v>97</v>
      </c>
      <c r="AT143" s="231" t="s">
        <v>80</v>
      </c>
      <c r="AU143" s="231" t="s">
        <v>86</v>
      </c>
      <c r="AY143" s="230" t="s">
        <v>166</v>
      </c>
      <c r="BK143" s="232">
        <f>SUM(BK144:BK145)</f>
        <v>0</v>
      </c>
    </row>
    <row r="144" s="2" customFormat="1" ht="49.05" customHeight="1">
      <c r="A144" s="39"/>
      <c r="B144" s="40"/>
      <c r="C144" s="235" t="s">
        <v>128</v>
      </c>
      <c r="D144" s="235" t="s">
        <v>168</v>
      </c>
      <c r="E144" s="236" t="s">
        <v>642</v>
      </c>
      <c r="F144" s="237" t="s">
        <v>643</v>
      </c>
      <c r="G144" s="238" t="s">
        <v>171</v>
      </c>
      <c r="H144" s="239">
        <v>216</v>
      </c>
      <c r="I144" s="240"/>
      <c r="J144" s="239">
        <f>ROUND(I144*H144,3)</f>
        <v>0</v>
      </c>
      <c r="K144" s="241"/>
      <c r="L144" s="45"/>
      <c r="M144" s="242" t="s">
        <v>1</v>
      </c>
      <c r="N144" s="243" t="s">
        <v>47</v>
      </c>
      <c r="O144" s="98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460</v>
      </c>
      <c r="AT144" s="246" t="s">
        <v>168</v>
      </c>
      <c r="AU144" s="246" t="s">
        <v>92</v>
      </c>
      <c r="AY144" s="18" t="s">
        <v>166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8" t="s">
        <v>92</v>
      </c>
      <c r="BK144" s="248">
        <f>ROUND(I144*H144,3)</f>
        <v>0</v>
      </c>
      <c r="BL144" s="18" t="s">
        <v>460</v>
      </c>
      <c r="BM144" s="246" t="s">
        <v>644</v>
      </c>
    </row>
    <row r="145" s="13" customFormat="1">
      <c r="A145" s="13"/>
      <c r="B145" s="256"/>
      <c r="C145" s="257"/>
      <c r="D145" s="258" t="s">
        <v>189</v>
      </c>
      <c r="E145" s="259" t="s">
        <v>1</v>
      </c>
      <c r="F145" s="260" t="s">
        <v>645</v>
      </c>
      <c r="G145" s="257"/>
      <c r="H145" s="261">
        <v>216</v>
      </c>
      <c r="I145" s="262"/>
      <c r="J145" s="257"/>
      <c r="K145" s="257"/>
      <c r="L145" s="263"/>
      <c r="M145" s="310"/>
      <c r="N145" s="311"/>
      <c r="O145" s="311"/>
      <c r="P145" s="311"/>
      <c r="Q145" s="311"/>
      <c r="R145" s="311"/>
      <c r="S145" s="311"/>
      <c r="T145" s="31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189</v>
      </c>
      <c r="AU145" s="267" t="s">
        <v>92</v>
      </c>
      <c r="AV145" s="13" t="s">
        <v>92</v>
      </c>
      <c r="AW145" s="13" t="s">
        <v>36</v>
      </c>
      <c r="AX145" s="13" t="s">
        <v>86</v>
      </c>
      <c r="AY145" s="267" t="s">
        <v>166</v>
      </c>
    </row>
    <row r="146" s="2" customFormat="1" ht="6.96" customHeight="1">
      <c r="A146" s="39"/>
      <c r="B146" s="73"/>
      <c r="C146" s="74"/>
      <c r="D146" s="74"/>
      <c r="E146" s="74"/>
      <c r="F146" s="74"/>
      <c r="G146" s="74"/>
      <c r="H146" s="74"/>
      <c r="I146" s="74"/>
      <c r="J146" s="74"/>
      <c r="K146" s="74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KmC0/zsIlG+F0f6Fyl1odS97FT6yZr2yU0rOoomJBHxeLx/iFWd+iuF4o0SNIPxOHF/9LPk92LlJxXMnY6TbCA==" hashValue="TFrK6TJ3ZGmachGY3opLBYbh/cDWr0LCR/m5xFSZHhNBu8Ecw3nUDxtfEuoKCietH6GjkIoDapZj/x+QWepsHw==" algorithmName="SHA-512" password="CC35"/>
  <autoFilter ref="C122:K14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1" customFormat="1" ht="12" customHeight="1">
      <c r="B8" s="21"/>
      <c r="D8" s="156" t="s">
        <v>176</v>
      </c>
      <c r="L8" s="21"/>
    </row>
    <row r="9" s="2" customFormat="1" ht="16.5" customHeight="1">
      <c r="A9" s="39"/>
      <c r="B9" s="45"/>
      <c r="C9" s="39"/>
      <c r="D9" s="39"/>
      <c r="E9" s="254" t="s">
        <v>615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6" t="s">
        <v>299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646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6" t="s">
        <v>16</v>
      </c>
      <c r="E13" s="39"/>
      <c r="F13" s="147" t="s">
        <v>90</v>
      </c>
      <c r="G13" s="39"/>
      <c r="H13" s="39"/>
      <c r="I13" s="156" t="s">
        <v>18</v>
      </c>
      <c r="J13" s="147" t="s">
        <v>647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20</v>
      </c>
      <c r="E14" s="39"/>
      <c r="F14" s="147" t="s">
        <v>21</v>
      </c>
      <c r="G14" s="39"/>
      <c r="H14" s="39"/>
      <c r="I14" s="156" t="s">
        <v>22</v>
      </c>
      <c r="J14" s="158" t="str">
        <f>'Rekapitulácia stavby'!AN8</f>
        <v>27. 1. 2022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6" t="s">
        <v>24</v>
      </c>
      <c r="E16" s="39"/>
      <c r="F16" s="39"/>
      <c r="G16" s="39"/>
      <c r="H16" s="39"/>
      <c r="I16" s="156" t="s">
        <v>25</v>
      </c>
      <c r="J16" s="147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7" t="s">
        <v>27</v>
      </c>
      <c r="F17" s="39"/>
      <c r="G17" s="39"/>
      <c r="H17" s="39"/>
      <c r="I17" s="156" t="s">
        <v>28</v>
      </c>
      <c r="J17" s="147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6" t="s">
        <v>30</v>
      </c>
      <c r="E19" s="39"/>
      <c r="F19" s="39"/>
      <c r="G19" s="39"/>
      <c r="H19" s="39"/>
      <c r="I19" s="156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7"/>
      <c r="G20" s="147"/>
      <c r="H20" s="147"/>
      <c r="I20" s="156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6" t="s">
        <v>32</v>
      </c>
      <c r="E22" s="39"/>
      <c r="F22" s="39"/>
      <c r="G22" s="39"/>
      <c r="H22" s="39"/>
      <c r="I22" s="156" t="s">
        <v>25</v>
      </c>
      <c r="J22" s="147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7" t="s">
        <v>179</v>
      </c>
      <c r="F23" s="39"/>
      <c r="G23" s="39"/>
      <c r="H23" s="39"/>
      <c r="I23" s="156" t="s">
        <v>28</v>
      </c>
      <c r="J23" s="147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6" t="s">
        <v>38</v>
      </c>
      <c r="E25" s="39"/>
      <c r="F25" s="39"/>
      <c r="G25" s="39"/>
      <c r="H25" s="39"/>
      <c r="I25" s="156" t="s">
        <v>25</v>
      </c>
      <c r="J25" s="147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7" t="s">
        <v>39</v>
      </c>
      <c r="F26" s="39"/>
      <c r="G26" s="39"/>
      <c r="H26" s="39"/>
      <c r="I26" s="156" t="s">
        <v>28</v>
      </c>
      <c r="J26" s="147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6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4" t="s">
        <v>41</v>
      </c>
      <c r="E32" s="39"/>
      <c r="F32" s="39"/>
      <c r="G32" s="39"/>
      <c r="H32" s="39"/>
      <c r="I32" s="39"/>
      <c r="J32" s="165">
        <f>ROUND(J123,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6" t="s">
        <v>43</v>
      </c>
      <c r="G34" s="39"/>
      <c r="H34" s="39"/>
      <c r="I34" s="166" t="s">
        <v>42</v>
      </c>
      <c r="J34" s="166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7" t="s">
        <v>45</v>
      </c>
      <c r="E35" s="168" t="s">
        <v>46</v>
      </c>
      <c r="F35" s="169">
        <f>ROUND((SUM(BE123:BE127)),  2)</f>
        <v>0</v>
      </c>
      <c r="G35" s="170"/>
      <c r="H35" s="170"/>
      <c r="I35" s="171">
        <v>0.20000000000000001</v>
      </c>
      <c r="J35" s="169">
        <f>ROUND(((SUM(BE123:BE127))*I35),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68" t="s">
        <v>47</v>
      </c>
      <c r="F36" s="169">
        <f>ROUND((SUM(BF123:BF127)),  2)</f>
        <v>0</v>
      </c>
      <c r="G36" s="170"/>
      <c r="H36" s="170"/>
      <c r="I36" s="171">
        <v>0.20000000000000001</v>
      </c>
      <c r="J36" s="169">
        <f>ROUND(((SUM(BF123:BF127))*I36),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6" t="s">
        <v>48</v>
      </c>
      <c r="F37" s="172">
        <f>ROUND((SUM(BG123:BG127)),  2)</f>
        <v>0</v>
      </c>
      <c r="G37" s="39"/>
      <c r="H37" s="39"/>
      <c r="I37" s="173">
        <v>0.20000000000000001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6" t="s">
        <v>49</v>
      </c>
      <c r="F38" s="172">
        <f>ROUND((SUM(BH123:BH127)),  2)</f>
        <v>0</v>
      </c>
      <c r="G38" s="39"/>
      <c r="H38" s="39"/>
      <c r="I38" s="173">
        <v>0.20000000000000001</v>
      </c>
      <c r="J38" s="172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68" t="s">
        <v>50</v>
      </c>
      <c r="F39" s="169">
        <f>ROUND((SUM(BI123:BI127)),  2)</f>
        <v>0</v>
      </c>
      <c r="G39" s="170"/>
      <c r="H39" s="170"/>
      <c r="I39" s="171">
        <v>0</v>
      </c>
      <c r="J39" s="169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4"/>
      <c r="D41" s="175" t="s">
        <v>51</v>
      </c>
      <c r="E41" s="176"/>
      <c r="F41" s="176"/>
      <c r="G41" s="177" t="s">
        <v>52</v>
      </c>
      <c r="H41" s="178" t="s">
        <v>53</v>
      </c>
      <c r="I41" s="176"/>
      <c r="J41" s="179">
        <f>SUM(J32:J39)</f>
        <v>0</v>
      </c>
      <c r="K41" s="180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176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255" t="s">
        <v>615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299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 xml:space="preserve">1 - SO 03 + SO 04 Elektroinštalácia prístrešku 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27. 1. 2022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2" t="s">
        <v>146</v>
      </c>
      <c r="D96" s="193"/>
      <c r="E96" s="193"/>
      <c r="F96" s="193"/>
      <c r="G96" s="193"/>
      <c r="H96" s="193"/>
      <c r="I96" s="193"/>
      <c r="J96" s="194" t="s">
        <v>147</v>
      </c>
      <c r="K96" s="193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5" t="s">
        <v>148</v>
      </c>
      <c r="D98" s="41"/>
      <c r="E98" s="41"/>
      <c r="F98" s="41"/>
      <c r="G98" s="41"/>
      <c r="H98" s="41"/>
      <c r="I98" s="41"/>
      <c r="J98" s="117">
        <f>J123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6"/>
      <c r="C99" s="197"/>
      <c r="D99" s="198" t="s">
        <v>150</v>
      </c>
      <c r="E99" s="199"/>
      <c r="F99" s="199"/>
      <c r="G99" s="199"/>
      <c r="H99" s="199"/>
      <c r="I99" s="199"/>
      <c r="J99" s="200">
        <f>J124</f>
        <v>0</v>
      </c>
      <c r="K99" s="197"/>
      <c r="L99" s="20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2"/>
      <c r="C100" s="139"/>
      <c r="D100" s="203" t="s">
        <v>184</v>
      </c>
      <c r="E100" s="204"/>
      <c r="F100" s="204"/>
      <c r="G100" s="204"/>
      <c r="H100" s="204"/>
      <c r="I100" s="204"/>
      <c r="J100" s="205">
        <f>J125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2"/>
      <c r="C101" s="139"/>
      <c r="D101" s="203" t="s">
        <v>648</v>
      </c>
      <c r="E101" s="204"/>
      <c r="F101" s="204"/>
      <c r="G101" s="204"/>
      <c r="H101" s="204"/>
      <c r="I101" s="204"/>
      <c r="J101" s="205">
        <f>J126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7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152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14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255" t="str">
        <f>E7</f>
        <v>Zberný dvor Ludanice</v>
      </c>
      <c r="F111" s="33"/>
      <c r="G111" s="33"/>
      <c r="H111" s="33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176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255" t="s">
        <v>615</v>
      </c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299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83" t="str">
        <f>E11</f>
        <v xml:space="preserve">1 - SO 03 + SO 04 Elektroinštalácia prístrešku 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>Ludanice</v>
      </c>
      <c r="G117" s="41"/>
      <c r="H117" s="41"/>
      <c r="I117" s="33" t="s">
        <v>22</v>
      </c>
      <c r="J117" s="86" t="str">
        <f>IF(J14="","",J14)</f>
        <v>27. 1. 2022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E17</f>
        <v>Obec Ludanice</v>
      </c>
      <c r="G119" s="41"/>
      <c r="H119" s="41"/>
      <c r="I119" s="33" t="s">
        <v>32</v>
      </c>
      <c r="J119" s="37" t="str">
        <f>E23</f>
        <v>Ing.arch.Ondrej Trangoš, Bratislava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IF(E20="","",E20)</f>
        <v>Vyplň údaj</v>
      </c>
      <c r="G120" s="41"/>
      <c r="H120" s="41"/>
      <c r="I120" s="33" t="s">
        <v>38</v>
      </c>
      <c r="J120" s="37" t="str">
        <f>E26</f>
        <v>Bečka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7"/>
      <c r="B122" s="208"/>
      <c r="C122" s="209" t="s">
        <v>153</v>
      </c>
      <c r="D122" s="210" t="s">
        <v>66</v>
      </c>
      <c r="E122" s="210" t="s">
        <v>62</v>
      </c>
      <c r="F122" s="210" t="s">
        <v>63</v>
      </c>
      <c r="G122" s="210" t="s">
        <v>154</v>
      </c>
      <c r="H122" s="210" t="s">
        <v>155</v>
      </c>
      <c r="I122" s="210" t="s">
        <v>156</v>
      </c>
      <c r="J122" s="211" t="s">
        <v>147</v>
      </c>
      <c r="K122" s="212" t="s">
        <v>157</v>
      </c>
      <c r="L122" s="213"/>
      <c r="M122" s="107" t="s">
        <v>1</v>
      </c>
      <c r="N122" s="108" t="s">
        <v>45</v>
      </c>
      <c r="O122" s="108" t="s">
        <v>158</v>
      </c>
      <c r="P122" s="108" t="s">
        <v>159</v>
      </c>
      <c r="Q122" s="108" t="s">
        <v>160</v>
      </c>
      <c r="R122" s="108" t="s">
        <v>161</v>
      </c>
      <c r="S122" s="108" t="s">
        <v>162</v>
      </c>
      <c r="T122" s="109" t="s">
        <v>163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9"/>
      <c r="B123" s="40"/>
      <c r="C123" s="114" t="s">
        <v>148</v>
      </c>
      <c r="D123" s="41"/>
      <c r="E123" s="41"/>
      <c r="F123" s="41"/>
      <c r="G123" s="41"/>
      <c r="H123" s="41"/>
      <c r="I123" s="41"/>
      <c r="J123" s="214">
        <f>BK123</f>
        <v>0</v>
      </c>
      <c r="K123" s="41"/>
      <c r="L123" s="45"/>
      <c r="M123" s="110"/>
      <c r="N123" s="215"/>
      <c r="O123" s="111"/>
      <c r="P123" s="216">
        <f>P124</f>
        <v>0</v>
      </c>
      <c r="Q123" s="111"/>
      <c r="R123" s="216">
        <f>R124</f>
        <v>0</v>
      </c>
      <c r="S123" s="111"/>
      <c r="T123" s="217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149</v>
      </c>
      <c r="BK123" s="218">
        <f>BK124</f>
        <v>0</v>
      </c>
    </row>
    <row r="124" s="12" customFormat="1" ht="25.92" customHeight="1">
      <c r="A124" s="12"/>
      <c r="B124" s="219"/>
      <c r="C124" s="220"/>
      <c r="D124" s="221" t="s">
        <v>80</v>
      </c>
      <c r="E124" s="222" t="s">
        <v>164</v>
      </c>
      <c r="F124" s="222" t="s">
        <v>165</v>
      </c>
      <c r="G124" s="220"/>
      <c r="H124" s="220"/>
      <c r="I124" s="223"/>
      <c r="J124" s="224">
        <f>BK124</f>
        <v>0</v>
      </c>
      <c r="K124" s="220"/>
      <c r="L124" s="225"/>
      <c r="M124" s="226"/>
      <c r="N124" s="227"/>
      <c r="O124" s="227"/>
      <c r="P124" s="228">
        <f>P125</f>
        <v>0</v>
      </c>
      <c r="Q124" s="227"/>
      <c r="R124" s="228">
        <f>R125</f>
        <v>0</v>
      </c>
      <c r="S124" s="227"/>
      <c r="T124" s="22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97</v>
      </c>
      <c r="AT124" s="231" t="s">
        <v>80</v>
      </c>
      <c r="AU124" s="231" t="s">
        <v>81</v>
      </c>
      <c r="AY124" s="230" t="s">
        <v>166</v>
      </c>
      <c r="BK124" s="232">
        <f>BK125</f>
        <v>0</v>
      </c>
    </row>
    <row r="125" s="12" customFormat="1" ht="22.8" customHeight="1">
      <c r="A125" s="12"/>
      <c r="B125" s="219"/>
      <c r="C125" s="220"/>
      <c r="D125" s="221" t="s">
        <v>80</v>
      </c>
      <c r="E125" s="233" t="s">
        <v>293</v>
      </c>
      <c r="F125" s="233" t="s">
        <v>294</v>
      </c>
      <c r="G125" s="220"/>
      <c r="H125" s="220"/>
      <c r="I125" s="223"/>
      <c r="J125" s="234">
        <f>BK125</f>
        <v>0</v>
      </c>
      <c r="K125" s="220"/>
      <c r="L125" s="225"/>
      <c r="M125" s="226"/>
      <c r="N125" s="227"/>
      <c r="O125" s="227"/>
      <c r="P125" s="228">
        <f>P126</f>
        <v>0</v>
      </c>
      <c r="Q125" s="227"/>
      <c r="R125" s="228">
        <f>R126</f>
        <v>0</v>
      </c>
      <c r="S125" s="227"/>
      <c r="T125" s="22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97</v>
      </c>
      <c r="AT125" s="231" t="s">
        <v>80</v>
      </c>
      <c r="AU125" s="231" t="s">
        <v>86</v>
      </c>
      <c r="AY125" s="230" t="s">
        <v>166</v>
      </c>
      <c r="BK125" s="232">
        <f>BK126</f>
        <v>0</v>
      </c>
    </row>
    <row r="126" s="12" customFormat="1" ht="20.88" customHeight="1">
      <c r="A126" s="12"/>
      <c r="B126" s="219"/>
      <c r="C126" s="220"/>
      <c r="D126" s="221" t="s">
        <v>80</v>
      </c>
      <c r="E126" s="233" t="s">
        <v>649</v>
      </c>
      <c r="F126" s="233" t="s">
        <v>650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P127</f>
        <v>0</v>
      </c>
      <c r="Q126" s="227"/>
      <c r="R126" s="228">
        <f>R127</f>
        <v>0</v>
      </c>
      <c r="S126" s="227"/>
      <c r="T126" s="229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97</v>
      </c>
      <c r="AT126" s="231" t="s">
        <v>80</v>
      </c>
      <c r="AU126" s="231" t="s">
        <v>92</v>
      </c>
      <c r="AY126" s="230" t="s">
        <v>166</v>
      </c>
      <c r="BK126" s="232">
        <f>BK127</f>
        <v>0</v>
      </c>
    </row>
    <row r="127" s="2" customFormat="1" ht="16.5" customHeight="1">
      <c r="A127" s="39"/>
      <c r="B127" s="40"/>
      <c r="C127" s="235" t="s">
        <v>86</v>
      </c>
      <c r="D127" s="235" t="s">
        <v>168</v>
      </c>
      <c r="E127" s="236" t="s">
        <v>651</v>
      </c>
      <c r="F127" s="237" t="s">
        <v>652</v>
      </c>
      <c r="G127" s="238" t="s">
        <v>653</v>
      </c>
      <c r="H127" s="239">
        <v>1</v>
      </c>
      <c r="I127" s="240"/>
      <c r="J127" s="239">
        <f>ROUND(I127*H127,3)</f>
        <v>0</v>
      </c>
      <c r="K127" s="241"/>
      <c r="L127" s="45"/>
      <c r="M127" s="249" t="s">
        <v>1</v>
      </c>
      <c r="N127" s="250" t="s">
        <v>47</v>
      </c>
      <c r="O127" s="25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6" t="s">
        <v>460</v>
      </c>
      <c r="AT127" s="246" t="s">
        <v>168</v>
      </c>
      <c r="AU127" s="246" t="s">
        <v>97</v>
      </c>
      <c r="AY127" s="18" t="s">
        <v>166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8" t="s">
        <v>92</v>
      </c>
      <c r="BK127" s="248">
        <f>ROUND(I127*H127,3)</f>
        <v>0</v>
      </c>
      <c r="BL127" s="18" t="s">
        <v>460</v>
      </c>
      <c r="BM127" s="246" t="s">
        <v>654</v>
      </c>
    </row>
    <row r="128" s="2" customFormat="1" ht="6.96" customHeight="1">
      <c r="A128" s="39"/>
      <c r="B128" s="73"/>
      <c r="C128" s="74"/>
      <c r="D128" s="74"/>
      <c r="E128" s="74"/>
      <c r="F128" s="74"/>
      <c r="G128" s="74"/>
      <c r="H128" s="74"/>
      <c r="I128" s="74"/>
      <c r="J128" s="74"/>
      <c r="K128" s="74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f2BAGiZ7QRbi7YXRigjW1j4XkgE02aaaetzhnYiJxbskvkS7LRfGDhyzl/DEL7Ua2R3+6tPj1uVEFBYvx4h+6Q==" hashValue="JiMXuvxlXAVpC0NbdSmSlUQHHlrALpcE3FPgYiiyzsNdVvaeKM1R/0BPpcHQQVpvLi8eO+FMC80G55BqzGIPUQ==" algorithmName="SHA-512" password="CC35"/>
  <autoFilter ref="C122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655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90</v>
      </c>
      <c r="G11" s="39"/>
      <c r="H11" s="39"/>
      <c r="I11" s="156" t="s">
        <v>18</v>
      </c>
      <c r="J11" s="147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ROUND(J123,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ROUND((SUM(BE123:BE145)),  2)</f>
        <v>0</v>
      </c>
      <c r="G33" s="170"/>
      <c r="H33" s="170"/>
      <c r="I33" s="171">
        <v>0.20000000000000001</v>
      </c>
      <c r="J33" s="169">
        <f>ROUND(((SUM(BE123:BE145))*I33),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ROUND((SUM(BF123:BF145)),  2)</f>
        <v>0</v>
      </c>
      <c r="G34" s="170"/>
      <c r="H34" s="170"/>
      <c r="I34" s="171">
        <v>0.20000000000000001</v>
      </c>
      <c r="J34" s="169">
        <f>ROUND(((SUM(BF123:BF145))*I34),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ROUND((SUM(BG123:BG145)),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ROUND((SUM(BH123:BH145)),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ROUND((SUM(BI123:BI145)),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4 - SO 04 Oceľový prístrešok pre kontajnery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J123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J124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180</v>
      </c>
      <c r="E98" s="204"/>
      <c r="F98" s="204"/>
      <c r="G98" s="204"/>
      <c r="H98" s="204"/>
      <c r="I98" s="204"/>
      <c r="J98" s="205">
        <f>J125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301</v>
      </c>
      <c r="E99" s="204"/>
      <c r="F99" s="204"/>
      <c r="G99" s="204"/>
      <c r="H99" s="204"/>
      <c r="I99" s="204"/>
      <c r="J99" s="205">
        <f>J130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139"/>
      <c r="D100" s="203" t="s">
        <v>183</v>
      </c>
      <c r="E100" s="204"/>
      <c r="F100" s="204"/>
      <c r="G100" s="204"/>
      <c r="H100" s="204"/>
      <c r="I100" s="204"/>
      <c r="J100" s="205">
        <f>J133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184</v>
      </c>
      <c r="E101" s="204"/>
      <c r="F101" s="204"/>
      <c r="G101" s="204"/>
      <c r="H101" s="204"/>
      <c r="I101" s="204"/>
      <c r="J101" s="205">
        <f>J140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6"/>
      <c r="C102" s="197"/>
      <c r="D102" s="198" t="s">
        <v>368</v>
      </c>
      <c r="E102" s="199"/>
      <c r="F102" s="199"/>
      <c r="G102" s="199"/>
      <c r="H102" s="199"/>
      <c r="I102" s="199"/>
      <c r="J102" s="200">
        <f>J142</f>
        <v>0</v>
      </c>
      <c r="K102" s="197"/>
      <c r="L102" s="20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2"/>
      <c r="C103" s="139"/>
      <c r="D103" s="203" t="s">
        <v>616</v>
      </c>
      <c r="E103" s="204"/>
      <c r="F103" s="204"/>
      <c r="G103" s="204"/>
      <c r="H103" s="204"/>
      <c r="I103" s="204"/>
      <c r="J103" s="205">
        <f>J143</f>
        <v>0</v>
      </c>
      <c r="K103" s="139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152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14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255" t="str">
        <f>E7</f>
        <v>Zberný dvor Ludanice</v>
      </c>
      <c r="F113" s="33"/>
      <c r="G113" s="33"/>
      <c r="H113" s="33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176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83" t="str">
        <f>E9</f>
        <v>4 - SO 04 Oceľový prístrešok pre kontajnery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Ludanice</v>
      </c>
      <c r="G117" s="41"/>
      <c r="H117" s="41"/>
      <c r="I117" s="33" t="s">
        <v>22</v>
      </c>
      <c r="J117" s="86" t="str">
        <f>IF(J12="","",J12)</f>
        <v>27. 1. 2022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Obec Ludanice</v>
      </c>
      <c r="G119" s="41"/>
      <c r="H119" s="41"/>
      <c r="I119" s="33" t="s">
        <v>32</v>
      </c>
      <c r="J119" s="37" t="str">
        <f>E21</f>
        <v>Ing.arch.Ondrej Trangoš, Bratislava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38</v>
      </c>
      <c r="J120" s="37" t="str">
        <f>E24</f>
        <v>Bečka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7"/>
      <c r="B122" s="208"/>
      <c r="C122" s="209" t="s">
        <v>153</v>
      </c>
      <c r="D122" s="210" t="s">
        <v>66</v>
      </c>
      <c r="E122" s="210" t="s">
        <v>62</v>
      </c>
      <c r="F122" s="210" t="s">
        <v>63</v>
      </c>
      <c r="G122" s="210" t="s">
        <v>154</v>
      </c>
      <c r="H122" s="210" t="s">
        <v>155</v>
      </c>
      <c r="I122" s="210" t="s">
        <v>156</v>
      </c>
      <c r="J122" s="211" t="s">
        <v>147</v>
      </c>
      <c r="K122" s="212" t="s">
        <v>157</v>
      </c>
      <c r="L122" s="213"/>
      <c r="M122" s="107" t="s">
        <v>1</v>
      </c>
      <c r="N122" s="108" t="s">
        <v>45</v>
      </c>
      <c r="O122" s="108" t="s">
        <v>158</v>
      </c>
      <c r="P122" s="108" t="s">
        <v>159</v>
      </c>
      <c r="Q122" s="108" t="s">
        <v>160</v>
      </c>
      <c r="R122" s="108" t="s">
        <v>161</v>
      </c>
      <c r="S122" s="108" t="s">
        <v>162</v>
      </c>
      <c r="T122" s="109" t="s">
        <v>163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9"/>
      <c r="B123" s="40"/>
      <c r="C123" s="114" t="s">
        <v>148</v>
      </c>
      <c r="D123" s="41"/>
      <c r="E123" s="41"/>
      <c r="F123" s="41"/>
      <c r="G123" s="41"/>
      <c r="H123" s="41"/>
      <c r="I123" s="41"/>
      <c r="J123" s="214">
        <f>BK123</f>
        <v>0</v>
      </c>
      <c r="K123" s="41"/>
      <c r="L123" s="45"/>
      <c r="M123" s="110"/>
      <c r="N123" s="215"/>
      <c r="O123" s="111"/>
      <c r="P123" s="216">
        <f>P124+P142</f>
        <v>0</v>
      </c>
      <c r="Q123" s="111"/>
      <c r="R123" s="216">
        <f>R124+R142</f>
        <v>20.101472519999998</v>
      </c>
      <c r="S123" s="111"/>
      <c r="T123" s="217">
        <f>T124+T142</f>
        <v>2.6400000000000001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149</v>
      </c>
      <c r="BK123" s="218">
        <f>BK124+BK142</f>
        <v>0</v>
      </c>
    </row>
    <row r="124" s="12" customFormat="1" ht="25.92" customHeight="1">
      <c r="A124" s="12"/>
      <c r="B124" s="219"/>
      <c r="C124" s="220"/>
      <c r="D124" s="221" t="s">
        <v>80</v>
      </c>
      <c r="E124" s="222" t="s">
        <v>164</v>
      </c>
      <c r="F124" s="222" t="s">
        <v>165</v>
      </c>
      <c r="G124" s="220"/>
      <c r="H124" s="220"/>
      <c r="I124" s="223"/>
      <c r="J124" s="224">
        <f>BK124</f>
        <v>0</v>
      </c>
      <c r="K124" s="220"/>
      <c r="L124" s="225"/>
      <c r="M124" s="226"/>
      <c r="N124" s="227"/>
      <c r="O124" s="227"/>
      <c r="P124" s="228">
        <f>P125+P130+P133+P140</f>
        <v>0</v>
      </c>
      <c r="Q124" s="227"/>
      <c r="R124" s="228">
        <f>R125+R130+R133+R140</f>
        <v>20.101472519999998</v>
      </c>
      <c r="S124" s="227"/>
      <c r="T124" s="229">
        <f>T125+T130+T133+T140</f>
        <v>2.6400000000000001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86</v>
      </c>
      <c r="AT124" s="231" t="s">
        <v>80</v>
      </c>
      <c r="AU124" s="231" t="s">
        <v>81</v>
      </c>
      <c r="AY124" s="230" t="s">
        <v>166</v>
      </c>
      <c r="BK124" s="232">
        <f>BK125+BK130+BK133+BK140</f>
        <v>0</v>
      </c>
    </row>
    <row r="125" s="12" customFormat="1" ht="22.8" customHeight="1">
      <c r="A125" s="12"/>
      <c r="B125" s="219"/>
      <c r="C125" s="220"/>
      <c r="D125" s="221" t="s">
        <v>80</v>
      </c>
      <c r="E125" s="233" t="s">
        <v>86</v>
      </c>
      <c r="F125" s="233" t="s">
        <v>185</v>
      </c>
      <c r="G125" s="220"/>
      <c r="H125" s="220"/>
      <c r="I125" s="223"/>
      <c r="J125" s="234">
        <f>BK125</f>
        <v>0</v>
      </c>
      <c r="K125" s="220"/>
      <c r="L125" s="225"/>
      <c r="M125" s="226"/>
      <c r="N125" s="227"/>
      <c r="O125" s="227"/>
      <c r="P125" s="228">
        <f>SUM(P126:P129)</f>
        <v>0</v>
      </c>
      <c r="Q125" s="227"/>
      <c r="R125" s="228">
        <f>SUM(R126:R129)</f>
        <v>0</v>
      </c>
      <c r="S125" s="227"/>
      <c r="T125" s="229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86</v>
      </c>
      <c r="AT125" s="231" t="s">
        <v>80</v>
      </c>
      <c r="AU125" s="231" t="s">
        <v>86</v>
      </c>
      <c r="AY125" s="230" t="s">
        <v>166</v>
      </c>
      <c r="BK125" s="232">
        <f>SUM(BK126:BK129)</f>
        <v>0</v>
      </c>
    </row>
    <row r="126" s="2" customFormat="1" ht="21.75" customHeight="1">
      <c r="A126" s="39"/>
      <c r="B126" s="40"/>
      <c r="C126" s="235" t="s">
        <v>86</v>
      </c>
      <c r="D126" s="235" t="s">
        <v>168</v>
      </c>
      <c r="E126" s="236" t="s">
        <v>311</v>
      </c>
      <c r="F126" s="237" t="s">
        <v>312</v>
      </c>
      <c r="G126" s="238" t="s">
        <v>250</v>
      </c>
      <c r="H126" s="239">
        <v>8.0399999999999991</v>
      </c>
      <c r="I126" s="240"/>
      <c r="J126" s="239">
        <f>ROUND(I126*H126,3)</f>
        <v>0</v>
      </c>
      <c r="K126" s="241"/>
      <c r="L126" s="45"/>
      <c r="M126" s="242" t="s">
        <v>1</v>
      </c>
      <c r="N126" s="243" t="s">
        <v>47</v>
      </c>
      <c r="O126" s="98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6" t="s">
        <v>100</v>
      </c>
      <c r="AT126" s="246" t="s">
        <v>168</v>
      </c>
      <c r="AU126" s="246" t="s">
        <v>92</v>
      </c>
      <c r="AY126" s="18" t="s">
        <v>166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8" t="s">
        <v>92</v>
      </c>
      <c r="BK126" s="248">
        <f>ROUND(I126*H126,3)</f>
        <v>0</v>
      </c>
      <c r="BL126" s="18" t="s">
        <v>100</v>
      </c>
      <c r="BM126" s="246" t="s">
        <v>656</v>
      </c>
    </row>
    <row r="127" s="13" customFormat="1">
      <c r="A127" s="13"/>
      <c r="B127" s="256"/>
      <c r="C127" s="257"/>
      <c r="D127" s="258" t="s">
        <v>189</v>
      </c>
      <c r="E127" s="259" t="s">
        <v>1</v>
      </c>
      <c r="F127" s="260" t="s">
        <v>657</v>
      </c>
      <c r="G127" s="257"/>
      <c r="H127" s="261">
        <v>8.0399999999999991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189</v>
      </c>
      <c r="AU127" s="267" t="s">
        <v>92</v>
      </c>
      <c r="AV127" s="13" t="s">
        <v>92</v>
      </c>
      <c r="AW127" s="13" t="s">
        <v>36</v>
      </c>
      <c r="AX127" s="13" t="s">
        <v>86</v>
      </c>
      <c r="AY127" s="267" t="s">
        <v>166</v>
      </c>
    </row>
    <row r="128" s="2" customFormat="1" ht="24.15" customHeight="1">
      <c r="A128" s="39"/>
      <c r="B128" s="40"/>
      <c r="C128" s="235" t="s">
        <v>92</v>
      </c>
      <c r="D128" s="235" t="s">
        <v>168</v>
      </c>
      <c r="E128" s="236" t="s">
        <v>318</v>
      </c>
      <c r="F128" s="237" t="s">
        <v>319</v>
      </c>
      <c r="G128" s="238" t="s">
        <v>250</v>
      </c>
      <c r="H128" s="239">
        <v>8.0399999999999991</v>
      </c>
      <c r="I128" s="240"/>
      <c r="J128" s="239">
        <f>ROUND(I128*H128,3)</f>
        <v>0</v>
      </c>
      <c r="K128" s="241"/>
      <c r="L128" s="45"/>
      <c r="M128" s="242" t="s">
        <v>1</v>
      </c>
      <c r="N128" s="243" t="s">
        <v>47</v>
      </c>
      <c r="O128" s="98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100</v>
      </c>
      <c r="AT128" s="246" t="s">
        <v>168</v>
      </c>
      <c r="AU128" s="246" t="s">
        <v>92</v>
      </c>
      <c r="AY128" s="18" t="s">
        <v>166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8" t="s">
        <v>92</v>
      </c>
      <c r="BK128" s="248">
        <f>ROUND(I128*H128,3)</f>
        <v>0</v>
      </c>
      <c r="BL128" s="18" t="s">
        <v>100</v>
      </c>
      <c r="BM128" s="246" t="s">
        <v>658</v>
      </c>
    </row>
    <row r="129" s="2" customFormat="1" ht="16.5" customHeight="1">
      <c r="A129" s="39"/>
      <c r="B129" s="40"/>
      <c r="C129" s="235" t="s">
        <v>97</v>
      </c>
      <c r="D129" s="235" t="s">
        <v>168</v>
      </c>
      <c r="E129" s="236" t="s">
        <v>389</v>
      </c>
      <c r="F129" s="237" t="s">
        <v>390</v>
      </c>
      <c r="G129" s="238" t="s">
        <v>250</v>
      </c>
      <c r="H129" s="239">
        <v>8.0399999999999991</v>
      </c>
      <c r="I129" s="240"/>
      <c r="J129" s="239">
        <f>ROUND(I129*H129,3)</f>
        <v>0</v>
      </c>
      <c r="K129" s="241"/>
      <c r="L129" s="45"/>
      <c r="M129" s="242" t="s">
        <v>1</v>
      </c>
      <c r="N129" s="243" t="s">
        <v>47</v>
      </c>
      <c r="O129" s="9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100</v>
      </c>
      <c r="AT129" s="246" t="s">
        <v>168</v>
      </c>
      <c r="AU129" s="246" t="s">
        <v>92</v>
      </c>
      <c r="AY129" s="18" t="s">
        <v>166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8" t="s">
        <v>92</v>
      </c>
      <c r="BK129" s="248">
        <f>ROUND(I129*H129,3)</f>
        <v>0</v>
      </c>
      <c r="BL129" s="18" t="s">
        <v>100</v>
      </c>
      <c r="BM129" s="246" t="s">
        <v>659</v>
      </c>
    </row>
    <row r="130" s="12" customFormat="1" ht="22.8" customHeight="1">
      <c r="A130" s="12"/>
      <c r="B130" s="219"/>
      <c r="C130" s="220"/>
      <c r="D130" s="221" t="s">
        <v>80</v>
      </c>
      <c r="E130" s="233" t="s">
        <v>92</v>
      </c>
      <c r="F130" s="233" t="s">
        <v>329</v>
      </c>
      <c r="G130" s="220"/>
      <c r="H130" s="220"/>
      <c r="I130" s="223"/>
      <c r="J130" s="234">
        <f>BK130</f>
        <v>0</v>
      </c>
      <c r="K130" s="220"/>
      <c r="L130" s="225"/>
      <c r="M130" s="226"/>
      <c r="N130" s="227"/>
      <c r="O130" s="227"/>
      <c r="P130" s="228">
        <f>SUM(P131:P132)</f>
        <v>0</v>
      </c>
      <c r="Q130" s="227"/>
      <c r="R130" s="228">
        <f>SUM(R131:R132)</f>
        <v>20.101206119999997</v>
      </c>
      <c r="S130" s="227"/>
      <c r="T130" s="229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86</v>
      </c>
      <c r="AT130" s="231" t="s">
        <v>80</v>
      </c>
      <c r="AU130" s="231" t="s">
        <v>86</v>
      </c>
      <c r="AY130" s="230" t="s">
        <v>166</v>
      </c>
      <c r="BK130" s="232">
        <f>SUM(BK131:BK132)</f>
        <v>0</v>
      </c>
    </row>
    <row r="131" s="2" customFormat="1" ht="16.5" customHeight="1">
      <c r="A131" s="39"/>
      <c r="B131" s="40"/>
      <c r="C131" s="235" t="s">
        <v>100</v>
      </c>
      <c r="D131" s="235" t="s">
        <v>168</v>
      </c>
      <c r="E131" s="236" t="s">
        <v>621</v>
      </c>
      <c r="F131" s="237" t="s">
        <v>622</v>
      </c>
      <c r="G131" s="238" t="s">
        <v>250</v>
      </c>
      <c r="H131" s="239">
        <v>8.3209999999999997</v>
      </c>
      <c r="I131" s="240"/>
      <c r="J131" s="239">
        <f>ROUND(I131*H131,3)</f>
        <v>0</v>
      </c>
      <c r="K131" s="241"/>
      <c r="L131" s="45"/>
      <c r="M131" s="242" t="s">
        <v>1</v>
      </c>
      <c r="N131" s="243" t="s">
        <v>47</v>
      </c>
      <c r="O131" s="98"/>
      <c r="P131" s="244">
        <f>O131*H131</f>
        <v>0</v>
      </c>
      <c r="Q131" s="244">
        <v>2.4157199999999999</v>
      </c>
      <c r="R131" s="244">
        <f>Q131*H131</f>
        <v>20.101206119999997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100</v>
      </c>
      <c r="AT131" s="246" t="s">
        <v>168</v>
      </c>
      <c r="AU131" s="246" t="s">
        <v>92</v>
      </c>
      <c r="AY131" s="18" t="s">
        <v>166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8" t="s">
        <v>92</v>
      </c>
      <c r="BK131" s="248">
        <f>ROUND(I131*H131,3)</f>
        <v>0</v>
      </c>
      <c r="BL131" s="18" t="s">
        <v>100</v>
      </c>
      <c r="BM131" s="246" t="s">
        <v>660</v>
      </c>
    </row>
    <row r="132" s="13" customFormat="1">
      <c r="A132" s="13"/>
      <c r="B132" s="256"/>
      <c r="C132" s="257"/>
      <c r="D132" s="258" t="s">
        <v>189</v>
      </c>
      <c r="E132" s="259" t="s">
        <v>1</v>
      </c>
      <c r="F132" s="260" t="s">
        <v>661</v>
      </c>
      <c r="G132" s="257"/>
      <c r="H132" s="261">
        <v>8.3209999999999997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189</v>
      </c>
      <c r="AU132" s="267" t="s">
        <v>92</v>
      </c>
      <c r="AV132" s="13" t="s">
        <v>92</v>
      </c>
      <c r="AW132" s="13" t="s">
        <v>36</v>
      </c>
      <c r="AX132" s="13" t="s">
        <v>86</v>
      </c>
      <c r="AY132" s="267" t="s">
        <v>166</v>
      </c>
    </row>
    <row r="133" s="12" customFormat="1" ht="22.8" customHeight="1">
      <c r="A133" s="12"/>
      <c r="B133" s="219"/>
      <c r="C133" s="220"/>
      <c r="D133" s="221" t="s">
        <v>80</v>
      </c>
      <c r="E133" s="233" t="s">
        <v>125</v>
      </c>
      <c r="F133" s="233" t="s">
        <v>259</v>
      </c>
      <c r="G133" s="220"/>
      <c r="H133" s="220"/>
      <c r="I133" s="223"/>
      <c r="J133" s="234">
        <f>BK133</f>
        <v>0</v>
      </c>
      <c r="K133" s="220"/>
      <c r="L133" s="225"/>
      <c r="M133" s="226"/>
      <c r="N133" s="227"/>
      <c r="O133" s="227"/>
      <c r="P133" s="228">
        <f>SUM(P134:P139)</f>
        <v>0</v>
      </c>
      <c r="Q133" s="227"/>
      <c r="R133" s="228">
        <f>SUM(R134:R139)</f>
        <v>0.00026640000000000002</v>
      </c>
      <c r="S133" s="227"/>
      <c r="T133" s="229">
        <f>SUM(T134:T139)</f>
        <v>2.6400000000000001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0" t="s">
        <v>86</v>
      </c>
      <c r="AT133" s="231" t="s">
        <v>80</v>
      </c>
      <c r="AU133" s="231" t="s">
        <v>86</v>
      </c>
      <c r="AY133" s="230" t="s">
        <v>166</v>
      </c>
      <c r="BK133" s="232">
        <f>SUM(BK134:BK139)</f>
        <v>0</v>
      </c>
    </row>
    <row r="134" s="2" customFormat="1" ht="24.15" customHeight="1">
      <c r="A134" s="39"/>
      <c r="B134" s="40"/>
      <c r="C134" s="235" t="s">
        <v>103</v>
      </c>
      <c r="D134" s="235" t="s">
        <v>168</v>
      </c>
      <c r="E134" s="236" t="s">
        <v>625</v>
      </c>
      <c r="F134" s="237" t="s">
        <v>626</v>
      </c>
      <c r="G134" s="238" t="s">
        <v>236</v>
      </c>
      <c r="H134" s="239">
        <v>24</v>
      </c>
      <c r="I134" s="240"/>
      <c r="J134" s="239">
        <f>ROUND(I134*H134,3)</f>
        <v>0</v>
      </c>
      <c r="K134" s="241"/>
      <c r="L134" s="45"/>
      <c r="M134" s="242" t="s">
        <v>1</v>
      </c>
      <c r="N134" s="243" t="s">
        <v>47</v>
      </c>
      <c r="O134" s="98"/>
      <c r="P134" s="244">
        <f>O134*H134</f>
        <v>0</v>
      </c>
      <c r="Q134" s="244">
        <v>1.1100000000000001E-05</v>
      </c>
      <c r="R134" s="244">
        <f>Q134*H134</f>
        <v>0.00026640000000000002</v>
      </c>
      <c r="S134" s="244">
        <v>0</v>
      </c>
      <c r="T134" s="24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100</v>
      </c>
      <c r="AT134" s="246" t="s">
        <v>168</v>
      </c>
      <c r="AU134" s="246" t="s">
        <v>92</v>
      </c>
      <c r="AY134" s="18" t="s">
        <v>166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8" t="s">
        <v>92</v>
      </c>
      <c r="BK134" s="248">
        <f>ROUND(I134*H134,3)</f>
        <v>0</v>
      </c>
      <c r="BL134" s="18" t="s">
        <v>100</v>
      </c>
      <c r="BM134" s="246" t="s">
        <v>662</v>
      </c>
    </row>
    <row r="135" s="13" customFormat="1">
      <c r="A135" s="13"/>
      <c r="B135" s="256"/>
      <c r="C135" s="257"/>
      <c r="D135" s="258" t="s">
        <v>189</v>
      </c>
      <c r="E135" s="259" t="s">
        <v>1</v>
      </c>
      <c r="F135" s="260" t="s">
        <v>663</v>
      </c>
      <c r="G135" s="257"/>
      <c r="H135" s="261">
        <v>24</v>
      </c>
      <c r="I135" s="262"/>
      <c r="J135" s="257"/>
      <c r="K135" s="257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189</v>
      </c>
      <c r="AU135" s="267" t="s">
        <v>92</v>
      </c>
      <c r="AV135" s="13" t="s">
        <v>92</v>
      </c>
      <c r="AW135" s="13" t="s">
        <v>36</v>
      </c>
      <c r="AX135" s="13" t="s">
        <v>86</v>
      </c>
      <c r="AY135" s="267" t="s">
        <v>166</v>
      </c>
    </row>
    <row r="136" s="2" customFormat="1" ht="37.8" customHeight="1">
      <c r="A136" s="39"/>
      <c r="B136" s="40"/>
      <c r="C136" s="235" t="s">
        <v>116</v>
      </c>
      <c r="D136" s="235" t="s">
        <v>168</v>
      </c>
      <c r="E136" s="236" t="s">
        <v>629</v>
      </c>
      <c r="F136" s="237" t="s">
        <v>630</v>
      </c>
      <c r="G136" s="238" t="s">
        <v>250</v>
      </c>
      <c r="H136" s="239">
        <v>1.2</v>
      </c>
      <c r="I136" s="240"/>
      <c r="J136" s="239">
        <f>ROUND(I136*H136,3)</f>
        <v>0</v>
      </c>
      <c r="K136" s="241"/>
      <c r="L136" s="45"/>
      <c r="M136" s="242" t="s">
        <v>1</v>
      </c>
      <c r="N136" s="243" t="s">
        <v>47</v>
      </c>
      <c r="O136" s="98"/>
      <c r="P136" s="244">
        <f>O136*H136</f>
        <v>0</v>
      </c>
      <c r="Q136" s="244">
        <v>0</v>
      </c>
      <c r="R136" s="244">
        <f>Q136*H136</f>
        <v>0</v>
      </c>
      <c r="S136" s="244">
        <v>2.2000000000000002</v>
      </c>
      <c r="T136" s="245">
        <f>S136*H136</f>
        <v>2.6400000000000001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100</v>
      </c>
      <c r="AT136" s="246" t="s">
        <v>168</v>
      </c>
      <c r="AU136" s="246" t="s">
        <v>92</v>
      </c>
      <c r="AY136" s="18" t="s">
        <v>166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8" t="s">
        <v>92</v>
      </c>
      <c r="BK136" s="248">
        <f>ROUND(I136*H136,3)</f>
        <v>0</v>
      </c>
      <c r="BL136" s="18" t="s">
        <v>100</v>
      </c>
      <c r="BM136" s="246" t="s">
        <v>664</v>
      </c>
    </row>
    <row r="137" s="13" customFormat="1">
      <c r="A137" s="13"/>
      <c r="B137" s="256"/>
      <c r="C137" s="257"/>
      <c r="D137" s="258" t="s">
        <v>189</v>
      </c>
      <c r="E137" s="259" t="s">
        <v>1</v>
      </c>
      <c r="F137" s="260" t="s">
        <v>665</v>
      </c>
      <c r="G137" s="257"/>
      <c r="H137" s="261">
        <v>1.2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189</v>
      </c>
      <c r="AU137" s="267" t="s">
        <v>92</v>
      </c>
      <c r="AV137" s="13" t="s">
        <v>92</v>
      </c>
      <c r="AW137" s="13" t="s">
        <v>36</v>
      </c>
      <c r="AX137" s="13" t="s">
        <v>86</v>
      </c>
      <c r="AY137" s="267" t="s">
        <v>166</v>
      </c>
    </row>
    <row r="138" s="2" customFormat="1" ht="33" customHeight="1">
      <c r="A138" s="39"/>
      <c r="B138" s="40"/>
      <c r="C138" s="235" t="s">
        <v>119</v>
      </c>
      <c r="D138" s="235" t="s">
        <v>168</v>
      </c>
      <c r="E138" s="236" t="s">
        <v>633</v>
      </c>
      <c r="F138" s="237" t="s">
        <v>634</v>
      </c>
      <c r="G138" s="238" t="s">
        <v>287</v>
      </c>
      <c r="H138" s="239">
        <v>2.6400000000000001</v>
      </c>
      <c r="I138" s="240"/>
      <c r="J138" s="239">
        <f>ROUND(I138*H138,3)</f>
        <v>0</v>
      </c>
      <c r="K138" s="241"/>
      <c r="L138" s="45"/>
      <c r="M138" s="242" t="s">
        <v>1</v>
      </c>
      <c r="N138" s="243" t="s">
        <v>47</v>
      </c>
      <c r="O138" s="98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100</v>
      </c>
      <c r="AT138" s="246" t="s">
        <v>168</v>
      </c>
      <c r="AU138" s="246" t="s">
        <v>92</v>
      </c>
      <c r="AY138" s="18" t="s">
        <v>166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8" t="s">
        <v>92</v>
      </c>
      <c r="BK138" s="248">
        <f>ROUND(I138*H138,3)</f>
        <v>0</v>
      </c>
      <c r="BL138" s="18" t="s">
        <v>100</v>
      </c>
      <c r="BM138" s="246" t="s">
        <v>666</v>
      </c>
    </row>
    <row r="139" s="2" customFormat="1" ht="24.15" customHeight="1">
      <c r="A139" s="39"/>
      <c r="B139" s="40"/>
      <c r="C139" s="235" t="s">
        <v>122</v>
      </c>
      <c r="D139" s="235" t="s">
        <v>168</v>
      </c>
      <c r="E139" s="236" t="s">
        <v>290</v>
      </c>
      <c r="F139" s="237" t="s">
        <v>291</v>
      </c>
      <c r="G139" s="238" t="s">
        <v>287</v>
      </c>
      <c r="H139" s="239">
        <v>2.6400000000000001</v>
      </c>
      <c r="I139" s="240"/>
      <c r="J139" s="239">
        <f>ROUND(I139*H139,3)</f>
        <v>0</v>
      </c>
      <c r="K139" s="241"/>
      <c r="L139" s="45"/>
      <c r="M139" s="242" t="s">
        <v>1</v>
      </c>
      <c r="N139" s="243" t="s">
        <v>47</v>
      </c>
      <c r="O139" s="98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100</v>
      </c>
      <c r="AT139" s="246" t="s">
        <v>168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667</v>
      </c>
    </row>
    <row r="140" s="12" customFormat="1" ht="22.8" customHeight="1">
      <c r="A140" s="12"/>
      <c r="B140" s="219"/>
      <c r="C140" s="220"/>
      <c r="D140" s="221" t="s">
        <v>80</v>
      </c>
      <c r="E140" s="233" t="s">
        <v>293</v>
      </c>
      <c r="F140" s="233" t="s">
        <v>294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P141</f>
        <v>0</v>
      </c>
      <c r="Q140" s="227"/>
      <c r="R140" s="228">
        <f>R141</f>
        <v>0</v>
      </c>
      <c r="S140" s="227"/>
      <c r="T140" s="229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86</v>
      </c>
      <c r="AT140" s="231" t="s">
        <v>80</v>
      </c>
      <c r="AU140" s="231" t="s">
        <v>86</v>
      </c>
      <c r="AY140" s="230" t="s">
        <v>166</v>
      </c>
      <c r="BK140" s="232">
        <f>BK141</f>
        <v>0</v>
      </c>
    </row>
    <row r="141" s="2" customFormat="1" ht="24.15" customHeight="1">
      <c r="A141" s="39"/>
      <c r="B141" s="40"/>
      <c r="C141" s="235" t="s">
        <v>125</v>
      </c>
      <c r="D141" s="235" t="s">
        <v>168</v>
      </c>
      <c r="E141" s="236" t="s">
        <v>637</v>
      </c>
      <c r="F141" s="237" t="s">
        <v>638</v>
      </c>
      <c r="G141" s="238" t="s">
        <v>287</v>
      </c>
      <c r="H141" s="239">
        <v>20.100999999999999</v>
      </c>
      <c r="I141" s="240"/>
      <c r="J141" s="239">
        <f>ROUND(I141*H141,3)</f>
        <v>0</v>
      </c>
      <c r="K141" s="241"/>
      <c r="L141" s="45"/>
      <c r="M141" s="242" t="s">
        <v>1</v>
      </c>
      <c r="N141" s="243" t="s">
        <v>47</v>
      </c>
      <c r="O141" s="98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100</v>
      </c>
      <c r="AT141" s="246" t="s">
        <v>168</v>
      </c>
      <c r="AU141" s="246" t="s">
        <v>92</v>
      </c>
      <c r="AY141" s="18" t="s">
        <v>166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8" t="s">
        <v>92</v>
      </c>
      <c r="BK141" s="248">
        <f>ROUND(I141*H141,3)</f>
        <v>0</v>
      </c>
      <c r="BL141" s="18" t="s">
        <v>100</v>
      </c>
      <c r="BM141" s="246" t="s">
        <v>668</v>
      </c>
    </row>
    <row r="142" s="12" customFormat="1" ht="25.92" customHeight="1">
      <c r="A142" s="12"/>
      <c r="B142" s="219"/>
      <c r="C142" s="220"/>
      <c r="D142" s="221" t="s">
        <v>80</v>
      </c>
      <c r="E142" s="222" t="s">
        <v>227</v>
      </c>
      <c r="F142" s="222" t="s">
        <v>454</v>
      </c>
      <c r="G142" s="220"/>
      <c r="H142" s="220"/>
      <c r="I142" s="223"/>
      <c r="J142" s="224">
        <f>BK142</f>
        <v>0</v>
      </c>
      <c r="K142" s="220"/>
      <c r="L142" s="225"/>
      <c r="M142" s="226"/>
      <c r="N142" s="227"/>
      <c r="O142" s="227"/>
      <c r="P142" s="228">
        <f>P143</f>
        <v>0</v>
      </c>
      <c r="Q142" s="227"/>
      <c r="R142" s="228">
        <f>R143</f>
        <v>0</v>
      </c>
      <c r="S142" s="227"/>
      <c r="T142" s="22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0" t="s">
        <v>97</v>
      </c>
      <c r="AT142" s="231" t="s">
        <v>80</v>
      </c>
      <c r="AU142" s="231" t="s">
        <v>81</v>
      </c>
      <c r="AY142" s="230" t="s">
        <v>166</v>
      </c>
      <c r="BK142" s="232">
        <f>BK143</f>
        <v>0</v>
      </c>
    </row>
    <row r="143" s="12" customFormat="1" ht="22.8" customHeight="1">
      <c r="A143" s="12"/>
      <c r="B143" s="219"/>
      <c r="C143" s="220"/>
      <c r="D143" s="221" t="s">
        <v>80</v>
      </c>
      <c r="E143" s="233" t="s">
        <v>640</v>
      </c>
      <c r="F143" s="233" t="s">
        <v>641</v>
      </c>
      <c r="G143" s="220"/>
      <c r="H143" s="220"/>
      <c r="I143" s="223"/>
      <c r="J143" s="234">
        <f>BK143</f>
        <v>0</v>
      </c>
      <c r="K143" s="220"/>
      <c r="L143" s="225"/>
      <c r="M143" s="226"/>
      <c r="N143" s="227"/>
      <c r="O143" s="227"/>
      <c r="P143" s="228">
        <f>SUM(P144:P145)</f>
        <v>0</v>
      </c>
      <c r="Q143" s="227"/>
      <c r="R143" s="228">
        <f>SUM(R144:R145)</f>
        <v>0</v>
      </c>
      <c r="S143" s="227"/>
      <c r="T143" s="229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0" t="s">
        <v>97</v>
      </c>
      <c r="AT143" s="231" t="s">
        <v>80</v>
      </c>
      <c r="AU143" s="231" t="s">
        <v>86</v>
      </c>
      <c r="AY143" s="230" t="s">
        <v>166</v>
      </c>
      <c r="BK143" s="232">
        <f>SUM(BK144:BK145)</f>
        <v>0</v>
      </c>
    </row>
    <row r="144" s="2" customFormat="1" ht="24.15" customHeight="1">
      <c r="A144" s="39"/>
      <c r="B144" s="40"/>
      <c r="C144" s="235" t="s">
        <v>128</v>
      </c>
      <c r="D144" s="235" t="s">
        <v>168</v>
      </c>
      <c r="E144" s="236" t="s">
        <v>669</v>
      </c>
      <c r="F144" s="237" t="s">
        <v>670</v>
      </c>
      <c r="G144" s="238" t="s">
        <v>171</v>
      </c>
      <c r="H144" s="239">
        <v>61.75</v>
      </c>
      <c r="I144" s="240"/>
      <c r="J144" s="239">
        <f>ROUND(I144*H144,3)</f>
        <v>0</v>
      </c>
      <c r="K144" s="241"/>
      <c r="L144" s="45"/>
      <c r="M144" s="242" t="s">
        <v>1</v>
      </c>
      <c r="N144" s="243" t="s">
        <v>47</v>
      </c>
      <c r="O144" s="98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460</v>
      </c>
      <c r="AT144" s="246" t="s">
        <v>168</v>
      </c>
      <c r="AU144" s="246" t="s">
        <v>92</v>
      </c>
      <c r="AY144" s="18" t="s">
        <v>166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8" t="s">
        <v>92</v>
      </c>
      <c r="BK144" s="248">
        <f>ROUND(I144*H144,3)</f>
        <v>0</v>
      </c>
      <c r="BL144" s="18" t="s">
        <v>460</v>
      </c>
      <c r="BM144" s="246" t="s">
        <v>671</v>
      </c>
    </row>
    <row r="145" s="13" customFormat="1">
      <c r="A145" s="13"/>
      <c r="B145" s="256"/>
      <c r="C145" s="257"/>
      <c r="D145" s="258" t="s">
        <v>189</v>
      </c>
      <c r="E145" s="259" t="s">
        <v>1</v>
      </c>
      <c r="F145" s="260" t="s">
        <v>672</v>
      </c>
      <c r="G145" s="257"/>
      <c r="H145" s="261">
        <v>61.75</v>
      </c>
      <c r="I145" s="262"/>
      <c r="J145" s="257"/>
      <c r="K145" s="257"/>
      <c r="L145" s="263"/>
      <c r="M145" s="310"/>
      <c r="N145" s="311"/>
      <c r="O145" s="311"/>
      <c r="P145" s="311"/>
      <c r="Q145" s="311"/>
      <c r="R145" s="311"/>
      <c r="S145" s="311"/>
      <c r="T145" s="31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189</v>
      </c>
      <c r="AU145" s="267" t="s">
        <v>92</v>
      </c>
      <c r="AV145" s="13" t="s">
        <v>92</v>
      </c>
      <c r="AW145" s="13" t="s">
        <v>36</v>
      </c>
      <c r="AX145" s="13" t="s">
        <v>86</v>
      </c>
      <c r="AY145" s="267" t="s">
        <v>166</v>
      </c>
    </row>
    <row r="146" s="2" customFormat="1" ht="6.96" customHeight="1">
      <c r="A146" s="39"/>
      <c r="B146" s="73"/>
      <c r="C146" s="74"/>
      <c r="D146" s="74"/>
      <c r="E146" s="74"/>
      <c r="F146" s="74"/>
      <c r="G146" s="74"/>
      <c r="H146" s="74"/>
      <c r="I146" s="74"/>
      <c r="J146" s="74"/>
      <c r="K146" s="74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UiwhVdoa6MKfNzAJCrhK8qS52T0qmEVzVlr9PG6cr8qW9RhQDwZiNkp+n2Cnot8aj+YB9IKZROOU8sfa02ANLA==" hashValue="G5rEijPVtBStaYquaosFtbAbOlgAoSNFuHfLOA0NWMxHoFc2IAbiqQ7qHVXV0TsxyEwmEyhvkU3wvcKCZVeyYw==" algorithmName="SHA-512" password="CC35"/>
  <autoFilter ref="C122:K14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57" t="s">
        <v>673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90</v>
      </c>
      <c r="G11" s="39"/>
      <c r="H11" s="39"/>
      <c r="I11" s="156" t="s">
        <v>18</v>
      </c>
      <c r="J11" s="147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ROUND(J121,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ROUND((SUM(BE121:BE172)),  2)</f>
        <v>0</v>
      </c>
      <c r="G33" s="170"/>
      <c r="H33" s="170"/>
      <c r="I33" s="171">
        <v>0.20000000000000001</v>
      </c>
      <c r="J33" s="169">
        <f>ROUND(((SUM(BE121:BE172))*I33),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ROUND((SUM(BF121:BF172)),  2)</f>
        <v>0</v>
      </c>
      <c r="G34" s="170"/>
      <c r="H34" s="170"/>
      <c r="I34" s="171">
        <v>0.20000000000000001</v>
      </c>
      <c r="J34" s="169">
        <f>ROUND(((SUM(BF121:BF172))*I34),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ROUND((SUM(BG121:BG172)),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ROUND((SUM(BH121:BH172)),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ROUND((SUM(BI121:BI172)),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83" t="str">
        <f>E9</f>
        <v xml:space="preserve">5 - SO 05 Spevnené plochy vr.podnoží veľkokap.kont. a nekrytých žľabov 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J121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J122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468</v>
      </c>
      <c r="E98" s="204"/>
      <c r="F98" s="204"/>
      <c r="G98" s="204"/>
      <c r="H98" s="204"/>
      <c r="I98" s="204"/>
      <c r="J98" s="205">
        <f>J123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182</v>
      </c>
      <c r="E99" s="204"/>
      <c r="F99" s="204"/>
      <c r="G99" s="204"/>
      <c r="H99" s="204"/>
      <c r="I99" s="204"/>
      <c r="J99" s="205">
        <f>J129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139"/>
      <c r="D100" s="203" t="s">
        <v>183</v>
      </c>
      <c r="E100" s="204"/>
      <c r="F100" s="204"/>
      <c r="G100" s="204"/>
      <c r="H100" s="204"/>
      <c r="I100" s="204"/>
      <c r="J100" s="205">
        <f>J160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184</v>
      </c>
      <c r="E101" s="204"/>
      <c r="F101" s="204"/>
      <c r="G101" s="204"/>
      <c r="H101" s="204"/>
      <c r="I101" s="204"/>
      <c r="J101" s="205">
        <f>J171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7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152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14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255" t="str">
        <f>E7</f>
        <v>Zberný dvor Ludanice</v>
      </c>
      <c r="F111" s="33"/>
      <c r="G111" s="33"/>
      <c r="H111" s="33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176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30" customHeight="1">
      <c r="A113" s="39"/>
      <c r="B113" s="40"/>
      <c r="C113" s="41"/>
      <c r="D113" s="41"/>
      <c r="E113" s="83" t="str">
        <f>E9</f>
        <v xml:space="preserve">5 - SO 05 Spevnené plochy vr.podnoží veľkokap.kont. a nekrytých žľabov </v>
      </c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Ludanice</v>
      </c>
      <c r="G115" s="41"/>
      <c r="H115" s="41"/>
      <c r="I115" s="33" t="s">
        <v>22</v>
      </c>
      <c r="J115" s="86" t="str">
        <f>IF(J12="","",J12)</f>
        <v>27. 1. 2022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Obec Ludanice</v>
      </c>
      <c r="G117" s="41"/>
      <c r="H117" s="41"/>
      <c r="I117" s="33" t="s">
        <v>32</v>
      </c>
      <c r="J117" s="37" t="str">
        <f>E21</f>
        <v>Ing.arch.Ondrej Trangoš, Bratislava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38</v>
      </c>
      <c r="J118" s="37" t="str">
        <f>E24</f>
        <v>Bečka</v>
      </c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7"/>
      <c r="B120" s="208"/>
      <c r="C120" s="209" t="s">
        <v>153</v>
      </c>
      <c r="D120" s="210" t="s">
        <v>66</v>
      </c>
      <c r="E120" s="210" t="s">
        <v>62</v>
      </c>
      <c r="F120" s="210" t="s">
        <v>63</v>
      </c>
      <c r="G120" s="210" t="s">
        <v>154</v>
      </c>
      <c r="H120" s="210" t="s">
        <v>155</v>
      </c>
      <c r="I120" s="210" t="s">
        <v>156</v>
      </c>
      <c r="J120" s="211" t="s">
        <v>147</v>
      </c>
      <c r="K120" s="212" t="s">
        <v>157</v>
      </c>
      <c r="L120" s="213"/>
      <c r="M120" s="107" t="s">
        <v>1</v>
      </c>
      <c r="N120" s="108" t="s">
        <v>45</v>
      </c>
      <c r="O120" s="108" t="s">
        <v>158</v>
      </c>
      <c r="P120" s="108" t="s">
        <v>159</v>
      </c>
      <c r="Q120" s="108" t="s">
        <v>160</v>
      </c>
      <c r="R120" s="108" t="s">
        <v>161</v>
      </c>
      <c r="S120" s="108" t="s">
        <v>162</v>
      </c>
      <c r="T120" s="109" t="s">
        <v>163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9"/>
      <c r="B121" s="40"/>
      <c r="C121" s="114" t="s">
        <v>148</v>
      </c>
      <c r="D121" s="41"/>
      <c r="E121" s="41"/>
      <c r="F121" s="41"/>
      <c r="G121" s="41"/>
      <c r="H121" s="41"/>
      <c r="I121" s="41"/>
      <c r="J121" s="214">
        <f>BK121</f>
        <v>0</v>
      </c>
      <c r="K121" s="41"/>
      <c r="L121" s="45"/>
      <c r="M121" s="110"/>
      <c r="N121" s="215"/>
      <c r="O121" s="111"/>
      <c r="P121" s="216">
        <f>P122</f>
        <v>0</v>
      </c>
      <c r="Q121" s="111"/>
      <c r="R121" s="216">
        <f>R122</f>
        <v>2063.1155259450397</v>
      </c>
      <c r="S121" s="111"/>
      <c r="T121" s="217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80</v>
      </c>
      <c r="AU121" s="18" t="s">
        <v>149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80</v>
      </c>
      <c r="E122" s="222" t="s">
        <v>164</v>
      </c>
      <c r="F122" s="222" t="s">
        <v>165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P123+P129+P160+P171</f>
        <v>0</v>
      </c>
      <c r="Q122" s="227"/>
      <c r="R122" s="228">
        <f>R123+R129+R160+R171</f>
        <v>2063.1155259450397</v>
      </c>
      <c r="S122" s="227"/>
      <c r="T122" s="229">
        <f>T123+T129+T160+T171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86</v>
      </c>
      <c r="AT122" s="231" t="s">
        <v>80</v>
      </c>
      <c r="AU122" s="231" t="s">
        <v>81</v>
      </c>
      <c r="AY122" s="230" t="s">
        <v>166</v>
      </c>
      <c r="BK122" s="232">
        <f>BK123+BK129+BK160+BK171</f>
        <v>0</v>
      </c>
    </row>
    <row r="123" s="12" customFormat="1" ht="22.8" customHeight="1">
      <c r="A123" s="12"/>
      <c r="B123" s="219"/>
      <c r="C123" s="220"/>
      <c r="D123" s="221" t="s">
        <v>80</v>
      </c>
      <c r="E123" s="233" t="s">
        <v>97</v>
      </c>
      <c r="F123" s="233" t="s">
        <v>486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SUM(P124:P128)</f>
        <v>0</v>
      </c>
      <c r="Q123" s="227"/>
      <c r="R123" s="228">
        <f>SUM(R124:R128)</f>
        <v>616.71042999999997</v>
      </c>
      <c r="S123" s="227"/>
      <c r="T123" s="229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86</v>
      </c>
      <c r="AT123" s="231" t="s">
        <v>80</v>
      </c>
      <c r="AU123" s="231" t="s">
        <v>86</v>
      </c>
      <c r="AY123" s="230" t="s">
        <v>166</v>
      </c>
      <c r="BK123" s="232">
        <f>SUM(BK124:BK128)</f>
        <v>0</v>
      </c>
    </row>
    <row r="124" s="2" customFormat="1" ht="24.15" customHeight="1">
      <c r="A124" s="39"/>
      <c r="B124" s="40"/>
      <c r="C124" s="235" t="s">
        <v>86</v>
      </c>
      <c r="D124" s="235" t="s">
        <v>168</v>
      </c>
      <c r="E124" s="236" t="s">
        <v>674</v>
      </c>
      <c r="F124" s="237" t="s">
        <v>675</v>
      </c>
      <c r="G124" s="238" t="s">
        <v>171</v>
      </c>
      <c r="H124" s="239">
        <v>960.75</v>
      </c>
      <c r="I124" s="240"/>
      <c r="J124" s="239">
        <f>ROUND(I124*H124,3)</f>
        <v>0</v>
      </c>
      <c r="K124" s="241"/>
      <c r="L124" s="45"/>
      <c r="M124" s="242" t="s">
        <v>1</v>
      </c>
      <c r="N124" s="243" t="s">
        <v>47</v>
      </c>
      <c r="O124" s="98"/>
      <c r="P124" s="244">
        <f>O124*H124</f>
        <v>0</v>
      </c>
      <c r="Q124" s="244">
        <v>0.58499999999999996</v>
      </c>
      <c r="R124" s="244">
        <f>Q124*H124</f>
        <v>562.03874999999994</v>
      </c>
      <c r="S124" s="244">
        <v>0</v>
      </c>
      <c r="T124" s="24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6" t="s">
        <v>100</v>
      </c>
      <c r="AT124" s="246" t="s">
        <v>168</v>
      </c>
      <c r="AU124" s="246" t="s">
        <v>92</v>
      </c>
      <c r="AY124" s="18" t="s">
        <v>166</v>
      </c>
      <c r="BE124" s="247">
        <f>IF(N124="základná",J124,0)</f>
        <v>0</v>
      </c>
      <c r="BF124" s="247">
        <f>IF(N124="znížená",J124,0)</f>
        <v>0</v>
      </c>
      <c r="BG124" s="247">
        <f>IF(N124="zákl. prenesená",J124,0)</f>
        <v>0</v>
      </c>
      <c r="BH124" s="247">
        <f>IF(N124="zníž. prenesená",J124,0)</f>
        <v>0</v>
      </c>
      <c r="BI124" s="247">
        <f>IF(N124="nulová",J124,0)</f>
        <v>0</v>
      </c>
      <c r="BJ124" s="18" t="s">
        <v>92</v>
      </c>
      <c r="BK124" s="248">
        <f>ROUND(I124*H124,3)</f>
        <v>0</v>
      </c>
      <c r="BL124" s="18" t="s">
        <v>100</v>
      </c>
      <c r="BM124" s="246" t="s">
        <v>676</v>
      </c>
    </row>
    <row r="125" s="13" customFormat="1">
      <c r="A125" s="13"/>
      <c r="B125" s="256"/>
      <c r="C125" s="257"/>
      <c r="D125" s="258" t="s">
        <v>189</v>
      </c>
      <c r="E125" s="259" t="s">
        <v>1</v>
      </c>
      <c r="F125" s="260" t="s">
        <v>677</v>
      </c>
      <c r="G125" s="257"/>
      <c r="H125" s="261">
        <v>960.75</v>
      </c>
      <c r="I125" s="262"/>
      <c r="J125" s="257"/>
      <c r="K125" s="257"/>
      <c r="L125" s="263"/>
      <c r="M125" s="264"/>
      <c r="N125" s="265"/>
      <c r="O125" s="265"/>
      <c r="P125" s="265"/>
      <c r="Q125" s="265"/>
      <c r="R125" s="265"/>
      <c r="S125" s="265"/>
      <c r="T125" s="26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7" t="s">
        <v>189</v>
      </c>
      <c r="AU125" s="267" t="s">
        <v>92</v>
      </c>
      <c r="AV125" s="13" t="s">
        <v>92</v>
      </c>
      <c r="AW125" s="13" t="s">
        <v>36</v>
      </c>
      <c r="AX125" s="13" t="s">
        <v>86</v>
      </c>
      <c r="AY125" s="267" t="s">
        <v>166</v>
      </c>
    </row>
    <row r="126" s="2" customFormat="1" ht="24.15" customHeight="1">
      <c r="A126" s="39"/>
      <c r="B126" s="40"/>
      <c r="C126" s="235" t="s">
        <v>92</v>
      </c>
      <c r="D126" s="235" t="s">
        <v>168</v>
      </c>
      <c r="E126" s="236" t="s">
        <v>678</v>
      </c>
      <c r="F126" s="237" t="s">
        <v>679</v>
      </c>
      <c r="G126" s="238" t="s">
        <v>171</v>
      </c>
      <c r="H126" s="239">
        <v>84</v>
      </c>
      <c r="I126" s="240"/>
      <c r="J126" s="239">
        <f>ROUND(I126*H126,3)</f>
        <v>0</v>
      </c>
      <c r="K126" s="241"/>
      <c r="L126" s="45"/>
      <c r="M126" s="242" t="s">
        <v>1</v>
      </c>
      <c r="N126" s="243" t="s">
        <v>47</v>
      </c>
      <c r="O126" s="98"/>
      <c r="P126" s="244">
        <f>O126*H126</f>
        <v>0</v>
      </c>
      <c r="Q126" s="244">
        <v>0.58499999999999996</v>
      </c>
      <c r="R126" s="244">
        <f>Q126*H126</f>
        <v>49.140000000000001</v>
      </c>
      <c r="S126" s="244">
        <v>0</v>
      </c>
      <c r="T126" s="24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6" t="s">
        <v>100</v>
      </c>
      <c r="AT126" s="246" t="s">
        <v>168</v>
      </c>
      <c r="AU126" s="246" t="s">
        <v>92</v>
      </c>
      <c r="AY126" s="18" t="s">
        <v>166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8" t="s">
        <v>92</v>
      </c>
      <c r="BK126" s="248">
        <f>ROUND(I126*H126,3)</f>
        <v>0</v>
      </c>
      <c r="BL126" s="18" t="s">
        <v>100</v>
      </c>
      <c r="BM126" s="246" t="s">
        <v>680</v>
      </c>
    </row>
    <row r="127" s="13" customFormat="1">
      <c r="A127" s="13"/>
      <c r="B127" s="256"/>
      <c r="C127" s="257"/>
      <c r="D127" s="258" t="s">
        <v>189</v>
      </c>
      <c r="E127" s="259" t="s">
        <v>1</v>
      </c>
      <c r="F127" s="260" t="s">
        <v>681</v>
      </c>
      <c r="G127" s="257"/>
      <c r="H127" s="261">
        <v>84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189</v>
      </c>
      <c r="AU127" s="267" t="s">
        <v>92</v>
      </c>
      <c r="AV127" s="13" t="s">
        <v>92</v>
      </c>
      <c r="AW127" s="13" t="s">
        <v>36</v>
      </c>
      <c r="AX127" s="13" t="s">
        <v>86</v>
      </c>
      <c r="AY127" s="267" t="s">
        <v>166</v>
      </c>
    </row>
    <row r="128" s="2" customFormat="1" ht="24.15" customHeight="1">
      <c r="A128" s="39"/>
      <c r="B128" s="40"/>
      <c r="C128" s="235" t="s">
        <v>97</v>
      </c>
      <c r="D128" s="235" t="s">
        <v>168</v>
      </c>
      <c r="E128" s="236" t="s">
        <v>682</v>
      </c>
      <c r="F128" s="237" t="s">
        <v>683</v>
      </c>
      <c r="G128" s="238" t="s">
        <v>230</v>
      </c>
      <c r="H128" s="239">
        <v>14</v>
      </c>
      <c r="I128" s="240"/>
      <c r="J128" s="239">
        <f>ROUND(I128*H128,3)</f>
        <v>0</v>
      </c>
      <c r="K128" s="241"/>
      <c r="L128" s="45"/>
      <c r="M128" s="242" t="s">
        <v>1</v>
      </c>
      <c r="N128" s="243" t="s">
        <v>47</v>
      </c>
      <c r="O128" s="98"/>
      <c r="P128" s="244">
        <f>O128*H128</f>
        <v>0</v>
      </c>
      <c r="Q128" s="244">
        <v>0.39512000000000003</v>
      </c>
      <c r="R128" s="244">
        <f>Q128*H128</f>
        <v>5.5316800000000006</v>
      </c>
      <c r="S128" s="244">
        <v>0</v>
      </c>
      <c r="T128" s="24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100</v>
      </c>
      <c r="AT128" s="246" t="s">
        <v>168</v>
      </c>
      <c r="AU128" s="246" t="s">
        <v>92</v>
      </c>
      <c r="AY128" s="18" t="s">
        <v>166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8" t="s">
        <v>92</v>
      </c>
      <c r="BK128" s="248">
        <f>ROUND(I128*H128,3)</f>
        <v>0</v>
      </c>
      <c r="BL128" s="18" t="s">
        <v>100</v>
      </c>
      <c r="BM128" s="246" t="s">
        <v>684</v>
      </c>
    </row>
    <row r="129" s="12" customFormat="1" ht="22.8" customHeight="1">
      <c r="A129" s="12"/>
      <c r="B129" s="219"/>
      <c r="C129" s="220"/>
      <c r="D129" s="221" t="s">
        <v>80</v>
      </c>
      <c r="E129" s="233" t="s">
        <v>116</v>
      </c>
      <c r="F129" s="233" t="s">
        <v>247</v>
      </c>
      <c r="G129" s="220"/>
      <c r="H129" s="220"/>
      <c r="I129" s="223"/>
      <c r="J129" s="234">
        <f>BK129</f>
        <v>0</v>
      </c>
      <c r="K129" s="220"/>
      <c r="L129" s="225"/>
      <c r="M129" s="226"/>
      <c r="N129" s="227"/>
      <c r="O129" s="227"/>
      <c r="P129" s="228">
        <f>SUM(P130:P159)</f>
        <v>0</v>
      </c>
      <c r="Q129" s="227"/>
      <c r="R129" s="228">
        <f>SUM(R130:R159)</f>
        <v>1412.3687466962399</v>
      </c>
      <c r="S129" s="227"/>
      <c r="T129" s="229">
        <f>SUM(T130:T159)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86</v>
      </c>
      <c r="AT129" s="231" t="s">
        <v>80</v>
      </c>
      <c r="AU129" s="231" t="s">
        <v>86</v>
      </c>
      <c r="AY129" s="230" t="s">
        <v>166</v>
      </c>
      <c r="BK129" s="232">
        <f>SUM(BK130:BK159)</f>
        <v>0</v>
      </c>
    </row>
    <row r="130" s="2" customFormat="1" ht="24.15" customHeight="1">
      <c r="A130" s="39"/>
      <c r="B130" s="40"/>
      <c r="C130" s="235" t="s">
        <v>100</v>
      </c>
      <c r="D130" s="235" t="s">
        <v>168</v>
      </c>
      <c r="E130" s="236" t="s">
        <v>685</v>
      </c>
      <c r="F130" s="237" t="s">
        <v>686</v>
      </c>
      <c r="G130" s="238" t="s">
        <v>250</v>
      </c>
      <c r="H130" s="239">
        <v>623.46000000000004</v>
      </c>
      <c r="I130" s="240"/>
      <c r="J130" s="239">
        <f>ROUND(I130*H130,3)</f>
        <v>0</v>
      </c>
      <c r="K130" s="241"/>
      <c r="L130" s="45"/>
      <c r="M130" s="242" t="s">
        <v>1</v>
      </c>
      <c r="N130" s="243" t="s">
        <v>47</v>
      </c>
      <c r="O130" s="98"/>
      <c r="P130" s="244">
        <f>O130*H130</f>
        <v>0</v>
      </c>
      <c r="Q130" s="244">
        <v>2.2404829999999998</v>
      </c>
      <c r="R130" s="244">
        <f>Q130*H130</f>
        <v>1396.8515311799999</v>
      </c>
      <c r="S130" s="244">
        <v>0</v>
      </c>
      <c r="T130" s="24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100</v>
      </c>
      <c r="AT130" s="246" t="s">
        <v>168</v>
      </c>
      <c r="AU130" s="246" t="s">
        <v>92</v>
      </c>
      <c r="AY130" s="18" t="s">
        <v>166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8" t="s">
        <v>92</v>
      </c>
      <c r="BK130" s="248">
        <f>ROUND(I130*H130,3)</f>
        <v>0</v>
      </c>
      <c r="BL130" s="18" t="s">
        <v>100</v>
      </c>
      <c r="BM130" s="246" t="s">
        <v>687</v>
      </c>
    </row>
    <row r="131" s="13" customFormat="1">
      <c r="A131" s="13"/>
      <c r="B131" s="256"/>
      <c r="C131" s="257"/>
      <c r="D131" s="258" t="s">
        <v>189</v>
      </c>
      <c r="E131" s="259" t="s">
        <v>1</v>
      </c>
      <c r="F131" s="260" t="s">
        <v>688</v>
      </c>
      <c r="G131" s="257"/>
      <c r="H131" s="261">
        <v>47.700000000000003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189</v>
      </c>
      <c r="AU131" s="267" t="s">
        <v>92</v>
      </c>
      <c r="AV131" s="13" t="s">
        <v>92</v>
      </c>
      <c r="AW131" s="13" t="s">
        <v>36</v>
      </c>
      <c r="AX131" s="13" t="s">
        <v>81</v>
      </c>
      <c r="AY131" s="267" t="s">
        <v>166</v>
      </c>
    </row>
    <row r="132" s="13" customFormat="1">
      <c r="A132" s="13"/>
      <c r="B132" s="256"/>
      <c r="C132" s="257"/>
      <c r="D132" s="258" t="s">
        <v>189</v>
      </c>
      <c r="E132" s="259" t="s">
        <v>1</v>
      </c>
      <c r="F132" s="260" t="s">
        <v>689</v>
      </c>
      <c r="G132" s="257"/>
      <c r="H132" s="261">
        <v>111.56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189</v>
      </c>
      <c r="AU132" s="267" t="s">
        <v>92</v>
      </c>
      <c r="AV132" s="13" t="s">
        <v>92</v>
      </c>
      <c r="AW132" s="13" t="s">
        <v>36</v>
      </c>
      <c r="AX132" s="13" t="s">
        <v>81</v>
      </c>
      <c r="AY132" s="267" t="s">
        <v>166</v>
      </c>
    </row>
    <row r="133" s="13" customFormat="1">
      <c r="A133" s="13"/>
      <c r="B133" s="256"/>
      <c r="C133" s="257"/>
      <c r="D133" s="258" t="s">
        <v>189</v>
      </c>
      <c r="E133" s="259" t="s">
        <v>1</v>
      </c>
      <c r="F133" s="260" t="s">
        <v>690</v>
      </c>
      <c r="G133" s="257"/>
      <c r="H133" s="261">
        <v>148.69999999999999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189</v>
      </c>
      <c r="AU133" s="267" t="s">
        <v>92</v>
      </c>
      <c r="AV133" s="13" t="s">
        <v>92</v>
      </c>
      <c r="AW133" s="13" t="s">
        <v>36</v>
      </c>
      <c r="AX133" s="13" t="s">
        <v>81</v>
      </c>
      <c r="AY133" s="267" t="s">
        <v>166</v>
      </c>
    </row>
    <row r="134" s="14" customFormat="1">
      <c r="A134" s="14"/>
      <c r="B134" s="268"/>
      <c r="C134" s="269"/>
      <c r="D134" s="258" t="s">
        <v>189</v>
      </c>
      <c r="E134" s="270" t="s">
        <v>1</v>
      </c>
      <c r="F134" s="271" t="s">
        <v>192</v>
      </c>
      <c r="G134" s="269"/>
      <c r="H134" s="272">
        <v>307.95999999999998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189</v>
      </c>
      <c r="AU134" s="278" t="s">
        <v>92</v>
      </c>
      <c r="AV134" s="14" t="s">
        <v>97</v>
      </c>
      <c r="AW134" s="14" t="s">
        <v>36</v>
      </c>
      <c r="AX134" s="14" t="s">
        <v>81</v>
      </c>
      <c r="AY134" s="278" t="s">
        <v>166</v>
      </c>
    </row>
    <row r="135" s="13" customFormat="1">
      <c r="A135" s="13"/>
      <c r="B135" s="256"/>
      <c r="C135" s="257"/>
      <c r="D135" s="258" t="s">
        <v>189</v>
      </c>
      <c r="E135" s="259" t="s">
        <v>1</v>
      </c>
      <c r="F135" s="260" t="s">
        <v>691</v>
      </c>
      <c r="G135" s="257"/>
      <c r="H135" s="261">
        <v>247.80000000000001</v>
      </c>
      <c r="I135" s="262"/>
      <c r="J135" s="257"/>
      <c r="K135" s="257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189</v>
      </c>
      <c r="AU135" s="267" t="s">
        <v>92</v>
      </c>
      <c r="AV135" s="13" t="s">
        <v>92</v>
      </c>
      <c r="AW135" s="13" t="s">
        <v>36</v>
      </c>
      <c r="AX135" s="13" t="s">
        <v>81</v>
      </c>
      <c r="AY135" s="267" t="s">
        <v>166</v>
      </c>
    </row>
    <row r="136" s="13" customFormat="1">
      <c r="A136" s="13"/>
      <c r="B136" s="256"/>
      <c r="C136" s="257"/>
      <c r="D136" s="258" t="s">
        <v>189</v>
      </c>
      <c r="E136" s="259" t="s">
        <v>1</v>
      </c>
      <c r="F136" s="260" t="s">
        <v>692</v>
      </c>
      <c r="G136" s="257"/>
      <c r="H136" s="261">
        <v>51.619999999999997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189</v>
      </c>
      <c r="AU136" s="267" t="s">
        <v>92</v>
      </c>
      <c r="AV136" s="13" t="s">
        <v>92</v>
      </c>
      <c r="AW136" s="13" t="s">
        <v>36</v>
      </c>
      <c r="AX136" s="13" t="s">
        <v>81</v>
      </c>
      <c r="AY136" s="267" t="s">
        <v>166</v>
      </c>
    </row>
    <row r="137" s="13" customFormat="1">
      <c r="A137" s="13"/>
      <c r="B137" s="256"/>
      <c r="C137" s="257"/>
      <c r="D137" s="258" t="s">
        <v>189</v>
      </c>
      <c r="E137" s="259" t="s">
        <v>1</v>
      </c>
      <c r="F137" s="260" t="s">
        <v>693</v>
      </c>
      <c r="G137" s="257"/>
      <c r="H137" s="261">
        <v>16.079999999999998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189</v>
      </c>
      <c r="AU137" s="267" t="s">
        <v>92</v>
      </c>
      <c r="AV137" s="13" t="s">
        <v>92</v>
      </c>
      <c r="AW137" s="13" t="s">
        <v>36</v>
      </c>
      <c r="AX137" s="13" t="s">
        <v>81</v>
      </c>
      <c r="AY137" s="267" t="s">
        <v>166</v>
      </c>
    </row>
    <row r="138" s="16" customFormat="1">
      <c r="A138" s="16"/>
      <c r="B138" s="289"/>
      <c r="C138" s="290"/>
      <c r="D138" s="258" t="s">
        <v>189</v>
      </c>
      <c r="E138" s="291" t="s">
        <v>1</v>
      </c>
      <c r="F138" s="292" t="s">
        <v>202</v>
      </c>
      <c r="G138" s="290"/>
      <c r="H138" s="293">
        <v>623.46000000000004</v>
      </c>
      <c r="I138" s="294"/>
      <c r="J138" s="290"/>
      <c r="K138" s="290"/>
      <c r="L138" s="295"/>
      <c r="M138" s="296"/>
      <c r="N138" s="297"/>
      <c r="O138" s="297"/>
      <c r="P138" s="297"/>
      <c r="Q138" s="297"/>
      <c r="R138" s="297"/>
      <c r="S138" s="297"/>
      <c r="T138" s="298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99" t="s">
        <v>189</v>
      </c>
      <c r="AU138" s="299" t="s">
        <v>92</v>
      </c>
      <c r="AV138" s="16" t="s">
        <v>100</v>
      </c>
      <c r="AW138" s="16" t="s">
        <v>36</v>
      </c>
      <c r="AX138" s="16" t="s">
        <v>86</v>
      </c>
      <c r="AY138" s="299" t="s">
        <v>166</v>
      </c>
    </row>
    <row r="139" s="2" customFormat="1" ht="33" customHeight="1">
      <c r="A139" s="39"/>
      <c r="B139" s="40"/>
      <c r="C139" s="235" t="s">
        <v>103</v>
      </c>
      <c r="D139" s="235" t="s">
        <v>168</v>
      </c>
      <c r="E139" s="236" t="s">
        <v>248</v>
      </c>
      <c r="F139" s="237" t="s">
        <v>249</v>
      </c>
      <c r="G139" s="238" t="s">
        <v>250</v>
      </c>
      <c r="H139" s="239">
        <v>561.60000000000002</v>
      </c>
      <c r="I139" s="240"/>
      <c r="J139" s="239">
        <f>ROUND(I139*H139,3)</f>
        <v>0</v>
      </c>
      <c r="K139" s="241"/>
      <c r="L139" s="45"/>
      <c r="M139" s="242" t="s">
        <v>1</v>
      </c>
      <c r="N139" s="243" t="s">
        <v>47</v>
      </c>
      <c r="O139" s="98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100</v>
      </c>
      <c r="AT139" s="246" t="s">
        <v>168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694</v>
      </c>
    </row>
    <row r="140" s="2" customFormat="1" ht="21.75" customHeight="1">
      <c r="A140" s="39"/>
      <c r="B140" s="40"/>
      <c r="C140" s="235" t="s">
        <v>116</v>
      </c>
      <c r="D140" s="235" t="s">
        <v>168</v>
      </c>
      <c r="E140" s="236" t="s">
        <v>695</v>
      </c>
      <c r="F140" s="237" t="s">
        <v>696</v>
      </c>
      <c r="G140" s="238" t="s">
        <v>171</v>
      </c>
      <c r="H140" s="239">
        <v>158.71000000000001</v>
      </c>
      <c r="I140" s="240"/>
      <c r="J140" s="239">
        <f>ROUND(I140*H140,3)</f>
        <v>0</v>
      </c>
      <c r="K140" s="241"/>
      <c r="L140" s="45"/>
      <c r="M140" s="242" t="s">
        <v>1</v>
      </c>
      <c r="N140" s="243" t="s">
        <v>47</v>
      </c>
      <c r="O140" s="98"/>
      <c r="P140" s="244">
        <f>O140*H140</f>
        <v>0</v>
      </c>
      <c r="Q140" s="244">
        <v>0.049862259999999999</v>
      </c>
      <c r="R140" s="244">
        <f>Q140*H140</f>
        <v>7.9136392846000003</v>
      </c>
      <c r="S140" s="244">
        <v>0</v>
      </c>
      <c r="T140" s="24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100</v>
      </c>
      <c r="AT140" s="246" t="s">
        <v>168</v>
      </c>
      <c r="AU140" s="246" t="s">
        <v>92</v>
      </c>
      <c r="AY140" s="18" t="s">
        <v>166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8" t="s">
        <v>92</v>
      </c>
      <c r="BK140" s="248">
        <f>ROUND(I140*H140,3)</f>
        <v>0</v>
      </c>
      <c r="BL140" s="18" t="s">
        <v>100</v>
      </c>
      <c r="BM140" s="246" t="s">
        <v>697</v>
      </c>
    </row>
    <row r="141" s="13" customFormat="1">
      <c r="A141" s="13"/>
      <c r="B141" s="256"/>
      <c r="C141" s="257"/>
      <c r="D141" s="258" t="s">
        <v>189</v>
      </c>
      <c r="E141" s="259" t="s">
        <v>1</v>
      </c>
      <c r="F141" s="260" t="s">
        <v>698</v>
      </c>
      <c r="G141" s="257"/>
      <c r="H141" s="261">
        <v>13.32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189</v>
      </c>
      <c r="AU141" s="267" t="s">
        <v>92</v>
      </c>
      <c r="AV141" s="13" t="s">
        <v>92</v>
      </c>
      <c r="AW141" s="13" t="s">
        <v>36</v>
      </c>
      <c r="AX141" s="13" t="s">
        <v>81</v>
      </c>
      <c r="AY141" s="267" t="s">
        <v>166</v>
      </c>
    </row>
    <row r="142" s="13" customFormat="1">
      <c r="A142" s="13"/>
      <c r="B142" s="256"/>
      <c r="C142" s="257"/>
      <c r="D142" s="258" t="s">
        <v>189</v>
      </c>
      <c r="E142" s="259" t="s">
        <v>1</v>
      </c>
      <c r="F142" s="260" t="s">
        <v>699</v>
      </c>
      <c r="G142" s="257"/>
      <c r="H142" s="261">
        <v>20.440000000000001</v>
      </c>
      <c r="I142" s="262"/>
      <c r="J142" s="257"/>
      <c r="K142" s="257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189</v>
      </c>
      <c r="AU142" s="267" t="s">
        <v>92</v>
      </c>
      <c r="AV142" s="13" t="s">
        <v>92</v>
      </c>
      <c r="AW142" s="13" t="s">
        <v>36</v>
      </c>
      <c r="AX142" s="13" t="s">
        <v>81</v>
      </c>
      <c r="AY142" s="267" t="s">
        <v>166</v>
      </c>
    </row>
    <row r="143" s="13" customFormat="1">
      <c r="A143" s="13"/>
      <c r="B143" s="256"/>
      <c r="C143" s="257"/>
      <c r="D143" s="258" t="s">
        <v>189</v>
      </c>
      <c r="E143" s="259" t="s">
        <v>1</v>
      </c>
      <c r="F143" s="260" t="s">
        <v>700</v>
      </c>
      <c r="G143" s="257"/>
      <c r="H143" s="261">
        <v>49.399999999999999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189</v>
      </c>
      <c r="AU143" s="267" t="s">
        <v>92</v>
      </c>
      <c r="AV143" s="13" t="s">
        <v>92</v>
      </c>
      <c r="AW143" s="13" t="s">
        <v>36</v>
      </c>
      <c r="AX143" s="13" t="s">
        <v>81</v>
      </c>
      <c r="AY143" s="267" t="s">
        <v>166</v>
      </c>
    </row>
    <row r="144" s="13" customFormat="1">
      <c r="A144" s="13"/>
      <c r="B144" s="256"/>
      <c r="C144" s="257"/>
      <c r="D144" s="258" t="s">
        <v>189</v>
      </c>
      <c r="E144" s="259" t="s">
        <v>1</v>
      </c>
      <c r="F144" s="260" t="s">
        <v>701</v>
      </c>
      <c r="G144" s="257"/>
      <c r="H144" s="261">
        <v>50.399999999999999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189</v>
      </c>
      <c r="AU144" s="267" t="s">
        <v>92</v>
      </c>
      <c r="AV144" s="13" t="s">
        <v>92</v>
      </c>
      <c r="AW144" s="13" t="s">
        <v>36</v>
      </c>
      <c r="AX144" s="13" t="s">
        <v>81</v>
      </c>
      <c r="AY144" s="267" t="s">
        <v>166</v>
      </c>
    </row>
    <row r="145" s="13" customFormat="1">
      <c r="A145" s="13"/>
      <c r="B145" s="256"/>
      <c r="C145" s="257"/>
      <c r="D145" s="258" t="s">
        <v>189</v>
      </c>
      <c r="E145" s="259" t="s">
        <v>1</v>
      </c>
      <c r="F145" s="260" t="s">
        <v>702</v>
      </c>
      <c r="G145" s="257"/>
      <c r="H145" s="261">
        <v>4.4900000000000002</v>
      </c>
      <c r="I145" s="262"/>
      <c r="J145" s="257"/>
      <c r="K145" s="257"/>
      <c r="L145" s="263"/>
      <c r="M145" s="264"/>
      <c r="N145" s="265"/>
      <c r="O145" s="265"/>
      <c r="P145" s="265"/>
      <c r="Q145" s="265"/>
      <c r="R145" s="265"/>
      <c r="S145" s="265"/>
      <c r="T145" s="26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189</v>
      </c>
      <c r="AU145" s="267" t="s">
        <v>92</v>
      </c>
      <c r="AV145" s="13" t="s">
        <v>92</v>
      </c>
      <c r="AW145" s="13" t="s">
        <v>36</v>
      </c>
      <c r="AX145" s="13" t="s">
        <v>81</v>
      </c>
      <c r="AY145" s="267" t="s">
        <v>166</v>
      </c>
    </row>
    <row r="146" s="13" customFormat="1">
      <c r="A146" s="13"/>
      <c r="B146" s="256"/>
      <c r="C146" s="257"/>
      <c r="D146" s="258" t="s">
        <v>189</v>
      </c>
      <c r="E146" s="259" t="s">
        <v>1</v>
      </c>
      <c r="F146" s="260" t="s">
        <v>703</v>
      </c>
      <c r="G146" s="257"/>
      <c r="H146" s="261">
        <v>13.039999999999999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189</v>
      </c>
      <c r="AU146" s="267" t="s">
        <v>92</v>
      </c>
      <c r="AV146" s="13" t="s">
        <v>92</v>
      </c>
      <c r="AW146" s="13" t="s">
        <v>36</v>
      </c>
      <c r="AX146" s="13" t="s">
        <v>81</v>
      </c>
      <c r="AY146" s="267" t="s">
        <v>166</v>
      </c>
    </row>
    <row r="147" s="13" customFormat="1">
      <c r="A147" s="13"/>
      <c r="B147" s="256"/>
      <c r="C147" s="257"/>
      <c r="D147" s="258" t="s">
        <v>189</v>
      </c>
      <c r="E147" s="259" t="s">
        <v>1</v>
      </c>
      <c r="F147" s="260" t="s">
        <v>704</v>
      </c>
      <c r="G147" s="257"/>
      <c r="H147" s="261">
        <v>7.6200000000000001</v>
      </c>
      <c r="I147" s="262"/>
      <c r="J147" s="257"/>
      <c r="K147" s="257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189</v>
      </c>
      <c r="AU147" s="267" t="s">
        <v>92</v>
      </c>
      <c r="AV147" s="13" t="s">
        <v>92</v>
      </c>
      <c r="AW147" s="13" t="s">
        <v>36</v>
      </c>
      <c r="AX147" s="13" t="s">
        <v>81</v>
      </c>
      <c r="AY147" s="267" t="s">
        <v>166</v>
      </c>
    </row>
    <row r="148" s="16" customFormat="1">
      <c r="A148" s="16"/>
      <c r="B148" s="289"/>
      <c r="C148" s="290"/>
      <c r="D148" s="258" t="s">
        <v>189</v>
      </c>
      <c r="E148" s="291" t="s">
        <v>1</v>
      </c>
      <c r="F148" s="292" t="s">
        <v>202</v>
      </c>
      <c r="G148" s="290"/>
      <c r="H148" s="293">
        <v>158.71000000000001</v>
      </c>
      <c r="I148" s="294"/>
      <c r="J148" s="290"/>
      <c r="K148" s="290"/>
      <c r="L148" s="295"/>
      <c r="M148" s="296"/>
      <c r="N148" s="297"/>
      <c r="O148" s="297"/>
      <c r="P148" s="297"/>
      <c r="Q148" s="297"/>
      <c r="R148" s="297"/>
      <c r="S148" s="297"/>
      <c r="T148" s="298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99" t="s">
        <v>189</v>
      </c>
      <c r="AU148" s="299" t="s">
        <v>92</v>
      </c>
      <c r="AV148" s="16" t="s">
        <v>100</v>
      </c>
      <c r="AW148" s="16" t="s">
        <v>36</v>
      </c>
      <c r="AX148" s="16" t="s">
        <v>86</v>
      </c>
      <c r="AY148" s="299" t="s">
        <v>166</v>
      </c>
    </row>
    <row r="149" s="2" customFormat="1" ht="21.75" customHeight="1">
      <c r="A149" s="39"/>
      <c r="B149" s="40"/>
      <c r="C149" s="235" t="s">
        <v>119</v>
      </c>
      <c r="D149" s="235" t="s">
        <v>168</v>
      </c>
      <c r="E149" s="236" t="s">
        <v>705</v>
      </c>
      <c r="F149" s="237" t="s">
        <v>706</v>
      </c>
      <c r="G149" s="238" t="s">
        <v>171</v>
      </c>
      <c r="H149" s="239">
        <v>158.71000000000001</v>
      </c>
      <c r="I149" s="240"/>
      <c r="J149" s="239">
        <f>ROUND(I149*H149,3)</f>
        <v>0</v>
      </c>
      <c r="K149" s="241"/>
      <c r="L149" s="45"/>
      <c r="M149" s="242" t="s">
        <v>1</v>
      </c>
      <c r="N149" s="243" t="s">
        <v>47</v>
      </c>
      <c r="O149" s="98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100</v>
      </c>
      <c r="AT149" s="246" t="s">
        <v>168</v>
      </c>
      <c r="AU149" s="246" t="s">
        <v>92</v>
      </c>
      <c r="AY149" s="18" t="s">
        <v>166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8" t="s">
        <v>92</v>
      </c>
      <c r="BK149" s="248">
        <f>ROUND(I149*H149,3)</f>
        <v>0</v>
      </c>
      <c r="BL149" s="18" t="s">
        <v>100</v>
      </c>
      <c r="BM149" s="246" t="s">
        <v>707</v>
      </c>
    </row>
    <row r="150" s="2" customFormat="1" ht="37.8" customHeight="1">
      <c r="A150" s="39"/>
      <c r="B150" s="40"/>
      <c r="C150" s="235" t="s">
        <v>122</v>
      </c>
      <c r="D150" s="235" t="s">
        <v>168</v>
      </c>
      <c r="E150" s="236" t="s">
        <v>708</v>
      </c>
      <c r="F150" s="237" t="s">
        <v>709</v>
      </c>
      <c r="G150" s="238" t="s">
        <v>171</v>
      </c>
      <c r="H150" s="239">
        <v>2157.404</v>
      </c>
      <c r="I150" s="240"/>
      <c r="J150" s="239">
        <f>ROUND(I150*H150,3)</f>
        <v>0</v>
      </c>
      <c r="K150" s="241"/>
      <c r="L150" s="45"/>
      <c r="M150" s="242" t="s">
        <v>1</v>
      </c>
      <c r="N150" s="243" t="s">
        <v>47</v>
      </c>
      <c r="O150" s="98"/>
      <c r="P150" s="244">
        <f>O150*H150</f>
        <v>0</v>
      </c>
      <c r="Q150" s="244">
        <v>0.00352441</v>
      </c>
      <c r="R150" s="244">
        <f>Q150*H150</f>
        <v>7.60357623164</v>
      </c>
      <c r="S150" s="244">
        <v>0</v>
      </c>
      <c r="T150" s="24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6" t="s">
        <v>100</v>
      </c>
      <c r="AT150" s="246" t="s">
        <v>168</v>
      </c>
      <c r="AU150" s="246" t="s">
        <v>92</v>
      </c>
      <c r="AY150" s="18" t="s">
        <v>166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8" t="s">
        <v>92</v>
      </c>
      <c r="BK150" s="248">
        <f>ROUND(I150*H150,3)</f>
        <v>0</v>
      </c>
      <c r="BL150" s="18" t="s">
        <v>100</v>
      </c>
      <c r="BM150" s="246" t="s">
        <v>710</v>
      </c>
    </row>
    <row r="151" s="13" customFormat="1">
      <c r="A151" s="13"/>
      <c r="B151" s="256"/>
      <c r="C151" s="257"/>
      <c r="D151" s="258" t="s">
        <v>189</v>
      </c>
      <c r="E151" s="259" t="s">
        <v>1</v>
      </c>
      <c r="F151" s="260" t="s">
        <v>711</v>
      </c>
      <c r="G151" s="257"/>
      <c r="H151" s="261">
        <v>238.5</v>
      </c>
      <c r="I151" s="262"/>
      <c r="J151" s="257"/>
      <c r="K151" s="257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189</v>
      </c>
      <c r="AU151" s="267" t="s">
        <v>92</v>
      </c>
      <c r="AV151" s="13" t="s">
        <v>92</v>
      </c>
      <c r="AW151" s="13" t="s">
        <v>36</v>
      </c>
      <c r="AX151" s="13" t="s">
        <v>81</v>
      </c>
      <c r="AY151" s="267" t="s">
        <v>166</v>
      </c>
    </row>
    <row r="152" s="13" customFormat="1">
      <c r="A152" s="13"/>
      <c r="B152" s="256"/>
      <c r="C152" s="257"/>
      <c r="D152" s="258" t="s">
        <v>189</v>
      </c>
      <c r="E152" s="259" t="s">
        <v>1</v>
      </c>
      <c r="F152" s="260" t="s">
        <v>712</v>
      </c>
      <c r="G152" s="257"/>
      <c r="H152" s="261">
        <v>557.79999999999995</v>
      </c>
      <c r="I152" s="262"/>
      <c r="J152" s="257"/>
      <c r="K152" s="257"/>
      <c r="L152" s="263"/>
      <c r="M152" s="264"/>
      <c r="N152" s="265"/>
      <c r="O152" s="265"/>
      <c r="P152" s="265"/>
      <c r="Q152" s="265"/>
      <c r="R152" s="265"/>
      <c r="S152" s="265"/>
      <c r="T152" s="26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7" t="s">
        <v>189</v>
      </c>
      <c r="AU152" s="267" t="s">
        <v>92</v>
      </c>
      <c r="AV152" s="13" t="s">
        <v>92</v>
      </c>
      <c r="AW152" s="13" t="s">
        <v>36</v>
      </c>
      <c r="AX152" s="13" t="s">
        <v>81</v>
      </c>
      <c r="AY152" s="267" t="s">
        <v>166</v>
      </c>
    </row>
    <row r="153" s="13" customFormat="1">
      <c r="A153" s="13"/>
      <c r="B153" s="256"/>
      <c r="C153" s="257"/>
      <c r="D153" s="258" t="s">
        <v>189</v>
      </c>
      <c r="E153" s="259" t="s">
        <v>1</v>
      </c>
      <c r="F153" s="260" t="s">
        <v>713</v>
      </c>
      <c r="G153" s="257"/>
      <c r="H153" s="261">
        <v>743.5</v>
      </c>
      <c r="I153" s="262"/>
      <c r="J153" s="257"/>
      <c r="K153" s="257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189</v>
      </c>
      <c r="AU153" s="267" t="s">
        <v>92</v>
      </c>
      <c r="AV153" s="13" t="s">
        <v>92</v>
      </c>
      <c r="AW153" s="13" t="s">
        <v>36</v>
      </c>
      <c r="AX153" s="13" t="s">
        <v>81</v>
      </c>
      <c r="AY153" s="267" t="s">
        <v>166</v>
      </c>
    </row>
    <row r="154" s="14" customFormat="1">
      <c r="A154" s="14"/>
      <c r="B154" s="268"/>
      <c r="C154" s="269"/>
      <c r="D154" s="258" t="s">
        <v>189</v>
      </c>
      <c r="E154" s="270" t="s">
        <v>1</v>
      </c>
      <c r="F154" s="271" t="s">
        <v>192</v>
      </c>
      <c r="G154" s="269"/>
      <c r="H154" s="272">
        <v>1539.8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8" t="s">
        <v>189</v>
      </c>
      <c r="AU154" s="278" t="s">
        <v>92</v>
      </c>
      <c r="AV154" s="14" t="s">
        <v>97</v>
      </c>
      <c r="AW154" s="14" t="s">
        <v>36</v>
      </c>
      <c r="AX154" s="14" t="s">
        <v>81</v>
      </c>
      <c r="AY154" s="278" t="s">
        <v>166</v>
      </c>
    </row>
    <row r="155" s="13" customFormat="1">
      <c r="A155" s="13"/>
      <c r="B155" s="256"/>
      <c r="C155" s="257"/>
      <c r="D155" s="258" t="s">
        <v>189</v>
      </c>
      <c r="E155" s="259" t="s">
        <v>1</v>
      </c>
      <c r="F155" s="260" t="s">
        <v>691</v>
      </c>
      <c r="G155" s="257"/>
      <c r="H155" s="261">
        <v>247.80000000000001</v>
      </c>
      <c r="I155" s="262"/>
      <c r="J155" s="257"/>
      <c r="K155" s="257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189</v>
      </c>
      <c r="AU155" s="267" t="s">
        <v>92</v>
      </c>
      <c r="AV155" s="13" t="s">
        <v>92</v>
      </c>
      <c r="AW155" s="13" t="s">
        <v>36</v>
      </c>
      <c r="AX155" s="13" t="s">
        <v>81</v>
      </c>
      <c r="AY155" s="267" t="s">
        <v>166</v>
      </c>
    </row>
    <row r="156" s="13" customFormat="1">
      <c r="A156" s="13"/>
      <c r="B156" s="256"/>
      <c r="C156" s="257"/>
      <c r="D156" s="258" t="s">
        <v>189</v>
      </c>
      <c r="E156" s="259" t="s">
        <v>1</v>
      </c>
      <c r="F156" s="260" t="s">
        <v>714</v>
      </c>
      <c r="G156" s="257"/>
      <c r="H156" s="261">
        <v>31.303999999999998</v>
      </c>
      <c r="I156" s="262"/>
      <c r="J156" s="257"/>
      <c r="K156" s="257"/>
      <c r="L156" s="263"/>
      <c r="M156" s="264"/>
      <c r="N156" s="265"/>
      <c r="O156" s="265"/>
      <c r="P156" s="265"/>
      <c r="Q156" s="265"/>
      <c r="R156" s="265"/>
      <c r="S156" s="265"/>
      <c r="T156" s="26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7" t="s">
        <v>189</v>
      </c>
      <c r="AU156" s="267" t="s">
        <v>92</v>
      </c>
      <c r="AV156" s="13" t="s">
        <v>92</v>
      </c>
      <c r="AW156" s="13" t="s">
        <v>36</v>
      </c>
      <c r="AX156" s="13" t="s">
        <v>81</v>
      </c>
      <c r="AY156" s="267" t="s">
        <v>166</v>
      </c>
    </row>
    <row r="157" s="13" customFormat="1">
      <c r="A157" s="13"/>
      <c r="B157" s="256"/>
      <c r="C157" s="257"/>
      <c r="D157" s="258" t="s">
        <v>189</v>
      </c>
      <c r="E157" s="259" t="s">
        <v>1</v>
      </c>
      <c r="F157" s="260" t="s">
        <v>715</v>
      </c>
      <c r="G157" s="257"/>
      <c r="H157" s="261">
        <v>258.10000000000002</v>
      </c>
      <c r="I157" s="262"/>
      <c r="J157" s="257"/>
      <c r="K157" s="257"/>
      <c r="L157" s="263"/>
      <c r="M157" s="264"/>
      <c r="N157" s="265"/>
      <c r="O157" s="265"/>
      <c r="P157" s="265"/>
      <c r="Q157" s="265"/>
      <c r="R157" s="265"/>
      <c r="S157" s="265"/>
      <c r="T157" s="26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7" t="s">
        <v>189</v>
      </c>
      <c r="AU157" s="267" t="s">
        <v>92</v>
      </c>
      <c r="AV157" s="13" t="s">
        <v>92</v>
      </c>
      <c r="AW157" s="13" t="s">
        <v>36</v>
      </c>
      <c r="AX157" s="13" t="s">
        <v>81</v>
      </c>
      <c r="AY157" s="267" t="s">
        <v>166</v>
      </c>
    </row>
    <row r="158" s="13" customFormat="1">
      <c r="A158" s="13"/>
      <c r="B158" s="256"/>
      <c r="C158" s="257"/>
      <c r="D158" s="258" t="s">
        <v>189</v>
      </c>
      <c r="E158" s="259" t="s">
        <v>1</v>
      </c>
      <c r="F158" s="260" t="s">
        <v>199</v>
      </c>
      <c r="G158" s="257"/>
      <c r="H158" s="261">
        <v>80.400000000000006</v>
      </c>
      <c r="I158" s="262"/>
      <c r="J158" s="257"/>
      <c r="K158" s="257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189</v>
      </c>
      <c r="AU158" s="267" t="s">
        <v>92</v>
      </c>
      <c r="AV158" s="13" t="s">
        <v>92</v>
      </c>
      <c r="AW158" s="13" t="s">
        <v>36</v>
      </c>
      <c r="AX158" s="13" t="s">
        <v>81</v>
      </c>
      <c r="AY158" s="267" t="s">
        <v>166</v>
      </c>
    </row>
    <row r="159" s="16" customFormat="1">
      <c r="A159" s="16"/>
      <c r="B159" s="289"/>
      <c r="C159" s="290"/>
      <c r="D159" s="258" t="s">
        <v>189</v>
      </c>
      <c r="E159" s="291" t="s">
        <v>1</v>
      </c>
      <c r="F159" s="292" t="s">
        <v>202</v>
      </c>
      <c r="G159" s="290"/>
      <c r="H159" s="293">
        <v>2157.404</v>
      </c>
      <c r="I159" s="294"/>
      <c r="J159" s="290"/>
      <c r="K159" s="290"/>
      <c r="L159" s="295"/>
      <c r="M159" s="296"/>
      <c r="N159" s="297"/>
      <c r="O159" s="297"/>
      <c r="P159" s="297"/>
      <c r="Q159" s="297"/>
      <c r="R159" s="297"/>
      <c r="S159" s="297"/>
      <c r="T159" s="298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99" t="s">
        <v>189</v>
      </c>
      <c r="AU159" s="299" t="s">
        <v>92</v>
      </c>
      <c r="AV159" s="16" t="s">
        <v>100</v>
      </c>
      <c r="AW159" s="16" t="s">
        <v>36</v>
      </c>
      <c r="AX159" s="16" t="s">
        <v>86</v>
      </c>
      <c r="AY159" s="299" t="s">
        <v>166</v>
      </c>
    </row>
    <row r="160" s="12" customFormat="1" ht="22.8" customHeight="1">
      <c r="A160" s="12"/>
      <c r="B160" s="219"/>
      <c r="C160" s="220"/>
      <c r="D160" s="221" t="s">
        <v>80</v>
      </c>
      <c r="E160" s="233" t="s">
        <v>125</v>
      </c>
      <c r="F160" s="233" t="s">
        <v>259</v>
      </c>
      <c r="G160" s="220"/>
      <c r="H160" s="220"/>
      <c r="I160" s="223"/>
      <c r="J160" s="234">
        <f>BK160</f>
        <v>0</v>
      </c>
      <c r="K160" s="220"/>
      <c r="L160" s="225"/>
      <c r="M160" s="226"/>
      <c r="N160" s="227"/>
      <c r="O160" s="227"/>
      <c r="P160" s="228">
        <f>SUM(P161:P170)</f>
        <v>0</v>
      </c>
      <c r="Q160" s="227"/>
      <c r="R160" s="228">
        <f>SUM(R161:R170)</f>
        <v>34.036349248800001</v>
      </c>
      <c r="S160" s="227"/>
      <c r="T160" s="229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0" t="s">
        <v>86</v>
      </c>
      <c r="AT160" s="231" t="s">
        <v>80</v>
      </c>
      <c r="AU160" s="231" t="s">
        <v>86</v>
      </c>
      <c r="AY160" s="230" t="s">
        <v>166</v>
      </c>
      <c r="BK160" s="232">
        <f>SUM(BK161:BK170)</f>
        <v>0</v>
      </c>
    </row>
    <row r="161" s="2" customFormat="1" ht="33" customHeight="1">
      <c r="A161" s="39"/>
      <c r="B161" s="40"/>
      <c r="C161" s="235" t="s">
        <v>125</v>
      </c>
      <c r="D161" s="235" t="s">
        <v>168</v>
      </c>
      <c r="E161" s="236" t="s">
        <v>716</v>
      </c>
      <c r="F161" s="237" t="s">
        <v>717</v>
      </c>
      <c r="G161" s="238" t="s">
        <v>236</v>
      </c>
      <c r="H161" s="239">
        <v>129.59999999999999</v>
      </c>
      <c r="I161" s="240"/>
      <c r="J161" s="239">
        <f>ROUND(I161*H161,3)</f>
        <v>0</v>
      </c>
      <c r="K161" s="241"/>
      <c r="L161" s="45"/>
      <c r="M161" s="242" t="s">
        <v>1</v>
      </c>
      <c r="N161" s="243" t="s">
        <v>47</v>
      </c>
      <c r="O161" s="98"/>
      <c r="P161" s="244">
        <f>O161*H161</f>
        <v>0</v>
      </c>
      <c r="Q161" s="244">
        <v>0.19697572799999999</v>
      </c>
      <c r="R161" s="244">
        <f>Q161*H161</f>
        <v>25.528054348799998</v>
      </c>
      <c r="S161" s="244">
        <v>0</v>
      </c>
      <c r="T161" s="24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6" t="s">
        <v>100</v>
      </c>
      <c r="AT161" s="246" t="s">
        <v>168</v>
      </c>
      <c r="AU161" s="246" t="s">
        <v>92</v>
      </c>
      <c r="AY161" s="18" t="s">
        <v>166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8" t="s">
        <v>92</v>
      </c>
      <c r="BK161" s="248">
        <f>ROUND(I161*H161,3)</f>
        <v>0</v>
      </c>
      <c r="BL161" s="18" t="s">
        <v>100</v>
      </c>
      <c r="BM161" s="246" t="s">
        <v>718</v>
      </c>
    </row>
    <row r="162" s="13" customFormat="1">
      <c r="A162" s="13"/>
      <c r="B162" s="256"/>
      <c r="C162" s="257"/>
      <c r="D162" s="258" t="s">
        <v>189</v>
      </c>
      <c r="E162" s="259" t="s">
        <v>1</v>
      </c>
      <c r="F162" s="260" t="s">
        <v>719</v>
      </c>
      <c r="G162" s="257"/>
      <c r="H162" s="261">
        <v>58.100000000000001</v>
      </c>
      <c r="I162" s="262"/>
      <c r="J162" s="257"/>
      <c r="K162" s="257"/>
      <c r="L162" s="263"/>
      <c r="M162" s="264"/>
      <c r="N162" s="265"/>
      <c r="O162" s="265"/>
      <c r="P162" s="265"/>
      <c r="Q162" s="265"/>
      <c r="R162" s="265"/>
      <c r="S162" s="265"/>
      <c r="T162" s="26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7" t="s">
        <v>189</v>
      </c>
      <c r="AU162" s="267" t="s">
        <v>92</v>
      </c>
      <c r="AV162" s="13" t="s">
        <v>92</v>
      </c>
      <c r="AW162" s="13" t="s">
        <v>36</v>
      </c>
      <c r="AX162" s="13" t="s">
        <v>81</v>
      </c>
      <c r="AY162" s="267" t="s">
        <v>166</v>
      </c>
    </row>
    <row r="163" s="13" customFormat="1">
      <c r="A163" s="13"/>
      <c r="B163" s="256"/>
      <c r="C163" s="257"/>
      <c r="D163" s="258" t="s">
        <v>189</v>
      </c>
      <c r="E163" s="259" t="s">
        <v>1</v>
      </c>
      <c r="F163" s="260" t="s">
        <v>720</v>
      </c>
      <c r="G163" s="257"/>
      <c r="H163" s="261">
        <v>71.5</v>
      </c>
      <c r="I163" s="262"/>
      <c r="J163" s="257"/>
      <c r="K163" s="257"/>
      <c r="L163" s="263"/>
      <c r="M163" s="264"/>
      <c r="N163" s="265"/>
      <c r="O163" s="265"/>
      <c r="P163" s="265"/>
      <c r="Q163" s="265"/>
      <c r="R163" s="265"/>
      <c r="S163" s="265"/>
      <c r="T163" s="26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7" t="s">
        <v>189</v>
      </c>
      <c r="AU163" s="267" t="s">
        <v>92</v>
      </c>
      <c r="AV163" s="13" t="s">
        <v>92</v>
      </c>
      <c r="AW163" s="13" t="s">
        <v>36</v>
      </c>
      <c r="AX163" s="13" t="s">
        <v>81</v>
      </c>
      <c r="AY163" s="267" t="s">
        <v>166</v>
      </c>
    </row>
    <row r="164" s="16" customFormat="1">
      <c r="A164" s="16"/>
      <c r="B164" s="289"/>
      <c r="C164" s="290"/>
      <c r="D164" s="258" t="s">
        <v>189</v>
      </c>
      <c r="E164" s="291" t="s">
        <v>1</v>
      </c>
      <c r="F164" s="292" t="s">
        <v>202</v>
      </c>
      <c r="G164" s="290"/>
      <c r="H164" s="293">
        <v>129.59999999999999</v>
      </c>
      <c r="I164" s="294"/>
      <c r="J164" s="290"/>
      <c r="K164" s="290"/>
      <c r="L164" s="295"/>
      <c r="M164" s="296"/>
      <c r="N164" s="297"/>
      <c r="O164" s="297"/>
      <c r="P164" s="297"/>
      <c r="Q164" s="297"/>
      <c r="R164" s="297"/>
      <c r="S164" s="297"/>
      <c r="T164" s="298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99" t="s">
        <v>189</v>
      </c>
      <c r="AU164" s="299" t="s">
        <v>92</v>
      </c>
      <c r="AV164" s="16" t="s">
        <v>100</v>
      </c>
      <c r="AW164" s="16" t="s">
        <v>36</v>
      </c>
      <c r="AX164" s="16" t="s">
        <v>86</v>
      </c>
      <c r="AY164" s="299" t="s">
        <v>166</v>
      </c>
    </row>
    <row r="165" s="2" customFormat="1" ht="16.5" customHeight="1">
      <c r="A165" s="39"/>
      <c r="B165" s="40"/>
      <c r="C165" s="300" t="s">
        <v>128</v>
      </c>
      <c r="D165" s="300" t="s">
        <v>227</v>
      </c>
      <c r="E165" s="301" t="s">
        <v>275</v>
      </c>
      <c r="F165" s="302" t="s">
        <v>276</v>
      </c>
      <c r="G165" s="303" t="s">
        <v>230</v>
      </c>
      <c r="H165" s="304">
        <v>130.89599999999999</v>
      </c>
      <c r="I165" s="305"/>
      <c r="J165" s="304">
        <f>ROUND(I165*H165,3)</f>
        <v>0</v>
      </c>
      <c r="K165" s="306"/>
      <c r="L165" s="307"/>
      <c r="M165" s="308" t="s">
        <v>1</v>
      </c>
      <c r="N165" s="309" t="s">
        <v>47</v>
      </c>
      <c r="O165" s="98"/>
      <c r="P165" s="244">
        <f>O165*H165</f>
        <v>0</v>
      </c>
      <c r="Q165" s="244">
        <v>0.065000000000000002</v>
      </c>
      <c r="R165" s="244">
        <f>Q165*H165</f>
        <v>8.5082399999999989</v>
      </c>
      <c r="S165" s="244">
        <v>0</v>
      </c>
      <c r="T165" s="24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6" t="s">
        <v>122</v>
      </c>
      <c r="AT165" s="246" t="s">
        <v>227</v>
      </c>
      <c r="AU165" s="246" t="s">
        <v>92</v>
      </c>
      <c r="AY165" s="18" t="s">
        <v>166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8" t="s">
        <v>92</v>
      </c>
      <c r="BK165" s="248">
        <f>ROUND(I165*H165,3)</f>
        <v>0</v>
      </c>
      <c r="BL165" s="18" t="s">
        <v>100</v>
      </c>
      <c r="BM165" s="246" t="s">
        <v>721</v>
      </c>
    </row>
    <row r="166" s="13" customFormat="1">
      <c r="A166" s="13"/>
      <c r="B166" s="256"/>
      <c r="C166" s="257"/>
      <c r="D166" s="258" t="s">
        <v>189</v>
      </c>
      <c r="E166" s="259" t="s">
        <v>1</v>
      </c>
      <c r="F166" s="260" t="s">
        <v>722</v>
      </c>
      <c r="G166" s="257"/>
      <c r="H166" s="261">
        <v>130.89599999999999</v>
      </c>
      <c r="I166" s="262"/>
      <c r="J166" s="257"/>
      <c r="K166" s="257"/>
      <c r="L166" s="263"/>
      <c r="M166" s="264"/>
      <c r="N166" s="265"/>
      <c r="O166" s="265"/>
      <c r="P166" s="265"/>
      <c r="Q166" s="265"/>
      <c r="R166" s="265"/>
      <c r="S166" s="265"/>
      <c r="T166" s="26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7" t="s">
        <v>189</v>
      </c>
      <c r="AU166" s="267" t="s">
        <v>92</v>
      </c>
      <c r="AV166" s="13" t="s">
        <v>92</v>
      </c>
      <c r="AW166" s="13" t="s">
        <v>36</v>
      </c>
      <c r="AX166" s="13" t="s">
        <v>86</v>
      </c>
      <c r="AY166" s="267" t="s">
        <v>166</v>
      </c>
    </row>
    <row r="167" s="2" customFormat="1" ht="24.15" customHeight="1">
      <c r="A167" s="39"/>
      <c r="B167" s="40"/>
      <c r="C167" s="235" t="s">
        <v>131</v>
      </c>
      <c r="D167" s="235" t="s">
        <v>168</v>
      </c>
      <c r="E167" s="236" t="s">
        <v>723</v>
      </c>
      <c r="F167" s="237" t="s">
        <v>434</v>
      </c>
      <c r="G167" s="238" t="s">
        <v>236</v>
      </c>
      <c r="H167" s="239">
        <v>183</v>
      </c>
      <c r="I167" s="240"/>
      <c r="J167" s="239">
        <f>ROUND(I167*H167,3)</f>
        <v>0</v>
      </c>
      <c r="K167" s="241"/>
      <c r="L167" s="45"/>
      <c r="M167" s="242" t="s">
        <v>1</v>
      </c>
      <c r="N167" s="243" t="s">
        <v>47</v>
      </c>
      <c r="O167" s="98"/>
      <c r="P167" s="244">
        <f>O167*H167</f>
        <v>0</v>
      </c>
      <c r="Q167" s="244">
        <v>2.9999999999999999E-07</v>
      </c>
      <c r="R167" s="244">
        <f>Q167*H167</f>
        <v>5.49E-05</v>
      </c>
      <c r="S167" s="244">
        <v>0</v>
      </c>
      <c r="T167" s="24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6" t="s">
        <v>100</v>
      </c>
      <c r="AT167" s="246" t="s">
        <v>168</v>
      </c>
      <c r="AU167" s="246" t="s">
        <v>92</v>
      </c>
      <c r="AY167" s="18" t="s">
        <v>166</v>
      </c>
      <c r="BE167" s="247">
        <f>IF(N167="základná",J167,0)</f>
        <v>0</v>
      </c>
      <c r="BF167" s="247">
        <f>IF(N167="znížená",J167,0)</f>
        <v>0</v>
      </c>
      <c r="BG167" s="247">
        <f>IF(N167="zákl. prenesená",J167,0)</f>
        <v>0</v>
      </c>
      <c r="BH167" s="247">
        <f>IF(N167="zníž. prenesená",J167,0)</f>
        <v>0</v>
      </c>
      <c r="BI167" s="247">
        <f>IF(N167="nulová",J167,0)</f>
        <v>0</v>
      </c>
      <c r="BJ167" s="18" t="s">
        <v>92</v>
      </c>
      <c r="BK167" s="248">
        <f>ROUND(I167*H167,3)</f>
        <v>0</v>
      </c>
      <c r="BL167" s="18" t="s">
        <v>100</v>
      </c>
      <c r="BM167" s="246" t="s">
        <v>724</v>
      </c>
    </row>
    <row r="168" s="13" customFormat="1">
      <c r="A168" s="13"/>
      <c r="B168" s="256"/>
      <c r="C168" s="257"/>
      <c r="D168" s="258" t="s">
        <v>189</v>
      </c>
      <c r="E168" s="259" t="s">
        <v>1</v>
      </c>
      <c r="F168" s="260" t="s">
        <v>725</v>
      </c>
      <c r="G168" s="257"/>
      <c r="H168" s="261">
        <v>183</v>
      </c>
      <c r="I168" s="262"/>
      <c r="J168" s="257"/>
      <c r="K168" s="257"/>
      <c r="L168" s="263"/>
      <c r="M168" s="264"/>
      <c r="N168" s="265"/>
      <c r="O168" s="265"/>
      <c r="P168" s="265"/>
      <c r="Q168" s="265"/>
      <c r="R168" s="265"/>
      <c r="S168" s="265"/>
      <c r="T168" s="26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7" t="s">
        <v>189</v>
      </c>
      <c r="AU168" s="267" t="s">
        <v>92</v>
      </c>
      <c r="AV168" s="13" t="s">
        <v>92</v>
      </c>
      <c r="AW168" s="13" t="s">
        <v>36</v>
      </c>
      <c r="AX168" s="13" t="s">
        <v>86</v>
      </c>
      <c r="AY168" s="267" t="s">
        <v>166</v>
      </c>
    </row>
    <row r="169" s="2" customFormat="1" ht="33" customHeight="1">
      <c r="A169" s="39"/>
      <c r="B169" s="40"/>
      <c r="C169" s="235" t="s">
        <v>134</v>
      </c>
      <c r="D169" s="235" t="s">
        <v>168</v>
      </c>
      <c r="E169" s="236" t="s">
        <v>633</v>
      </c>
      <c r="F169" s="237" t="s">
        <v>634</v>
      </c>
      <c r="G169" s="238" t="s">
        <v>287</v>
      </c>
      <c r="H169" s="239">
        <v>15.212</v>
      </c>
      <c r="I169" s="240"/>
      <c r="J169" s="239">
        <f>ROUND(I169*H169,3)</f>
        <v>0</v>
      </c>
      <c r="K169" s="241"/>
      <c r="L169" s="45"/>
      <c r="M169" s="242" t="s">
        <v>1</v>
      </c>
      <c r="N169" s="243" t="s">
        <v>47</v>
      </c>
      <c r="O169" s="98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6" t="s">
        <v>100</v>
      </c>
      <c r="AT169" s="246" t="s">
        <v>168</v>
      </c>
      <c r="AU169" s="246" t="s">
        <v>92</v>
      </c>
      <c r="AY169" s="18" t="s">
        <v>166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8" t="s">
        <v>92</v>
      </c>
      <c r="BK169" s="248">
        <f>ROUND(I169*H169,3)</f>
        <v>0</v>
      </c>
      <c r="BL169" s="18" t="s">
        <v>100</v>
      </c>
      <c r="BM169" s="246" t="s">
        <v>726</v>
      </c>
    </row>
    <row r="170" s="13" customFormat="1">
      <c r="A170" s="13"/>
      <c r="B170" s="256"/>
      <c r="C170" s="257"/>
      <c r="D170" s="258" t="s">
        <v>189</v>
      </c>
      <c r="E170" s="259" t="s">
        <v>1</v>
      </c>
      <c r="F170" s="260" t="s">
        <v>727</v>
      </c>
      <c r="G170" s="257"/>
      <c r="H170" s="261">
        <v>15.212</v>
      </c>
      <c r="I170" s="262"/>
      <c r="J170" s="257"/>
      <c r="K170" s="257"/>
      <c r="L170" s="263"/>
      <c r="M170" s="264"/>
      <c r="N170" s="265"/>
      <c r="O170" s="265"/>
      <c r="P170" s="265"/>
      <c r="Q170" s="265"/>
      <c r="R170" s="265"/>
      <c r="S170" s="265"/>
      <c r="T170" s="26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7" t="s">
        <v>189</v>
      </c>
      <c r="AU170" s="267" t="s">
        <v>92</v>
      </c>
      <c r="AV170" s="13" t="s">
        <v>92</v>
      </c>
      <c r="AW170" s="13" t="s">
        <v>36</v>
      </c>
      <c r="AX170" s="13" t="s">
        <v>86</v>
      </c>
      <c r="AY170" s="267" t="s">
        <v>166</v>
      </c>
    </row>
    <row r="171" s="12" customFormat="1" ht="22.8" customHeight="1">
      <c r="A171" s="12"/>
      <c r="B171" s="219"/>
      <c r="C171" s="220"/>
      <c r="D171" s="221" t="s">
        <v>80</v>
      </c>
      <c r="E171" s="233" t="s">
        <v>293</v>
      </c>
      <c r="F171" s="233" t="s">
        <v>294</v>
      </c>
      <c r="G171" s="220"/>
      <c r="H171" s="220"/>
      <c r="I171" s="223"/>
      <c r="J171" s="234">
        <f>BK171</f>
        <v>0</v>
      </c>
      <c r="K171" s="220"/>
      <c r="L171" s="225"/>
      <c r="M171" s="226"/>
      <c r="N171" s="227"/>
      <c r="O171" s="227"/>
      <c r="P171" s="228">
        <f>P172</f>
        <v>0</v>
      </c>
      <c r="Q171" s="227"/>
      <c r="R171" s="228">
        <f>R172</f>
        <v>0</v>
      </c>
      <c r="S171" s="227"/>
      <c r="T171" s="229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0" t="s">
        <v>86</v>
      </c>
      <c r="AT171" s="231" t="s">
        <v>80</v>
      </c>
      <c r="AU171" s="231" t="s">
        <v>86</v>
      </c>
      <c r="AY171" s="230" t="s">
        <v>166</v>
      </c>
      <c r="BK171" s="232">
        <f>BK172</f>
        <v>0</v>
      </c>
    </row>
    <row r="172" s="2" customFormat="1" ht="33" customHeight="1">
      <c r="A172" s="39"/>
      <c r="B172" s="40"/>
      <c r="C172" s="235" t="s">
        <v>138</v>
      </c>
      <c r="D172" s="235" t="s">
        <v>168</v>
      </c>
      <c r="E172" s="236" t="s">
        <v>728</v>
      </c>
      <c r="F172" s="237" t="s">
        <v>729</v>
      </c>
      <c r="G172" s="238" t="s">
        <v>287</v>
      </c>
      <c r="H172" s="239">
        <v>2063.116</v>
      </c>
      <c r="I172" s="240"/>
      <c r="J172" s="239">
        <f>ROUND(I172*H172,3)</f>
        <v>0</v>
      </c>
      <c r="K172" s="241"/>
      <c r="L172" s="45"/>
      <c r="M172" s="249" t="s">
        <v>1</v>
      </c>
      <c r="N172" s="250" t="s">
        <v>47</v>
      </c>
      <c r="O172" s="251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6" t="s">
        <v>100</v>
      </c>
      <c r="AT172" s="246" t="s">
        <v>168</v>
      </c>
      <c r="AU172" s="246" t="s">
        <v>92</v>
      </c>
      <c r="AY172" s="18" t="s">
        <v>166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8" t="s">
        <v>92</v>
      </c>
      <c r="BK172" s="248">
        <f>ROUND(I172*H172,3)</f>
        <v>0</v>
      </c>
      <c r="BL172" s="18" t="s">
        <v>100</v>
      </c>
      <c r="BM172" s="246" t="s">
        <v>730</v>
      </c>
    </row>
    <row r="173" s="2" customFormat="1" ht="6.96" customHeight="1">
      <c r="A173" s="39"/>
      <c r="B173" s="73"/>
      <c r="C173" s="74"/>
      <c r="D173" s="74"/>
      <c r="E173" s="74"/>
      <c r="F173" s="74"/>
      <c r="G173" s="74"/>
      <c r="H173" s="74"/>
      <c r="I173" s="74"/>
      <c r="J173" s="74"/>
      <c r="K173" s="74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d73gIfm8ogsYEe87Wp5s6P19K9uLXe/9mGAye/hOhY4ye4VJzAMhp4VpItt4WonnOVnXvYRryK7vpj1/NkLXpg==" hashValue="Qwc/nwJlR8hLzmenTHEXNNbryGsT1FPQlZPTDfnWPIOs5taKbQiXcJsKAwLw8E/IMVYJJenuPi5UVrR2ge7N+g==" algorithmName="SHA-512" password="CC35"/>
  <autoFilter ref="C120:K17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731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90</v>
      </c>
      <c r="G11" s="39"/>
      <c r="H11" s="39"/>
      <c r="I11" s="156" t="s">
        <v>18</v>
      </c>
      <c r="J11" s="147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ROUND(J118,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ROUND((SUM(BE118:BE121)),  2)</f>
        <v>0</v>
      </c>
      <c r="G33" s="170"/>
      <c r="H33" s="170"/>
      <c r="I33" s="171">
        <v>0.20000000000000001</v>
      </c>
      <c r="J33" s="169">
        <f>ROUND(((SUM(BE118:BE121))*I33),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ROUND((SUM(BF118:BF121)),  2)</f>
        <v>0</v>
      </c>
      <c r="G34" s="170"/>
      <c r="H34" s="170"/>
      <c r="I34" s="171">
        <v>0.20000000000000001</v>
      </c>
      <c r="J34" s="169">
        <f>ROUND(((SUM(BF118:BF121))*I34),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ROUND((SUM(BG118:BG121)),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ROUND((SUM(BH118:BH121)),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ROUND((SUM(BI118:BI121)),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6 - SO 06 Prípojka NN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J118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368</v>
      </c>
      <c r="E97" s="199"/>
      <c r="F97" s="199"/>
      <c r="G97" s="199"/>
      <c r="H97" s="199"/>
      <c r="I97" s="199"/>
      <c r="J97" s="200">
        <f>J119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732</v>
      </c>
      <c r="E98" s="204"/>
      <c r="F98" s="204"/>
      <c r="G98" s="204"/>
      <c r="H98" s="204"/>
      <c r="I98" s="204"/>
      <c r="J98" s="205">
        <f>J120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73"/>
      <c r="C100" s="74"/>
      <c r="D100" s="74"/>
      <c r="E100" s="74"/>
      <c r="F100" s="74"/>
      <c r="G100" s="74"/>
      <c r="H100" s="74"/>
      <c r="I100" s="74"/>
      <c r="J100" s="74"/>
      <c r="K100" s="74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152</v>
      </c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14</v>
      </c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55" t="str">
        <f>E7</f>
        <v>Zberný dvor Ludanice</v>
      </c>
      <c r="F108" s="33"/>
      <c r="G108" s="33"/>
      <c r="H108" s="33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176</v>
      </c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83" t="str">
        <f>E9</f>
        <v>6 - SO 06 Prípojka NN</v>
      </c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Ludanice</v>
      </c>
      <c r="G112" s="41"/>
      <c r="H112" s="41"/>
      <c r="I112" s="33" t="s">
        <v>22</v>
      </c>
      <c r="J112" s="86" t="str">
        <f>IF(J12="","",J12)</f>
        <v>27. 1. 2022</v>
      </c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24</v>
      </c>
      <c r="D114" s="41"/>
      <c r="E114" s="41"/>
      <c r="F114" s="28" t="str">
        <f>E15</f>
        <v>Obec Ludanice</v>
      </c>
      <c r="G114" s="41"/>
      <c r="H114" s="41"/>
      <c r="I114" s="33" t="s">
        <v>32</v>
      </c>
      <c r="J114" s="37" t="str">
        <f>E21</f>
        <v>Ing.arch.Ondrej Trangoš, Bratislava</v>
      </c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38</v>
      </c>
      <c r="J115" s="37" t="str">
        <f>E24</f>
        <v>Bečka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7"/>
      <c r="B117" s="208"/>
      <c r="C117" s="209" t="s">
        <v>153</v>
      </c>
      <c r="D117" s="210" t="s">
        <v>66</v>
      </c>
      <c r="E117" s="210" t="s">
        <v>62</v>
      </c>
      <c r="F117" s="210" t="s">
        <v>63</v>
      </c>
      <c r="G117" s="210" t="s">
        <v>154</v>
      </c>
      <c r="H117" s="210" t="s">
        <v>155</v>
      </c>
      <c r="I117" s="210" t="s">
        <v>156</v>
      </c>
      <c r="J117" s="211" t="s">
        <v>147</v>
      </c>
      <c r="K117" s="212" t="s">
        <v>157</v>
      </c>
      <c r="L117" s="213"/>
      <c r="M117" s="107" t="s">
        <v>1</v>
      </c>
      <c r="N117" s="108" t="s">
        <v>45</v>
      </c>
      <c r="O117" s="108" t="s">
        <v>158</v>
      </c>
      <c r="P117" s="108" t="s">
        <v>159</v>
      </c>
      <c r="Q117" s="108" t="s">
        <v>160</v>
      </c>
      <c r="R117" s="108" t="s">
        <v>161</v>
      </c>
      <c r="S117" s="108" t="s">
        <v>162</v>
      </c>
      <c r="T117" s="109" t="s">
        <v>163</v>
      </c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</row>
    <row r="118" s="2" customFormat="1" ht="22.8" customHeight="1">
      <c r="A118" s="39"/>
      <c r="B118" s="40"/>
      <c r="C118" s="114" t="s">
        <v>148</v>
      </c>
      <c r="D118" s="41"/>
      <c r="E118" s="41"/>
      <c r="F118" s="41"/>
      <c r="G118" s="41"/>
      <c r="H118" s="41"/>
      <c r="I118" s="41"/>
      <c r="J118" s="214">
        <f>BK118</f>
        <v>0</v>
      </c>
      <c r="K118" s="41"/>
      <c r="L118" s="45"/>
      <c r="M118" s="110"/>
      <c r="N118" s="215"/>
      <c r="O118" s="111"/>
      <c r="P118" s="216">
        <f>P119</f>
        <v>0</v>
      </c>
      <c r="Q118" s="111"/>
      <c r="R118" s="216">
        <f>R119</f>
        <v>0</v>
      </c>
      <c r="S118" s="111"/>
      <c r="T118" s="217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80</v>
      </c>
      <c r="AU118" s="18" t="s">
        <v>149</v>
      </c>
      <c r="BK118" s="218">
        <f>BK119</f>
        <v>0</v>
      </c>
    </row>
    <row r="119" s="12" customFormat="1" ht="25.92" customHeight="1">
      <c r="A119" s="12"/>
      <c r="B119" s="219"/>
      <c r="C119" s="220"/>
      <c r="D119" s="221" t="s">
        <v>80</v>
      </c>
      <c r="E119" s="222" t="s">
        <v>227</v>
      </c>
      <c r="F119" s="222" t="s">
        <v>454</v>
      </c>
      <c r="G119" s="220"/>
      <c r="H119" s="220"/>
      <c r="I119" s="223"/>
      <c r="J119" s="224">
        <f>BK119</f>
        <v>0</v>
      </c>
      <c r="K119" s="220"/>
      <c r="L119" s="225"/>
      <c r="M119" s="226"/>
      <c r="N119" s="227"/>
      <c r="O119" s="227"/>
      <c r="P119" s="228">
        <f>P120</f>
        <v>0</v>
      </c>
      <c r="Q119" s="227"/>
      <c r="R119" s="228">
        <f>R120</f>
        <v>0</v>
      </c>
      <c r="S119" s="227"/>
      <c r="T119" s="22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0" t="s">
        <v>97</v>
      </c>
      <c r="AT119" s="231" t="s">
        <v>80</v>
      </c>
      <c r="AU119" s="231" t="s">
        <v>81</v>
      </c>
      <c r="AY119" s="230" t="s">
        <v>166</v>
      </c>
      <c r="BK119" s="232">
        <f>BK120</f>
        <v>0</v>
      </c>
    </row>
    <row r="120" s="12" customFormat="1" ht="22.8" customHeight="1">
      <c r="A120" s="12"/>
      <c r="B120" s="219"/>
      <c r="C120" s="220"/>
      <c r="D120" s="221" t="s">
        <v>80</v>
      </c>
      <c r="E120" s="233" t="s">
        <v>649</v>
      </c>
      <c r="F120" s="233" t="s">
        <v>650</v>
      </c>
      <c r="G120" s="220"/>
      <c r="H120" s="220"/>
      <c r="I120" s="223"/>
      <c r="J120" s="234">
        <f>BK120</f>
        <v>0</v>
      </c>
      <c r="K120" s="220"/>
      <c r="L120" s="225"/>
      <c r="M120" s="226"/>
      <c r="N120" s="227"/>
      <c r="O120" s="227"/>
      <c r="P120" s="228">
        <f>P121</f>
        <v>0</v>
      </c>
      <c r="Q120" s="227"/>
      <c r="R120" s="228">
        <f>R121</f>
        <v>0</v>
      </c>
      <c r="S120" s="227"/>
      <c r="T120" s="22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0" t="s">
        <v>97</v>
      </c>
      <c r="AT120" s="231" t="s">
        <v>80</v>
      </c>
      <c r="AU120" s="231" t="s">
        <v>86</v>
      </c>
      <c r="AY120" s="230" t="s">
        <v>166</v>
      </c>
      <c r="BK120" s="232">
        <f>BK121</f>
        <v>0</v>
      </c>
    </row>
    <row r="121" s="2" customFormat="1" ht="16.5" customHeight="1">
      <c r="A121" s="39"/>
      <c r="B121" s="40"/>
      <c r="C121" s="235" t="s">
        <v>86</v>
      </c>
      <c r="D121" s="235" t="s">
        <v>168</v>
      </c>
      <c r="E121" s="236" t="s">
        <v>733</v>
      </c>
      <c r="F121" s="237" t="s">
        <v>734</v>
      </c>
      <c r="G121" s="238" t="s">
        <v>653</v>
      </c>
      <c r="H121" s="239">
        <v>1</v>
      </c>
      <c r="I121" s="240"/>
      <c r="J121" s="239">
        <f>ROUND(I121*H121,3)</f>
        <v>0</v>
      </c>
      <c r="K121" s="241"/>
      <c r="L121" s="45"/>
      <c r="M121" s="249" t="s">
        <v>1</v>
      </c>
      <c r="N121" s="250" t="s">
        <v>47</v>
      </c>
      <c r="O121" s="25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6" t="s">
        <v>460</v>
      </c>
      <c r="AT121" s="246" t="s">
        <v>168</v>
      </c>
      <c r="AU121" s="246" t="s">
        <v>92</v>
      </c>
      <c r="AY121" s="18" t="s">
        <v>166</v>
      </c>
      <c r="BE121" s="247">
        <f>IF(N121="základná",J121,0)</f>
        <v>0</v>
      </c>
      <c r="BF121" s="247">
        <f>IF(N121="znížená",J121,0)</f>
        <v>0</v>
      </c>
      <c r="BG121" s="247">
        <f>IF(N121="zákl. prenesená",J121,0)</f>
        <v>0</v>
      </c>
      <c r="BH121" s="247">
        <f>IF(N121="zníž. prenesená",J121,0)</f>
        <v>0</v>
      </c>
      <c r="BI121" s="247">
        <f>IF(N121="nulová",J121,0)</f>
        <v>0</v>
      </c>
      <c r="BJ121" s="18" t="s">
        <v>92</v>
      </c>
      <c r="BK121" s="248">
        <f>ROUND(I121*H121,3)</f>
        <v>0</v>
      </c>
      <c r="BL121" s="18" t="s">
        <v>460</v>
      </c>
      <c r="BM121" s="246" t="s">
        <v>735</v>
      </c>
    </row>
    <row r="122" s="2" customFormat="1" ht="6.96" customHeight="1">
      <c r="A122" s="39"/>
      <c r="B122" s="73"/>
      <c r="C122" s="74"/>
      <c r="D122" s="74"/>
      <c r="E122" s="74"/>
      <c r="F122" s="74"/>
      <c r="G122" s="74"/>
      <c r="H122" s="74"/>
      <c r="I122" s="74"/>
      <c r="J122" s="74"/>
      <c r="K122" s="74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E21xEcIamhxI3dzGf3oZZrC+CMzE0ONA4ITOQYIwwjuxgkp0HJ7nhxXgw4801X7N0SCxSJx5nCLj9o7FV6gPuQ==" hashValue="hkIaHZUdtZQb/Xt4LiKDdV8SWStXruUxSLWIcKUsiUfVAtw4iNX1nqsVxxNed62u5KRHp4GOUh36D/tn7rJEI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736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17</v>
      </c>
      <c r="G11" s="39"/>
      <c r="H11" s="39"/>
      <c r="I11" s="156" t="s">
        <v>18</v>
      </c>
      <c r="J11" s="147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ROUND(J118,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ROUND((SUM(BE118:BE121)),  2)</f>
        <v>0</v>
      </c>
      <c r="G33" s="170"/>
      <c r="H33" s="170"/>
      <c r="I33" s="171">
        <v>0.20000000000000001</v>
      </c>
      <c r="J33" s="169">
        <f>ROUND(((SUM(BE118:BE121))*I33),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ROUND((SUM(BF118:BF121)),  2)</f>
        <v>0</v>
      </c>
      <c r="G34" s="170"/>
      <c r="H34" s="170"/>
      <c r="I34" s="171">
        <v>0.20000000000000001</v>
      </c>
      <c r="J34" s="169">
        <f>ROUND(((SUM(BF118:BF121))*I34),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ROUND((SUM(BG118:BG121)),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ROUND((SUM(BH118:BH121)),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ROUND((SUM(BI118:BI121)),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7 - SO 07 Prípojka vody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J118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302</v>
      </c>
      <c r="E97" s="199"/>
      <c r="F97" s="199"/>
      <c r="G97" s="199"/>
      <c r="H97" s="199"/>
      <c r="I97" s="199"/>
      <c r="J97" s="200">
        <f>J119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737</v>
      </c>
      <c r="E98" s="204"/>
      <c r="F98" s="204"/>
      <c r="G98" s="204"/>
      <c r="H98" s="204"/>
      <c r="I98" s="204"/>
      <c r="J98" s="205">
        <f>J120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73"/>
      <c r="C100" s="74"/>
      <c r="D100" s="74"/>
      <c r="E100" s="74"/>
      <c r="F100" s="74"/>
      <c r="G100" s="74"/>
      <c r="H100" s="74"/>
      <c r="I100" s="74"/>
      <c r="J100" s="74"/>
      <c r="K100" s="74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152</v>
      </c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14</v>
      </c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55" t="str">
        <f>E7</f>
        <v>Zberný dvor Ludanice</v>
      </c>
      <c r="F108" s="33"/>
      <c r="G108" s="33"/>
      <c r="H108" s="33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176</v>
      </c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83" t="str">
        <f>E9</f>
        <v>7 - SO 07 Prípojka vody</v>
      </c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Ludanice</v>
      </c>
      <c r="G112" s="41"/>
      <c r="H112" s="41"/>
      <c r="I112" s="33" t="s">
        <v>22</v>
      </c>
      <c r="J112" s="86" t="str">
        <f>IF(J12="","",J12)</f>
        <v>27. 1. 2022</v>
      </c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24</v>
      </c>
      <c r="D114" s="41"/>
      <c r="E114" s="41"/>
      <c r="F114" s="28" t="str">
        <f>E15</f>
        <v>Obec Ludanice</v>
      </c>
      <c r="G114" s="41"/>
      <c r="H114" s="41"/>
      <c r="I114" s="33" t="s">
        <v>32</v>
      </c>
      <c r="J114" s="37" t="str">
        <f>E21</f>
        <v>Ing.arch.Ondrej Trangoš, Bratislava</v>
      </c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38</v>
      </c>
      <c r="J115" s="37" t="str">
        <f>E24</f>
        <v>Bečka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7"/>
      <c r="B117" s="208"/>
      <c r="C117" s="209" t="s">
        <v>153</v>
      </c>
      <c r="D117" s="210" t="s">
        <v>66</v>
      </c>
      <c r="E117" s="210" t="s">
        <v>62</v>
      </c>
      <c r="F117" s="210" t="s">
        <v>63</v>
      </c>
      <c r="G117" s="210" t="s">
        <v>154</v>
      </c>
      <c r="H117" s="210" t="s">
        <v>155</v>
      </c>
      <c r="I117" s="210" t="s">
        <v>156</v>
      </c>
      <c r="J117" s="211" t="s">
        <v>147</v>
      </c>
      <c r="K117" s="212" t="s">
        <v>157</v>
      </c>
      <c r="L117" s="213"/>
      <c r="M117" s="107" t="s">
        <v>1</v>
      </c>
      <c r="N117" s="108" t="s">
        <v>45</v>
      </c>
      <c r="O117" s="108" t="s">
        <v>158</v>
      </c>
      <c r="P117" s="108" t="s">
        <v>159</v>
      </c>
      <c r="Q117" s="108" t="s">
        <v>160</v>
      </c>
      <c r="R117" s="108" t="s">
        <v>161</v>
      </c>
      <c r="S117" s="108" t="s">
        <v>162</v>
      </c>
      <c r="T117" s="109" t="s">
        <v>163</v>
      </c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</row>
    <row r="118" s="2" customFormat="1" ht="22.8" customHeight="1">
      <c r="A118" s="39"/>
      <c r="B118" s="40"/>
      <c r="C118" s="114" t="s">
        <v>148</v>
      </c>
      <c r="D118" s="41"/>
      <c r="E118" s="41"/>
      <c r="F118" s="41"/>
      <c r="G118" s="41"/>
      <c r="H118" s="41"/>
      <c r="I118" s="41"/>
      <c r="J118" s="214">
        <f>BK118</f>
        <v>0</v>
      </c>
      <c r="K118" s="41"/>
      <c r="L118" s="45"/>
      <c r="M118" s="110"/>
      <c r="N118" s="215"/>
      <c r="O118" s="111"/>
      <c r="P118" s="216">
        <f>P119</f>
        <v>0</v>
      </c>
      <c r="Q118" s="111"/>
      <c r="R118" s="216">
        <f>R119</f>
        <v>0</v>
      </c>
      <c r="S118" s="111"/>
      <c r="T118" s="217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80</v>
      </c>
      <c r="AU118" s="18" t="s">
        <v>149</v>
      </c>
      <c r="BK118" s="218">
        <f>BK119</f>
        <v>0</v>
      </c>
    </row>
    <row r="119" s="12" customFormat="1" ht="25.92" customHeight="1">
      <c r="A119" s="12"/>
      <c r="B119" s="219"/>
      <c r="C119" s="220"/>
      <c r="D119" s="221" t="s">
        <v>80</v>
      </c>
      <c r="E119" s="222" t="s">
        <v>351</v>
      </c>
      <c r="F119" s="222" t="s">
        <v>352</v>
      </c>
      <c r="G119" s="220"/>
      <c r="H119" s="220"/>
      <c r="I119" s="223"/>
      <c r="J119" s="224">
        <f>BK119</f>
        <v>0</v>
      </c>
      <c r="K119" s="220"/>
      <c r="L119" s="225"/>
      <c r="M119" s="226"/>
      <c r="N119" s="227"/>
      <c r="O119" s="227"/>
      <c r="P119" s="228">
        <f>P120</f>
        <v>0</v>
      </c>
      <c r="Q119" s="227"/>
      <c r="R119" s="228">
        <f>R120</f>
        <v>0</v>
      </c>
      <c r="S119" s="227"/>
      <c r="T119" s="22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0" t="s">
        <v>92</v>
      </c>
      <c r="AT119" s="231" t="s">
        <v>80</v>
      </c>
      <c r="AU119" s="231" t="s">
        <v>81</v>
      </c>
      <c r="AY119" s="230" t="s">
        <v>166</v>
      </c>
      <c r="BK119" s="232">
        <f>BK120</f>
        <v>0</v>
      </c>
    </row>
    <row r="120" s="12" customFormat="1" ht="22.8" customHeight="1">
      <c r="A120" s="12"/>
      <c r="B120" s="219"/>
      <c r="C120" s="220"/>
      <c r="D120" s="221" t="s">
        <v>80</v>
      </c>
      <c r="E120" s="233" t="s">
        <v>738</v>
      </c>
      <c r="F120" s="233" t="s">
        <v>739</v>
      </c>
      <c r="G120" s="220"/>
      <c r="H120" s="220"/>
      <c r="I120" s="223"/>
      <c r="J120" s="234">
        <f>BK120</f>
        <v>0</v>
      </c>
      <c r="K120" s="220"/>
      <c r="L120" s="225"/>
      <c r="M120" s="226"/>
      <c r="N120" s="227"/>
      <c r="O120" s="227"/>
      <c r="P120" s="228">
        <f>P121</f>
        <v>0</v>
      </c>
      <c r="Q120" s="227"/>
      <c r="R120" s="228">
        <f>R121</f>
        <v>0</v>
      </c>
      <c r="S120" s="227"/>
      <c r="T120" s="22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0" t="s">
        <v>92</v>
      </c>
      <c r="AT120" s="231" t="s">
        <v>80</v>
      </c>
      <c r="AU120" s="231" t="s">
        <v>86</v>
      </c>
      <c r="AY120" s="230" t="s">
        <v>166</v>
      </c>
      <c r="BK120" s="232">
        <f>BK121</f>
        <v>0</v>
      </c>
    </row>
    <row r="121" s="2" customFormat="1" ht="16.5" customHeight="1">
      <c r="A121" s="39"/>
      <c r="B121" s="40"/>
      <c r="C121" s="235" t="s">
        <v>86</v>
      </c>
      <c r="D121" s="235" t="s">
        <v>168</v>
      </c>
      <c r="E121" s="236" t="s">
        <v>740</v>
      </c>
      <c r="F121" s="237" t="s">
        <v>741</v>
      </c>
      <c r="G121" s="238" t="s">
        <v>653</v>
      </c>
      <c r="H121" s="239">
        <v>1</v>
      </c>
      <c r="I121" s="240"/>
      <c r="J121" s="239">
        <f>ROUND(I121*H121,3)</f>
        <v>0</v>
      </c>
      <c r="K121" s="241"/>
      <c r="L121" s="45"/>
      <c r="M121" s="249" t="s">
        <v>1</v>
      </c>
      <c r="N121" s="250" t="s">
        <v>47</v>
      </c>
      <c r="O121" s="25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6" t="s">
        <v>284</v>
      </c>
      <c r="AT121" s="246" t="s">
        <v>168</v>
      </c>
      <c r="AU121" s="246" t="s">
        <v>92</v>
      </c>
      <c r="AY121" s="18" t="s">
        <v>166</v>
      </c>
      <c r="BE121" s="247">
        <f>IF(N121="základná",J121,0)</f>
        <v>0</v>
      </c>
      <c r="BF121" s="247">
        <f>IF(N121="znížená",J121,0)</f>
        <v>0</v>
      </c>
      <c r="BG121" s="247">
        <f>IF(N121="zákl. prenesená",J121,0)</f>
        <v>0</v>
      </c>
      <c r="BH121" s="247">
        <f>IF(N121="zníž. prenesená",J121,0)</f>
        <v>0</v>
      </c>
      <c r="BI121" s="247">
        <f>IF(N121="nulová",J121,0)</f>
        <v>0</v>
      </c>
      <c r="BJ121" s="18" t="s">
        <v>92</v>
      </c>
      <c r="BK121" s="248">
        <f>ROUND(I121*H121,3)</f>
        <v>0</v>
      </c>
      <c r="BL121" s="18" t="s">
        <v>284</v>
      </c>
      <c r="BM121" s="246" t="s">
        <v>742</v>
      </c>
    </row>
    <row r="122" s="2" customFormat="1" ht="6.96" customHeight="1">
      <c r="A122" s="39"/>
      <c r="B122" s="73"/>
      <c r="C122" s="74"/>
      <c r="D122" s="74"/>
      <c r="E122" s="74"/>
      <c r="F122" s="74"/>
      <c r="G122" s="74"/>
      <c r="H122" s="74"/>
      <c r="I122" s="74"/>
      <c r="J122" s="74"/>
      <c r="K122" s="74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hoYVibC5t0bw/4i4nVb6+k8Hh5CSlRsbv0uLAgFlC3MZTAIDO91woCSY1fvuKww77F1wcJqNXeuzBI/kqL2MnQ==" hashValue="0qbSb3eINDU48hr/mVurxpcuiQKvhuFI9RHTrIiXWNbW1E0bbEOYfr/+SQp8tYe9h38+QZlYkOPzC+8A0pyTe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743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17</v>
      </c>
      <c r="G11" s="39"/>
      <c r="H11" s="39"/>
      <c r="I11" s="156" t="s">
        <v>18</v>
      </c>
      <c r="J11" s="147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ROUND(J118,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ROUND((SUM(BE118:BE121)),  2)</f>
        <v>0</v>
      </c>
      <c r="G33" s="170"/>
      <c r="H33" s="170"/>
      <c r="I33" s="171">
        <v>0.20000000000000001</v>
      </c>
      <c r="J33" s="169">
        <f>ROUND(((SUM(BE118:BE121))*I33),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ROUND((SUM(BF118:BF121)),  2)</f>
        <v>0</v>
      </c>
      <c r="G34" s="170"/>
      <c r="H34" s="170"/>
      <c r="I34" s="171">
        <v>0.20000000000000001</v>
      </c>
      <c r="J34" s="169">
        <f>ROUND(((SUM(BF118:BF121))*I34),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ROUND((SUM(BG118:BG121)),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ROUND((SUM(BH118:BH121)),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ROUND((SUM(BI118:BI121)),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8 - SO 08 Areálové rozvody+ SO 12 areálové osvetlenie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J118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368</v>
      </c>
      <c r="E97" s="199"/>
      <c r="F97" s="199"/>
      <c r="G97" s="199"/>
      <c r="H97" s="199"/>
      <c r="I97" s="199"/>
      <c r="J97" s="200">
        <f>J119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732</v>
      </c>
      <c r="E98" s="204"/>
      <c r="F98" s="204"/>
      <c r="G98" s="204"/>
      <c r="H98" s="204"/>
      <c r="I98" s="204"/>
      <c r="J98" s="205">
        <f>J120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73"/>
      <c r="C100" s="74"/>
      <c r="D100" s="74"/>
      <c r="E100" s="74"/>
      <c r="F100" s="74"/>
      <c r="G100" s="74"/>
      <c r="H100" s="74"/>
      <c r="I100" s="74"/>
      <c r="J100" s="74"/>
      <c r="K100" s="74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152</v>
      </c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14</v>
      </c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55" t="str">
        <f>E7</f>
        <v>Zberný dvor Ludanice</v>
      </c>
      <c r="F108" s="33"/>
      <c r="G108" s="33"/>
      <c r="H108" s="33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176</v>
      </c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83" t="str">
        <f>E9</f>
        <v>8 - SO 08 Areálové rozvody+ SO 12 areálové osvetlenie</v>
      </c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Ludanice</v>
      </c>
      <c r="G112" s="41"/>
      <c r="H112" s="41"/>
      <c r="I112" s="33" t="s">
        <v>22</v>
      </c>
      <c r="J112" s="86" t="str">
        <f>IF(J12="","",J12)</f>
        <v>27. 1. 2022</v>
      </c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24</v>
      </c>
      <c r="D114" s="41"/>
      <c r="E114" s="41"/>
      <c r="F114" s="28" t="str">
        <f>E15</f>
        <v>Obec Ludanice</v>
      </c>
      <c r="G114" s="41"/>
      <c r="H114" s="41"/>
      <c r="I114" s="33" t="s">
        <v>32</v>
      </c>
      <c r="J114" s="37" t="str">
        <f>E21</f>
        <v>Ing.arch.Ondrej Trangoš, Bratislava</v>
      </c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38</v>
      </c>
      <c r="J115" s="37" t="str">
        <f>E24</f>
        <v>Bečka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7"/>
      <c r="B117" s="208"/>
      <c r="C117" s="209" t="s">
        <v>153</v>
      </c>
      <c r="D117" s="210" t="s">
        <v>66</v>
      </c>
      <c r="E117" s="210" t="s">
        <v>62</v>
      </c>
      <c r="F117" s="210" t="s">
        <v>63</v>
      </c>
      <c r="G117" s="210" t="s">
        <v>154</v>
      </c>
      <c r="H117" s="210" t="s">
        <v>155</v>
      </c>
      <c r="I117" s="210" t="s">
        <v>156</v>
      </c>
      <c r="J117" s="211" t="s">
        <v>147</v>
      </c>
      <c r="K117" s="212" t="s">
        <v>157</v>
      </c>
      <c r="L117" s="213"/>
      <c r="M117" s="107" t="s">
        <v>1</v>
      </c>
      <c r="N117" s="108" t="s">
        <v>45</v>
      </c>
      <c r="O117" s="108" t="s">
        <v>158</v>
      </c>
      <c r="P117" s="108" t="s">
        <v>159</v>
      </c>
      <c r="Q117" s="108" t="s">
        <v>160</v>
      </c>
      <c r="R117" s="108" t="s">
        <v>161</v>
      </c>
      <c r="S117" s="108" t="s">
        <v>162</v>
      </c>
      <c r="T117" s="109" t="s">
        <v>163</v>
      </c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</row>
    <row r="118" s="2" customFormat="1" ht="22.8" customHeight="1">
      <c r="A118" s="39"/>
      <c r="B118" s="40"/>
      <c r="C118" s="114" t="s">
        <v>148</v>
      </c>
      <c r="D118" s="41"/>
      <c r="E118" s="41"/>
      <c r="F118" s="41"/>
      <c r="G118" s="41"/>
      <c r="H118" s="41"/>
      <c r="I118" s="41"/>
      <c r="J118" s="214">
        <f>BK118</f>
        <v>0</v>
      </c>
      <c r="K118" s="41"/>
      <c r="L118" s="45"/>
      <c r="M118" s="110"/>
      <c r="N118" s="215"/>
      <c r="O118" s="111"/>
      <c r="P118" s="216">
        <f>P119</f>
        <v>0</v>
      </c>
      <c r="Q118" s="111"/>
      <c r="R118" s="216">
        <f>R119</f>
        <v>0</v>
      </c>
      <c r="S118" s="111"/>
      <c r="T118" s="217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80</v>
      </c>
      <c r="AU118" s="18" t="s">
        <v>149</v>
      </c>
      <c r="BK118" s="218">
        <f>BK119</f>
        <v>0</v>
      </c>
    </row>
    <row r="119" s="12" customFormat="1" ht="25.92" customHeight="1">
      <c r="A119" s="12"/>
      <c r="B119" s="219"/>
      <c r="C119" s="220"/>
      <c r="D119" s="221" t="s">
        <v>80</v>
      </c>
      <c r="E119" s="222" t="s">
        <v>227</v>
      </c>
      <c r="F119" s="222" t="s">
        <v>454</v>
      </c>
      <c r="G119" s="220"/>
      <c r="H119" s="220"/>
      <c r="I119" s="223"/>
      <c r="J119" s="224">
        <f>BK119</f>
        <v>0</v>
      </c>
      <c r="K119" s="220"/>
      <c r="L119" s="225"/>
      <c r="M119" s="226"/>
      <c r="N119" s="227"/>
      <c r="O119" s="227"/>
      <c r="P119" s="228">
        <f>P120</f>
        <v>0</v>
      </c>
      <c r="Q119" s="227"/>
      <c r="R119" s="228">
        <f>R120</f>
        <v>0</v>
      </c>
      <c r="S119" s="227"/>
      <c r="T119" s="22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0" t="s">
        <v>97</v>
      </c>
      <c r="AT119" s="231" t="s">
        <v>80</v>
      </c>
      <c r="AU119" s="231" t="s">
        <v>81</v>
      </c>
      <c r="AY119" s="230" t="s">
        <v>166</v>
      </c>
      <c r="BK119" s="232">
        <f>BK120</f>
        <v>0</v>
      </c>
    </row>
    <row r="120" s="12" customFormat="1" ht="22.8" customHeight="1">
      <c r="A120" s="12"/>
      <c r="B120" s="219"/>
      <c r="C120" s="220"/>
      <c r="D120" s="221" t="s">
        <v>80</v>
      </c>
      <c r="E120" s="233" t="s">
        <v>649</v>
      </c>
      <c r="F120" s="233" t="s">
        <v>650</v>
      </c>
      <c r="G120" s="220"/>
      <c r="H120" s="220"/>
      <c r="I120" s="223"/>
      <c r="J120" s="234">
        <f>BK120</f>
        <v>0</v>
      </c>
      <c r="K120" s="220"/>
      <c r="L120" s="225"/>
      <c r="M120" s="226"/>
      <c r="N120" s="227"/>
      <c r="O120" s="227"/>
      <c r="P120" s="228">
        <f>P121</f>
        <v>0</v>
      </c>
      <c r="Q120" s="227"/>
      <c r="R120" s="228">
        <f>R121</f>
        <v>0</v>
      </c>
      <c r="S120" s="227"/>
      <c r="T120" s="22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0" t="s">
        <v>97</v>
      </c>
      <c r="AT120" s="231" t="s">
        <v>80</v>
      </c>
      <c r="AU120" s="231" t="s">
        <v>86</v>
      </c>
      <c r="AY120" s="230" t="s">
        <v>166</v>
      </c>
      <c r="BK120" s="232">
        <f>BK121</f>
        <v>0</v>
      </c>
    </row>
    <row r="121" s="2" customFormat="1" ht="21.75" customHeight="1">
      <c r="A121" s="39"/>
      <c r="B121" s="40"/>
      <c r="C121" s="235" t="s">
        <v>86</v>
      </c>
      <c r="D121" s="235" t="s">
        <v>168</v>
      </c>
      <c r="E121" s="236" t="s">
        <v>744</v>
      </c>
      <c r="F121" s="237" t="s">
        <v>745</v>
      </c>
      <c r="G121" s="238" t="s">
        <v>653</v>
      </c>
      <c r="H121" s="239">
        <v>1</v>
      </c>
      <c r="I121" s="240"/>
      <c r="J121" s="239">
        <f>ROUND(I121*H121,3)</f>
        <v>0</v>
      </c>
      <c r="K121" s="241"/>
      <c r="L121" s="45"/>
      <c r="M121" s="249" t="s">
        <v>1</v>
      </c>
      <c r="N121" s="250" t="s">
        <v>47</v>
      </c>
      <c r="O121" s="25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6" t="s">
        <v>460</v>
      </c>
      <c r="AT121" s="246" t="s">
        <v>168</v>
      </c>
      <c r="AU121" s="246" t="s">
        <v>92</v>
      </c>
      <c r="AY121" s="18" t="s">
        <v>166</v>
      </c>
      <c r="BE121" s="247">
        <f>IF(N121="základná",J121,0)</f>
        <v>0</v>
      </c>
      <c r="BF121" s="247">
        <f>IF(N121="znížená",J121,0)</f>
        <v>0</v>
      </c>
      <c r="BG121" s="247">
        <f>IF(N121="zákl. prenesená",J121,0)</f>
        <v>0</v>
      </c>
      <c r="BH121" s="247">
        <f>IF(N121="zníž. prenesená",J121,0)</f>
        <v>0</v>
      </c>
      <c r="BI121" s="247">
        <f>IF(N121="nulová",J121,0)</f>
        <v>0</v>
      </c>
      <c r="BJ121" s="18" t="s">
        <v>92</v>
      </c>
      <c r="BK121" s="248">
        <f>ROUND(I121*H121,3)</f>
        <v>0</v>
      </c>
      <c r="BL121" s="18" t="s">
        <v>460</v>
      </c>
      <c r="BM121" s="246" t="s">
        <v>746</v>
      </c>
    </row>
    <row r="122" s="2" customFormat="1" ht="6.96" customHeight="1">
      <c r="A122" s="39"/>
      <c r="B122" s="73"/>
      <c r="C122" s="74"/>
      <c r="D122" s="74"/>
      <c r="E122" s="74"/>
      <c r="F122" s="74"/>
      <c r="G122" s="74"/>
      <c r="H122" s="74"/>
      <c r="I122" s="74"/>
      <c r="J122" s="74"/>
      <c r="K122" s="74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YBzGmH2oEpawPH0H8Zfs9MWW2DkDMcH5vFcH7Wvr9dPOMoJcAqSN5UsS5awm2TFvk/XgaMp4W81T26A54Vg82w==" hashValue="/WU+KStU/u1P+XhRI/kINZ3TCRx/698r85upnGLyyAiKmMOwfB2Tgq13BRVR5hA000Zvb5ZwWSz4MGdEvqbyi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747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17</v>
      </c>
      <c r="G11" s="39"/>
      <c r="H11" s="39"/>
      <c r="I11" s="156" t="s">
        <v>18</v>
      </c>
      <c r="J11" s="147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ROUND(J124,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ROUND((SUM(BE124:BE172)),  2)</f>
        <v>0</v>
      </c>
      <c r="G33" s="170"/>
      <c r="H33" s="170"/>
      <c r="I33" s="171">
        <v>0.20000000000000001</v>
      </c>
      <c r="J33" s="169">
        <f>ROUND(((SUM(BE124:BE172))*I33),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ROUND((SUM(BF124:BF172)),  2)</f>
        <v>0</v>
      </c>
      <c r="G34" s="170"/>
      <c r="H34" s="170"/>
      <c r="I34" s="171">
        <v>0.20000000000000001</v>
      </c>
      <c r="J34" s="169">
        <f>ROUND(((SUM(BF124:BF172))*I34),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ROUND((SUM(BG124:BG172)),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ROUND((SUM(BH124:BH172)),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ROUND((SUM(BI124:BI172)),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 xml:space="preserve">9 - SO 09 Areálový vodovod 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J124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J125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180</v>
      </c>
      <c r="E98" s="204"/>
      <c r="F98" s="204"/>
      <c r="G98" s="204"/>
      <c r="H98" s="204"/>
      <c r="I98" s="204"/>
      <c r="J98" s="205">
        <f>J126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181</v>
      </c>
      <c r="E99" s="204"/>
      <c r="F99" s="204"/>
      <c r="G99" s="204"/>
      <c r="H99" s="204"/>
      <c r="I99" s="204"/>
      <c r="J99" s="205">
        <f>J137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139"/>
      <c r="D100" s="203" t="s">
        <v>748</v>
      </c>
      <c r="E100" s="204"/>
      <c r="F100" s="204"/>
      <c r="G100" s="204"/>
      <c r="H100" s="204"/>
      <c r="I100" s="204"/>
      <c r="J100" s="205">
        <f>J140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184</v>
      </c>
      <c r="E101" s="204"/>
      <c r="F101" s="204"/>
      <c r="G101" s="204"/>
      <c r="H101" s="204"/>
      <c r="I101" s="204"/>
      <c r="J101" s="205">
        <f>J164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6"/>
      <c r="C102" s="197"/>
      <c r="D102" s="198" t="s">
        <v>302</v>
      </c>
      <c r="E102" s="199"/>
      <c r="F102" s="199"/>
      <c r="G102" s="199"/>
      <c r="H102" s="199"/>
      <c r="I102" s="199"/>
      <c r="J102" s="200">
        <f>J166</f>
        <v>0</v>
      </c>
      <c r="K102" s="197"/>
      <c r="L102" s="20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2"/>
      <c r="C103" s="139"/>
      <c r="D103" s="203" t="s">
        <v>519</v>
      </c>
      <c r="E103" s="204"/>
      <c r="F103" s="204"/>
      <c r="G103" s="204"/>
      <c r="H103" s="204"/>
      <c r="I103" s="204"/>
      <c r="J103" s="205">
        <f>J167</f>
        <v>0</v>
      </c>
      <c r="K103" s="139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6"/>
      <c r="C104" s="197"/>
      <c r="D104" s="198" t="s">
        <v>749</v>
      </c>
      <c r="E104" s="199"/>
      <c r="F104" s="199"/>
      <c r="G104" s="199"/>
      <c r="H104" s="199"/>
      <c r="I104" s="199"/>
      <c r="J104" s="200">
        <f>J170</f>
        <v>0</v>
      </c>
      <c r="K104" s="197"/>
      <c r="L104" s="20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152</v>
      </c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14</v>
      </c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255" t="str">
        <f>E7</f>
        <v>Zberný dvor Ludanice</v>
      </c>
      <c r="F114" s="33"/>
      <c r="G114" s="33"/>
      <c r="H114" s="33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176</v>
      </c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83" t="str">
        <f>E9</f>
        <v xml:space="preserve">9 - SO 09 Areálový vodovod </v>
      </c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Ludanice</v>
      </c>
      <c r="G118" s="41"/>
      <c r="H118" s="41"/>
      <c r="I118" s="33" t="s">
        <v>22</v>
      </c>
      <c r="J118" s="86" t="str">
        <f>IF(J12="","",J12)</f>
        <v>27. 1. 2022</v>
      </c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24</v>
      </c>
      <c r="D120" s="41"/>
      <c r="E120" s="41"/>
      <c r="F120" s="28" t="str">
        <f>E15</f>
        <v>Obec Ludanice</v>
      </c>
      <c r="G120" s="41"/>
      <c r="H120" s="41"/>
      <c r="I120" s="33" t="s">
        <v>32</v>
      </c>
      <c r="J120" s="37" t="str">
        <f>E21</f>
        <v>Ing.arch.Ondrej Trangoš, Bratislava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38</v>
      </c>
      <c r="J121" s="37" t="str">
        <f>E24</f>
        <v>Bečka</v>
      </c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7"/>
      <c r="B123" s="208"/>
      <c r="C123" s="209" t="s">
        <v>153</v>
      </c>
      <c r="D123" s="210" t="s">
        <v>66</v>
      </c>
      <c r="E123" s="210" t="s">
        <v>62</v>
      </c>
      <c r="F123" s="210" t="s">
        <v>63</v>
      </c>
      <c r="G123" s="210" t="s">
        <v>154</v>
      </c>
      <c r="H123" s="210" t="s">
        <v>155</v>
      </c>
      <c r="I123" s="210" t="s">
        <v>156</v>
      </c>
      <c r="J123" s="211" t="s">
        <v>147</v>
      </c>
      <c r="K123" s="212" t="s">
        <v>157</v>
      </c>
      <c r="L123" s="213"/>
      <c r="M123" s="107" t="s">
        <v>1</v>
      </c>
      <c r="N123" s="108" t="s">
        <v>45</v>
      </c>
      <c r="O123" s="108" t="s">
        <v>158</v>
      </c>
      <c r="P123" s="108" t="s">
        <v>159</v>
      </c>
      <c r="Q123" s="108" t="s">
        <v>160</v>
      </c>
      <c r="R123" s="108" t="s">
        <v>161</v>
      </c>
      <c r="S123" s="108" t="s">
        <v>162</v>
      </c>
      <c r="T123" s="109" t="s">
        <v>163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9"/>
      <c r="B124" s="40"/>
      <c r="C124" s="114" t="s">
        <v>148</v>
      </c>
      <c r="D124" s="41"/>
      <c r="E124" s="41"/>
      <c r="F124" s="41"/>
      <c r="G124" s="41"/>
      <c r="H124" s="41"/>
      <c r="I124" s="41"/>
      <c r="J124" s="214">
        <f>BK124</f>
        <v>0</v>
      </c>
      <c r="K124" s="41"/>
      <c r="L124" s="45"/>
      <c r="M124" s="110"/>
      <c r="N124" s="215"/>
      <c r="O124" s="111"/>
      <c r="P124" s="216">
        <f>P125+P166+P170</f>
        <v>0</v>
      </c>
      <c r="Q124" s="111"/>
      <c r="R124" s="216">
        <f>R125+R166+R170</f>
        <v>211.92199572000001</v>
      </c>
      <c r="S124" s="111"/>
      <c r="T124" s="217">
        <f>T125+T166+T170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80</v>
      </c>
      <c r="AU124" s="18" t="s">
        <v>149</v>
      </c>
      <c r="BK124" s="218">
        <f>BK125+BK166+BK170</f>
        <v>0</v>
      </c>
    </row>
    <row r="125" s="12" customFormat="1" ht="25.92" customHeight="1">
      <c r="A125" s="12"/>
      <c r="B125" s="219"/>
      <c r="C125" s="220"/>
      <c r="D125" s="221" t="s">
        <v>80</v>
      </c>
      <c r="E125" s="222" t="s">
        <v>164</v>
      </c>
      <c r="F125" s="222" t="s">
        <v>165</v>
      </c>
      <c r="G125" s="220"/>
      <c r="H125" s="220"/>
      <c r="I125" s="223"/>
      <c r="J125" s="224">
        <f>BK125</f>
        <v>0</v>
      </c>
      <c r="K125" s="220"/>
      <c r="L125" s="225"/>
      <c r="M125" s="226"/>
      <c r="N125" s="227"/>
      <c r="O125" s="227"/>
      <c r="P125" s="228">
        <f>P126+P137+P140+P164</f>
        <v>0</v>
      </c>
      <c r="Q125" s="227"/>
      <c r="R125" s="228">
        <f>R126+R137+R140+R164</f>
        <v>211.92195572</v>
      </c>
      <c r="S125" s="227"/>
      <c r="T125" s="229">
        <f>T126+T137+T140+T164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86</v>
      </c>
      <c r="AT125" s="231" t="s">
        <v>80</v>
      </c>
      <c r="AU125" s="231" t="s">
        <v>81</v>
      </c>
      <c r="AY125" s="230" t="s">
        <v>166</v>
      </c>
      <c r="BK125" s="232">
        <f>BK126+BK137+BK140+BK164</f>
        <v>0</v>
      </c>
    </row>
    <row r="126" s="12" customFormat="1" ht="22.8" customHeight="1">
      <c r="A126" s="12"/>
      <c r="B126" s="219"/>
      <c r="C126" s="220"/>
      <c r="D126" s="221" t="s">
        <v>80</v>
      </c>
      <c r="E126" s="233" t="s">
        <v>86</v>
      </c>
      <c r="F126" s="233" t="s">
        <v>185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SUM(P127:P136)</f>
        <v>0</v>
      </c>
      <c r="Q126" s="227"/>
      <c r="R126" s="228">
        <f>SUM(R127:R136)</f>
        <v>112.26164</v>
      </c>
      <c r="S126" s="227"/>
      <c r="T126" s="229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86</v>
      </c>
      <c r="AT126" s="231" t="s">
        <v>80</v>
      </c>
      <c r="AU126" s="231" t="s">
        <v>86</v>
      </c>
      <c r="AY126" s="230" t="s">
        <v>166</v>
      </c>
      <c r="BK126" s="232">
        <f>SUM(BK127:BK136)</f>
        <v>0</v>
      </c>
    </row>
    <row r="127" s="2" customFormat="1" ht="16.5" customHeight="1">
      <c r="A127" s="39"/>
      <c r="B127" s="40"/>
      <c r="C127" s="235" t="s">
        <v>86</v>
      </c>
      <c r="D127" s="235" t="s">
        <v>168</v>
      </c>
      <c r="E127" s="236" t="s">
        <v>750</v>
      </c>
      <c r="F127" s="237" t="s">
        <v>751</v>
      </c>
      <c r="G127" s="238" t="s">
        <v>250</v>
      </c>
      <c r="H127" s="239">
        <v>4</v>
      </c>
      <c r="I127" s="240"/>
      <c r="J127" s="239">
        <f>ROUND(I127*H127,3)</f>
        <v>0</v>
      </c>
      <c r="K127" s="241"/>
      <c r="L127" s="45"/>
      <c r="M127" s="242" t="s">
        <v>1</v>
      </c>
      <c r="N127" s="243" t="s">
        <v>47</v>
      </c>
      <c r="O127" s="98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6" t="s">
        <v>100</v>
      </c>
      <c r="AT127" s="246" t="s">
        <v>168</v>
      </c>
      <c r="AU127" s="246" t="s">
        <v>92</v>
      </c>
      <c r="AY127" s="18" t="s">
        <v>166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8" t="s">
        <v>92</v>
      </c>
      <c r="BK127" s="248">
        <f>ROUND(I127*H127,3)</f>
        <v>0</v>
      </c>
      <c r="BL127" s="18" t="s">
        <v>100</v>
      </c>
      <c r="BM127" s="246" t="s">
        <v>752</v>
      </c>
    </row>
    <row r="128" s="2" customFormat="1" ht="24.15" customHeight="1">
      <c r="A128" s="39"/>
      <c r="B128" s="40"/>
      <c r="C128" s="235" t="s">
        <v>92</v>
      </c>
      <c r="D128" s="235" t="s">
        <v>168</v>
      </c>
      <c r="E128" s="236" t="s">
        <v>753</v>
      </c>
      <c r="F128" s="237" t="s">
        <v>754</v>
      </c>
      <c r="G128" s="238" t="s">
        <v>250</v>
      </c>
      <c r="H128" s="239">
        <v>280</v>
      </c>
      <c r="I128" s="240"/>
      <c r="J128" s="239">
        <f>ROUND(I128*H128,3)</f>
        <v>0</v>
      </c>
      <c r="K128" s="241"/>
      <c r="L128" s="45"/>
      <c r="M128" s="242" t="s">
        <v>1</v>
      </c>
      <c r="N128" s="243" t="s">
        <v>47</v>
      </c>
      <c r="O128" s="98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100</v>
      </c>
      <c r="AT128" s="246" t="s">
        <v>168</v>
      </c>
      <c r="AU128" s="246" t="s">
        <v>92</v>
      </c>
      <c r="AY128" s="18" t="s">
        <v>166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8" t="s">
        <v>92</v>
      </c>
      <c r="BK128" s="248">
        <f>ROUND(I128*H128,3)</f>
        <v>0</v>
      </c>
      <c r="BL128" s="18" t="s">
        <v>100</v>
      </c>
      <c r="BM128" s="246" t="s">
        <v>755</v>
      </c>
    </row>
    <row r="129" s="2" customFormat="1" ht="37.8" customHeight="1">
      <c r="A129" s="39"/>
      <c r="B129" s="40"/>
      <c r="C129" s="235" t="s">
        <v>97</v>
      </c>
      <c r="D129" s="235" t="s">
        <v>168</v>
      </c>
      <c r="E129" s="236" t="s">
        <v>384</v>
      </c>
      <c r="F129" s="237" t="s">
        <v>385</v>
      </c>
      <c r="G129" s="238" t="s">
        <v>250</v>
      </c>
      <c r="H129" s="239">
        <v>280</v>
      </c>
      <c r="I129" s="240"/>
      <c r="J129" s="239">
        <f>ROUND(I129*H129,3)</f>
        <v>0</v>
      </c>
      <c r="K129" s="241"/>
      <c r="L129" s="45"/>
      <c r="M129" s="242" t="s">
        <v>1</v>
      </c>
      <c r="N129" s="243" t="s">
        <v>47</v>
      </c>
      <c r="O129" s="9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100</v>
      </c>
      <c r="AT129" s="246" t="s">
        <v>168</v>
      </c>
      <c r="AU129" s="246" t="s">
        <v>92</v>
      </c>
      <c r="AY129" s="18" t="s">
        <v>166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8" t="s">
        <v>92</v>
      </c>
      <c r="BK129" s="248">
        <f>ROUND(I129*H129,3)</f>
        <v>0</v>
      </c>
      <c r="BL129" s="18" t="s">
        <v>100</v>
      </c>
      <c r="BM129" s="246" t="s">
        <v>756</v>
      </c>
    </row>
    <row r="130" s="2" customFormat="1" ht="24.15" customHeight="1">
      <c r="A130" s="39"/>
      <c r="B130" s="40"/>
      <c r="C130" s="235" t="s">
        <v>100</v>
      </c>
      <c r="D130" s="235" t="s">
        <v>168</v>
      </c>
      <c r="E130" s="236" t="s">
        <v>757</v>
      </c>
      <c r="F130" s="237" t="s">
        <v>758</v>
      </c>
      <c r="G130" s="238" t="s">
        <v>171</v>
      </c>
      <c r="H130" s="239">
        <v>10</v>
      </c>
      <c r="I130" s="240"/>
      <c r="J130" s="239">
        <f>ROUND(I130*H130,3)</f>
        <v>0</v>
      </c>
      <c r="K130" s="241"/>
      <c r="L130" s="45"/>
      <c r="M130" s="242" t="s">
        <v>1</v>
      </c>
      <c r="N130" s="243" t="s">
        <v>47</v>
      </c>
      <c r="O130" s="98"/>
      <c r="P130" s="244">
        <f>O130*H130</f>
        <v>0</v>
      </c>
      <c r="Q130" s="244">
        <v>0.026164</v>
      </c>
      <c r="R130" s="244">
        <f>Q130*H130</f>
        <v>0.26163999999999998</v>
      </c>
      <c r="S130" s="244">
        <v>0</v>
      </c>
      <c r="T130" s="24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100</v>
      </c>
      <c r="AT130" s="246" t="s">
        <v>168</v>
      </c>
      <c r="AU130" s="246" t="s">
        <v>92</v>
      </c>
      <c r="AY130" s="18" t="s">
        <v>166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8" t="s">
        <v>92</v>
      </c>
      <c r="BK130" s="248">
        <f>ROUND(I130*H130,3)</f>
        <v>0</v>
      </c>
      <c r="BL130" s="18" t="s">
        <v>100</v>
      </c>
      <c r="BM130" s="246" t="s">
        <v>759</v>
      </c>
    </row>
    <row r="131" s="2" customFormat="1" ht="24.15" customHeight="1">
      <c r="A131" s="39"/>
      <c r="B131" s="40"/>
      <c r="C131" s="235" t="s">
        <v>103</v>
      </c>
      <c r="D131" s="235" t="s">
        <v>168</v>
      </c>
      <c r="E131" s="236" t="s">
        <v>760</v>
      </c>
      <c r="F131" s="237" t="s">
        <v>761</v>
      </c>
      <c r="G131" s="238" t="s">
        <v>171</v>
      </c>
      <c r="H131" s="239">
        <v>10</v>
      </c>
      <c r="I131" s="240"/>
      <c r="J131" s="239">
        <f>ROUND(I131*H131,3)</f>
        <v>0</v>
      </c>
      <c r="K131" s="241"/>
      <c r="L131" s="45"/>
      <c r="M131" s="242" t="s">
        <v>1</v>
      </c>
      <c r="N131" s="243" t="s">
        <v>47</v>
      </c>
      <c r="O131" s="98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100</v>
      </c>
      <c r="AT131" s="246" t="s">
        <v>168</v>
      </c>
      <c r="AU131" s="246" t="s">
        <v>92</v>
      </c>
      <c r="AY131" s="18" t="s">
        <v>166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8" t="s">
        <v>92</v>
      </c>
      <c r="BK131" s="248">
        <f>ROUND(I131*H131,3)</f>
        <v>0</v>
      </c>
      <c r="BL131" s="18" t="s">
        <v>100</v>
      </c>
      <c r="BM131" s="246" t="s">
        <v>762</v>
      </c>
    </row>
    <row r="132" s="2" customFormat="1" ht="24.15" customHeight="1">
      <c r="A132" s="39"/>
      <c r="B132" s="40"/>
      <c r="C132" s="235" t="s">
        <v>116</v>
      </c>
      <c r="D132" s="235" t="s">
        <v>168</v>
      </c>
      <c r="E132" s="236" t="s">
        <v>763</v>
      </c>
      <c r="F132" s="237" t="s">
        <v>319</v>
      </c>
      <c r="G132" s="238" t="s">
        <v>250</v>
      </c>
      <c r="H132" s="239">
        <v>70</v>
      </c>
      <c r="I132" s="240"/>
      <c r="J132" s="239">
        <f>ROUND(I132*H132,3)</f>
        <v>0</v>
      </c>
      <c r="K132" s="241"/>
      <c r="L132" s="45"/>
      <c r="M132" s="242" t="s">
        <v>1</v>
      </c>
      <c r="N132" s="243" t="s">
        <v>47</v>
      </c>
      <c r="O132" s="98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100</v>
      </c>
      <c r="AT132" s="246" t="s">
        <v>168</v>
      </c>
      <c r="AU132" s="246" t="s">
        <v>92</v>
      </c>
      <c r="AY132" s="18" t="s">
        <v>166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8" t="s">
        <v>92</v>
      </c>
      <c r="BK132" s="248">
        <f>ROUND(I132*H132,3)</f>
        <v>0</v>
      </c>
      <c r="BL132" s="18" t="s">
        <v>100</v>
      </c>
      <c r="BM132" s="246" t="s">
        <v>764</v>
      </c>
    </row>
    <row r="133" s="2" customFormat="1" ht="16.5" customHeight="1">
      <c r="A133" s="39"/>
      <c r="B133" s="40"/>
      <c r="C133" s="235" t="s">
        <v>119</v>
      </c>
      <c r="D133" s="235" t="s">
        <v>168</v>
      </c>
      <c r="E133" s="236" t="s">
        <v>765</v>
      </c>
      <c r="F133" s="237" t="s">
        <v>390</v>
      </c>
      <c r="G133" s="238" t="s">
        <v>250</v>
      </c>
      <c r="H133" s="239">
        <v>70</v>
      </c>
      <c r="I133" s="240"/>
      <c r="J133" s="239">
        <f>ROUND(I133*H133,3)</f>
        <v>0</v>
      </c>
      <c r="K133" s="241"/>
      <c r="L133" s="45"/>
      <c r="M133" s="242" t="s">
        <v>1</v>
      </c>
      <c r="N133" s="243" t="s">
        <v>47</v>
      </c>
      <c r="O133" s="98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100</v>
      </c>
      <c r="AT133" s="246" t="s">
        <v>168</v>
      </c>
      <c r="AU133" s="246" t="s">
        <v>92</v>
      </c>
      <c r="AY133" s="18" t="s">
        <v>166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8" t="s">
        <v>92</v>
      </c>
      <c r="BK133" s="248">
        <f>ROUND(I133*H133,3)</f>
        <v>0</v>
      </c>
      <c r="BL133" s="18" t="s">
        <v>100</v>
      </c>
      <c r="BM133" s="246" t="s">
        <v>766</v>
      </c>
    </row>
    <row r="134" s="2" customFormat="1" ht="24.15" customHeight="1">
      <c r="A134" s="39"/>
      <c r="B134" s="40"/>
      <c r="C134" s="235" t="s">
        <v>122</v>
      </c>
      <c r="D134" s="235" t="s">
        <v>168</v>
      </c>
      <c r="E134" s="236" t="s">
        <v>767</v>
      </c>
      <c r="F134" s="237" t="s">
        <v>768</v>
      </c>
      <c r="G134" s="238" t="s">
        <v>250</v>
      </c>
      <c r="H134" s="239">
        <v>210</v>
      </c>
      <c r="I134" s="240"/>
      <c r="J134" s="239">
        <f>ROUND(I134*H134,3)</f>
        <v>0</v>
      </c>
      <c r="K134" s="241"/>
      <c r="L134" s="45"/>
      <c r="M134" s="242" t="s">
        <v>1</v>
      </c>
      <c r="N134" s="243" t="s">
        <v>47</v>
      </c>
      <c r="O134" s="98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100</v>
      </c>
      <c r="AT134" s="246" t="s">
        <v>168</v>
      </c>
      <c r="AU134" s="246" t="s">
        <v>92</v>
      </c>
      <c r="AY134" s="18" t="s">
        <v>166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8" t="s">
        <v>92</v>
      </c>
      <c r="BK134" s="248">
        <f>ROUND(I134*H134,3)</f>
        <v>0</v>
      </c>
      <c r="BL134" s="18" t="s">
        <v>100</v>
      </c>
      <c r="BM134" s="246" t="s">
        <v>769</v>
      </c>
    </row>
    <row r="135" s="2" customFormat="1" ht="24.15" customHeight="1">
      <c r="A135" s="39"/>
      <c r="B135" s="40"/>
      <c r="C135" s="235" t="s">
        <v>125</v>
      </c>
      <c r="D135" s="235" t="s">
        <v>168</v>
      </c>
      <c r="E135" s="236" t="s">
        <v>770</v>
      </c>
      <c r="F135" s="237" t="s">
        <v>771</v>
      </c>
      <c r="G135" s="238" t="s">
        <v>250</v>
      </c>
      <c r="H135" s="239">
        <v>70</v>
      </c>
      <c r="I135" s="240"/>
      <c r="J135" s="239">
        <f>ROUND(I135*H135,3)</f>
        <v>0</v>
      </c>
      <c r="K135" s="241"/>
      <c r="L135" s="45"/>
      <c r="M135" s="242" t="s">
        <v>1</v>
      </c>
      <c r="N135" s="243" t="s">
        <v>47</v>
      </c>
      <c r="O135" s="98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100</v>
      </c>
      <c r="AT135" s="246" t="s">
        <v>168</v>
      </c>
      <c r="AU135" s="246" t="s">
        <v>92</v>
      </c>
      <c r="AY135" s="18" t="s">
        <v>166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8" t="s">
        <v>92</v>
      </c>
      <c r="BK135" s="248">
        <f>ROUND(I135*H135,3)</f>
        <v>0</v>
      </c>
      <c r="BL135" s="18" t="s">
        <v>100</v>
      </c>
      <c r="BM135" s="246" t="s">
        <v>772</v>
      </c>
    </row>
    <row r="136" s="2" customFormat="1" ht="16.5" customHeight="1">
      <c r="A136" s="39"/>
      <c r="B136" s="40"/>
      <c r="C136" s="300" t="s">
        <v>128</v>
      </c>
      <c r="D136" s="300" t="s">
        <v>227</v>
      </c>
      <c r="E136" s="301" t="s">
        <v>773</v>
      </c>
      <c r="F136" s="302" t="s">
        <v>774</v>
      </c>
      <c r="G136" s="303" t="s">
        <v>287</v>
      </c>
      <c r="H136" s="304">
        <v>112</v>
      </c>
      <c r="I136" s="305"/>
      <c r="J136" s="304">
        <f>ROUND(I136*H136,3)</f>
        <v>0</v>
      </c>
      <c r="K136" s="306"/>
      <c r="L136" s="307"/>
      <c r="M136" s="308" t="s">
        <v>1</v>
      </c>
      <c r="N136" s="309" t="s">
        <v>47</v>
      </c>
      <c r="O136" s="98"/>
      <c r="P136" s="244">
        <f>O136*H136</f>
        <v>0</v>
      </c>
      <c r="Q136" s="244">
        <v>1</v>
      </c>
      <c r="R136" s="244">
        <f>Q136*H136</f>
        <v>112</v>
      </c>
      <c r="S136" s="244">
        <v>0</v>
      </c>
      <c r="T136" s="24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122</v>
      </c>
      <c r="AT136" s="246" t="s">
        <v>227</v>
      </c>
      <c r="AU136" s="246" t="s">
        <v>92</v>
      </c>
      <c r="AY136" s="18" t="s">
        <v>166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8" t="s">
        <v>92</v>
      </c>
      <c r="BK136" s="248">
        <f>ROUND(I136*H136,3)</f>
        <v>0</v>
      </c>
      <c r="BL136" s="18" t="s">
        <v>100</v>
      </c>
      <c r="BM136" s="246" t="s">
        <v>775</v>
      </c>
    </row>
    <row r="137" s="12" customFormat="1" ht="22.8" customHeight="1">
      <c r="A137" s="12"/>
      <c r="B137" s="219"/>
      <c r="C137" s="220"/>
      <c r="D137" s="221" t="s">
        <v>80</v>
      </c>
      <c r="E137" s="233" t="s">
        <v>100</v>
      </c>
      <c r="F137" s="233" t="s">
        <v>203</v>
      </c>
      <c r="G137" s="220"/>
      <c r="H137" s="220"/>
      <c r="I137" s="223"/>
      <c r="J137" s="234">
        <f>BK137</f>
        <v>0</v>
      </c>
      <c r="K137" s="220"/>
      <c r="L137" s="225"/>
      <c r="M137" s="226"/>
      <c r="N137" s="227"/>
      <c r="O137" s="227"/>
      <c r="P137" s="228">
        <f>SUM(P138:P139)</f>
        <v>0</v>
      </c>
      <c r="Q137" s="227"/>
      <c r="R137" s="228">
        <f>SUM(R138:R139)</f>
        <v>94.251059999999995</v>
      </c>
      <c r="S137" s="227"/>
      <c r="T137" s="229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86</v>
      </c>
      <c r="AT137" s="231" t="s">
        <v>80</v>
      </c>
      <c r="AU137" s="231" t="s">
        <v>86</v>
      </c>
      <c r="AY137" s="230" t="s">
        <v>166</v>
      </c>
      <c r="BK137" s="232">
        <f>SUM(BK138:BK139)</f>
        <v>0</v>
      </c>
    </row>
    <row r="138" s="2" customFormat="1" ht="33" customHeight="1">
      <c r="A138" s="39"/>
      <c r="B138" s="40"/>
      <c r="C138" s="235" t="s">
        <v>131</v>
      </c>
      <c r="D138" s="235" t="s">
        <v>168</v>
      </c>
      <c r="E138" s="236" t="s">
        <v>776</v>
      </c>
      <c r="F138" s="237" t="s">
        <v>777</v>
      </c>
      <c r="G138" s="238" t="s">
        <v>250</v>
      </c>
      <c r="H138" s="239">
        <v>27</v>
      </c>
      <c r="I138" s="240"/>
      <c r="J138" s="239">
        <f>ROUND(I138*H138,3)</f>
        <v>0</v>
      </c>
      <c r="K138" s="241"/>
      <c r="L138" s="45"/>
      <c r="M138" s="242" t="s">
        <v>1</v>
      </c>
      <c r="N138" s="243" t="s">
        <v>47</v>
      </c>
      <c r="O138" s="98"/>
      <c r="P138" s="244">
        <f>O138*H138</f>
        <v>0</v>
      </c>
      <c r="Q138" s="244">
        <v>1.8907799999999999</v>
      </c>
      <c r="R138" s="244">
        <f>Q138*H138</f>
        <v>51.05106</v>
      </c>
      <c r="S138" s="244">
        <v>0</v>
      </c>
      <c r="T138" s="24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100</v>
      </c>
      <c r="AT138" s="246" t="s">
        <v>168</v>
      </c>
      <c r="AU138" s="246" t="s">
        <v>92</v>
      </c>
      <c r="AY138" s="18" t="s">
        <v>166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8" t="s">
        <v>92</v>
      </c>
      <c r="BK138" s="248">
        <f>ROUND(I138*H138,3)</f>
        <v>0</v>
      </c>
      <c r="BL138" s="18" t="s">
        <v>100</v>
      </c>
      <c r="BM138" s="246" t="s">
        <v>778</v>
      </c>
    </row>
    <row r="139" s="2" customFormat="1" ht="16.5" customHeight="1">
      <c r="A139" s="39"/>
      <c r="B139" s="40"/>
      <c r="C139" s="300" t="s">
        <v>134</v>
      </c>
      <c r="D139" s="300" t="s">
        <v>227</v>
      </c>
      <c r="E139" s="301" t="s">
        <v>773</v>
      </c>
      <c r="F139" s="302" t="s">
        <v>774</v>
      </c>
      <c r="G139" s="303" t="s">
        <v>287</v>
      </c>
      <c r="H139" s="304">
        <v>43.200000000000003</v>
      </c>
      <c r="I139" s="305"/>
      <c r="J139" s="304">
        <f>ROUND(I139*H139,3)</f>
        <v>0</v>
      </c>
      <c r="K139" s="306"/>
      <c r="L139" s="307"/>
      <c r="M139" s="308" t="s">
        <v>1</v>
      </c>
      <c r="N139" s="309" t="s">
        <v>47</v>
      </c>
      <c r="O139" s="98"/>
      <c r="P139" s="244">
        <f>O139*H139</f>
        <v>0</v>
      </c>
      <c r="Q139" s="244">
        <v>1</v>
      </c>
      <c r="R139" s="244">
        <f>Q139*H139</f>
        <v>43.200000000000003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122</v>
      </c>
      <c r="AT139" s="246" t="s">
        <v>227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779</v>
      </c>
    </row>
    <row r="140" s="12" customFormat="1" ht="22.8" customHeight="1">
      <c r="A140" s="12"/>
      <c r="B140" s="219"/>
      <c r="C140" s="220"/>
      <c r="D140" s="221" t="s">
        <v>80</v>
      </c>
      <c r="E140" s="233" t="s">
        <v>122</v>
      </c>
      <c r="F140" s="233" t="s">
        <v>780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SUM(P141:P163)</f>
        <v>0</v>
      </c>
      <c r="Q140" s="227"/>
      <c r="R140" s="228">
        <f>SUM(R141:R163)</f>
        <v>5.4092557199999991</v>
      </c>
      <c r="S140" s="227"/>
      <c r="T140" s="229">
        <f>SUM(T141:T163)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86</v>
      </c>
      <c r="AT140" s="231" t="s">
        <v>80</v>
      </c>
      <c r="AU140" s="231" t="s">
        <v>86</v>
      </c>
      <c r="AY140" s="230" t="s">
        <v>166</v>
      </c>
      <c r="BK140" s="232">
        <f>SUM(BK141:BK163)</f>
        <v>0</v>
      </c>
    </row>
    <row r="141" s="2" customFormat="1" ht="33" customHeight="1">
      <c r="A141" s="39"/>
      <c r="B141" s="40"/>
      <c r="C141" s="235" t="s">
        <v>138</v>
      </c>
      <c r="D141" s="235" t="s">
        <v>168</v>
      </c>
      <c r="E141" s="236" t="s">
        <v>781</v>
      </c>
      <c r="F141" s="237" t="s">
        <v>782</v>
      </c>
      <c r="G141" s="238" t="s">
        <v>236</v>
      </c>
      <c r="H141" s="239">
        <v>280</v>
      </c>
      <c r="I141" s="240"/>
      <c r="J141" s="239">
        <f>ROUND(I141*H141,3)</f>
        <v>0</v>
      </c>
      <c r="K141" s="241"/>
      <c r="L141" s="45"/>
      <c r="M141" s="242" t="s">
        <v>1</v>
      </c>
      <c r="N141" s="243" t="s">
        <v>47</v>
      </c>
      <c r="O141" s="98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100</v>
      </c>
      <c r="AT141" s="246" t="s">
        <v>168</v>
      </c>
      <c r="AU141" s="246" t="s">
        <v>92</v>
      </c>
      <c r="AY141" s="18" t="s">
        <v>166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8" t="s">
        <v>92</v>
      </c>
      <c r="BK141" s="248">
        <f>ROUND(I141*H141,3)</f>
        <v>0</v>
      </c>
      <c r="BL141" s="18" t="s">
        <v>100</v>
      </c>
      <c r="BM141" s="246" t="s">
        <v>783</v>
      </c>
    </row>
    <row r="142" s="2" customFormat="1" ht="24.15" customHeight="1">
      <c r="A142" s="39"/>
      <c r="B142" s="40"/>
      <c r="C142" s="300" t="s">
        <v>141</v>
      </c>
      <c r="D142" s="300" t="s">
        <v>227</v>
      </c>
      <c r="E142" s="301" t="s">
        <v>784</v>
      </c>
      <c r="F142" s="302" t="s">
        <v>785</v>
      </c>
      <c r="G142" s="303" t="s">
        <v>236</v>
      </c>
      <c r="H142" s="304">
        <v>280</v>
      </c>
      <c r="I142" s="305"/>
      <c r="J142" s="304">
        <f>ROUND(I142*H142,3)</f>
        <v>0</v>
      </c>
      <c r="K142" s="306"/>
      <c r="L142" s="307"/>
      <c r="M142" s="308" t="s">
        <v>1</v>
      </c>
      <c r="N142" s="309" t="s">
        <v>47</v>
      </c>
      <c r="O142" s="98"/>
      <c r="P142" s="244">
        <f>O142*H142</f>
        <v>0</v>
      </c>
      <c r="Q142" s="244">
        <v>0.00027999999999999998</v>
      </c>
      <c r="R142" s="244">
        <f>Q142*H142</f>
        <v>0.078399999999999997</v>
      </c>
      <c r="S142" s="244">
        <v>0</v>
      </c>
      <c r="T142" s="24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122</v>
      </c>
      <c r="AT142" s="246" t="s">
        <v>227</v>
      </c>
      <c r="AU142" s="246" t="s">
        <v>92</v>
      </c>
      <c r="AY142" s="18" t="s">
        <v>166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8" t="s">
        <v>92</v>
      </c>
      <c r="BK142" s="248">
        <f>ROUND(I142*H142,3)</f>
        <v>0</v>
      </c>
      <c r="BL142" s="18" t="s">
        <v>100</v>
      </c>
      <c r="BM142" s="246" t="s">
        <v>786</v>
      </c>
    </row>
    <row r="143" s="2" customFormat="1" ht="24.15" customHeight="1">
      <c r="A143" s="39"/>
      <c r="B143" s="40"/>
      <c r="C143" s="300" t="s">
        <v>279</v>
      </c>
      <c r="D143" s="300" t="s">
        <v>227</v>
      </c>
      <c r="E143" s="301" t="s">
        <v>787</v>
      </c>
      <c r="F143" s="302" t="s">
        <v>788</v>
      </c>
      <c r="G143" s="303" t="s">
        <v>230</v>
      </c>
      <c r="H143" s="304">
        <v>5</v>
      </c>
      <c r="I143" s="305"/>
      <c r="J143" s="304">
        <f>ROUND(I143*H143,3)</f>
        <v>0</v>
      </c>
      <c r="K143" s="306"/>
      <c r="L143" s="307"/>
      <c r="M143" s="308" t="s">
        <v>1</v>
      </c>
      <c r="N143" s="309" t="s">
        <v>47</v>
      </c>
      <c r="O143" s="98"/>
      <c r="P143" s="244">
        <f>O143*H143</f>
        <v>0</v>
      </c>
      <c r="Q143" s="244">
        <v>6.0000000000000002E-05</v>
      </c>
      <c r="R143" s="244">
        <f>Q143*H143</f>
        <v>0.00030000000000000003</v>
      </c>
      <c r="S143" s="244">
        <v>0</v>
      </c>
      <c r="T143" s="24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122</v>
      </c>
      <c r="AT143" s="246" t="s">
        <v>227</v>
      </c>
      <c r="AU143" s="246" t="s">
        <v>92</v>
      </c>
      <c r="AY143" s="18" t="s">
        <v>166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8" t="s">
        <v>92</v>
      </c>
      <c r="BK143" s="248">
        <f>ROUND(I143*H143,3)</f>
        <v>0</v>
      </c>
      <c r="BL143" s="18" t="s">
        <v>100</v>
      </c>
      <c r="BM143" s="246" t="s">
        <v>789</v>
      </c>
    </row>
    <row r="144" s="2" customFormat="1" ht="24.15" customHeight="1">
      <c r="A144" s="39"/>
      <c r="B144" s="40"/>
      <c r="C144" s="300" t="s">
        <v>284</v>
      </c>
      <c r="D144" s="300" t="s">
        <v>227</v>
      </c>
      <c r="E144" s="301" t="s">
        <v>790</v>
      </c>
      <c r="F144" s="302" t="s">
        <v>791</v>
      </c>
      <c r="G144" s="303" t="s">
        <v>230</v>
      </c>
      <c r="H144" s="304">
        <v>1</v>
      </c>
      <c r="I144" s="305"/>
      <c r="J144" s="304">
        <f>ROUND(I144*H144,3)</f>
        <v>0</v>
      </c>
      <c r="K144" s="306"/>
      <c r="L144" s="307"/>
      <c r="M144" s="308" t="s">
        <v>1</v>
      </c>
      <c r="N144" s="309" t="s">
        <v>47</v>
      </c>
      <c r="O144" s="98"/>
      <c r="P144" s="244">
        <f>O144*H144</f>
        <v>0</v>
      </c>
      <c r="Q144" s="244">
        <v>5.0000000000000002E-05</v>
      </c>
      <c r="R144" s="244">
        <f>Q144*H144</f>
        <v>5.0000000000000002E-05</v>
      </c>
      <c r="S144" s="244">
        <v>0</v>
      </c>
      <c r="T144" s="24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122</v>
      </c>
      <c r="AT144" s="246" t="s">
        <v>227</v>
      </c>
      <c r="AU144" s="246" t="s">
        <v>92</v>
      </c>
      <c r="AY144" s="18" t="s">
        <v>166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8" t="s">
        <v>92</v>
      </c>
      <c r="BK144" s="248">
        <f>ROUND(I144*H144,3)</f>
        <v>0</v>
      </c>
      <c r="BL144" s="18" t="s">
        <v>100</v>
      </c>
      <c r="BM144" s="246" t="s">
        <v>792</v>
      </c>
    </row>
    <row r="145" s="2" customFormat="1" ht="33" customHeight="1">
      <c r="A145" s="39"/>
      <c r="B145" s="40"/>
      <c r="C145" s="300" t="s">
        <v>289</v>
      </c>
      <c r="D145" s="300" t="s">
        <v>227</v>
      </c>
      <c r="E145" s="301" t="s">
        <v>793</v>
      </c>
      <c r="F145" s="302" t="s">
        <v>794</v>
      </c>
      <c r="G145" s="303" t="s">
        <v>230</v>
      </c>
      <c r="H145" s="304">
        <v>1</v>
      </c>
      <c r="I145" s="305"/>
      <c r="J145" s="304">
        <f>ROUND(I145*H145,3)</f>
        <v>0</v>
      </c>
      <c r="K145" s="306"/>
      <c r="L145" s="307"/>
      <c r="M145" s="308" t="s">
        <v>1</v>
      </c>
      <c r="N145" s="309" t="s">
        <v>47</v>
      </c>
      <c r="O145" s="98"/>
      <c r="P145" s="244">
        <f>O145*H145</f>
        <v>0</v>
      </c>
      <c r="Q145" s="244">
        <v>5.2000000000000002</v>
      </c>
      <c r="R145" s="244">
        <f>Q145*H145</f>
        <v>5.2000000000000002</v>
      </c>
      <c r="S145" s="244">
        <v>0</v>
      </c>
      <c r="T145" s="24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122</v>
      </c>
      <c r="AT145" s="246" t="s">
        <v>227</v>
      </c>
      <c r="AU145" s="246" t="s">
        <v>92</v>
      </c>
      <c r="AY145" s="18" t="s">
        <v>166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8" t="s">
        <v>92</v>
      </c>
      <c r="BK145" s="248">
        <f>ROUND(I145*H145,3)</f>
        <v>0</v>
      </c>
      <c r="BL145" s="18" t="s">
        <v>100</v>
      </c>
      <c r="BM145" s="246" t="s">
        <v>795</v>
      </c>
    </row>
    <row r="146" s="2" customFormat="1" ht="33" customHeight="1">
      <c r="A146" s="39"/>
      <c r="B146" s="40"/>
      <c r="C146" s="235" t="s">
        <v>295</v>
      </c>
      <c r="D146" s="235" t="s">
        <v>168</v>
      </c>
      <c r="E146" s="236" t="s">
        <v>796</v>
      </c>
      <c r="F146" s="237" t="s">
        <v>797</v>
      </c>
      <c r="G146" s="238" t="s">
        <v>236</v>
      </c>
      <c r="H146" s="239">
        <v>90</v>
      </c>
      <c r="I146" s="240"/>
      <c r="J146" s="239">
        <f>ROUND(I146*H146,3)</f>
        <v>0</v>
      </c>
      <c r="K146" s="241"/>
      <c r="L146" s="45"/>
      <c r="M146" s="242" t="s">
        <v>1</v>
      </c>
      <c r="N146" s="243" t="s">
        <v>47</v>
      </c>
      <c r="O146" s="98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100</v>
      </c>
      <c r="AT146" s="246" t="s">
        <v>168</v>
      </c>
      <c r="AU146" s="246" t="s">
        <v>92</v>
      </c>
      <c r="AY146" s="18" t="s">
        <v>166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8" t="s">
        <v>92</v>
      </c>
      <c r="BK146" s="248">
        <f>ROUND(I146*H146,3)</f>
        <v>0</v>
      </c>
      <c r="BL146" s="18" t="s">
        <v>100</v>
      </c>
      <c r="BM146" s="246" t="s">
        <v>798</v>
      </c>
    </row>
    <row r="147" s="2" customFormat="1" ht="24.15" customHeight="1">
      <c r="A147" s="39"/>
      <c r="B147" s="40"/>
      <c r="C147" s="300" t="s">
        <v>204</v>
      </c>
      <c r="D147" s="300" t="s">
        <v>227</v>
      </c>
      <c r="E147" s="301" t="s">
        <v>799</v>
      </c>
      <c r="F147" s="302" t="s">
        <v>800</v>
      </c>
      <c r="G147" s="303" t="s">
        <v>236</v>
      </c>
      <c r="H147" s="304">
        <v>90</v>
      </c>
      <c r="I147" s="305"/>
      <c r="J147" s="304">
        <f>ROUND(I147*H147,3)</f>
        <v>0</v>
      </c>
      <c r="K147" s="306"/>
      <c r="L147" s="307"/>
      <c r="M147" s="308" t="s">
        <v>1</v>
      </c>
      <c r="N147" s="309" t="s">
        <v>47</v>
      </c>
      <c r="O147" s="98"/>
      <c r="P147" s="244">
        <f>O147*H147</f>
        <v>0</v>
      </c>
      <c r="Q147" s="244">
        <v>0.00017000000000000001</v>
      </c>
      <c r="R147" s="244">
        <f>Q147*H147</f>
        <v>0.015300000000000001</v>
      </c>
      <c r="S147" s="244">
        <v>0</v>
      </c>
      <c r="T147" s="24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6" t="s">
        <v>122</v>
      </c>
      <c r="AT147" s="246" t="s">
        <v>227</v>
      </c>
      <c r="AU147" s="246" t="s">
        <v>92</v>
      </c>
      <c r="AY147" s="18" t="s">
        <v>166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8" t="s">
        <v>92</v>
      </c>
      <c r="BK147" s="248">
        <f>ROUND(I147*H147,3)</f>
        <v>0</v>
      </c>
      <c r="BL147" s="18" t="s">
        <v>100</v>
      </c>
      <c r="BM147" s="246" t="s">
        <v>801</v>
      </c>
    </row>
    <row r="148" s="2" customFormat="1" ht="24.15" customHeight="1">
      <c r="A148" s="39"/>
      <c r="B148" s="40"/>
      <c r="C148" s="300" t="s">
        <v>7</v>
      </c>
      <c r="D148" s="300" t="s">
        <v>227</v>
      </c>
      <c r="E148" s="301" t="s">
        <v>802</v>
      </c>
      <c r="F148" s="302" t="s">
        <v>803</v>
      </c>
      <c r="G148" s="303" t="s">
        <v>230</v>
      </c>
      <c r="H148" s="304">
        <v>1</v>
      </c>
      <c r="I148" s="305"/>
      <c r="J148" s="304">
        <f>ROUND(I148*H148,3)</f>
        <v>0</v>
      </c>
      <c r="K148" s="306"/>
      <c r="L148" s="307"/>
      <c r="M148" s="308" t="s">
        <v>1</v>
      </c>
      <c r="N148" s="309" t="s">
        <v>47</v>
      </c>
      <c r="O148" s="98"/>
      <c r="P148" s="244">
        <f>O148*H148</f>
        <v>0</v>
      </c>
      <c r="Q148" s="244">
        <v>4.0000000000000003E-05</v>
      </c>
      <c r="R148" s="244">
        <f>Q148*H148</f>
        <v>4.0000000000000003E-05</v>
      </c>
      <c r="S148" s="244">
        <v>0</v>
      </c>
      <c r="T148" s="24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6" t="s">
        <v>122</v>
      </c>
      <c r="AT148" s="246" t="s">
        <v>227</v>
      </c>
      <c r="AU148" s="246" t="s">
        <v>92</v>
      </c>
      <c r="AY148" s="18" t="s">
        <v>166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8" t="s">
        <v>92</v>
      </c>
      <c r="BK148" s="248">
        <f>ROUND(I148*H148,3)</f>
        <v>0</v>
      </c>
      <c r="BL148" s="18" t="s">
        <v>100</v>
      </c>
      <c r="BM148" s="246" t="s">
        <v>804</v>
      </c>
    </row>
    <row r="149" s="2" customFormat="1" ht="16.5" customHeight="1">
      <c r="A149" s="39"/>
      <c r="B149" s="40"/>
      <c r="C149" s="300" t="s">
        <v>457</v>
      </c>
      <c r="D149" s="300" t="s">
        <v>227</v>
      </c>
      <c r="E149" s="301" t="s">
        <v>805</v>
      </c>
      <c r="F149" s="302" t="s">
        <v>806</v>
      </c>
      <c r="G149" s="303" t="s">
        <v>230</v>
      </c>
      <c r="H149" s="304">
        <v>1</v>
      </c>
      <c r="I149" s="305"/>
      <c r="J149" s="304">
        <f>ROUND(I149*H149,3)</f>
        <v>0</v>
      </c>
      <c r="K149" s="306"/>
      <c r="L149" s="307"/>
      <c r="M149" s="308" t="s">
        <v>1</v>
      </c>
      <c r="N149" s="309" t="s">
        <v>47</v>
      </c>
      <c r="O149" s="98"/>
      <c r="P149" s="244">
        <f>O149*H149</f>
        <v>0</v>
      </c>
      <c r="Q149" s="244">
        <v>0.00017000000000000001</v>
      </c>
      <c r="R149" s="244">
        <f>Q149*H149</f>
        <v>0.00017000000000000001</v>
      </c>
      <c r="S149" s="244">
        <v>0</v>
      </c>
      <c r="T149" s="24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122</v>
      </c>
      <c r="AT149" s="246" t="s">
        <v>227</v>
      </c>
      <c r="AU149" s="246" t="s">
        <v>92</v>
      </c>
      <c r="AY149" s="18" t="s">
        <v>166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8" t="s">
        <v>92</v>
      </c>
      <c r="BK149" s="248">
        <f>ROUND(I149*H149,3)</f>
        <v>0</v>
      </c>
      <c r="BL149" s="18" t="s">
        <v>100</v>
      </c>
      <c r="BM149" s="246" t="s">
        <v>807</v>
      </c>
    </row>
    <row r="150" s="2" customFormat="1" ht="24.15" customHeight="1">
      <c r="A150" s="39"/>
      <c r="B150" s="40"/>
      <c r="C150" s="235" t="s">
        <v>463</v>
      </c>
      <c r="D150" s="235" t="s">
        <v>168</v>
      </c>
      <c r="E150" s="236" t="s">
        <v>808</v>
      </c>
      <c r="F150" s="237" t="s">
        <v>809</v>
      </c>
      <c r="G150" s="238" t="s">
        <v>230</v>
      </c>
      <c r="H150" s="239">
        <v>2</v>
      </c>
      <c r="I150" s="240"/>
      <c r="J150" s="239">
        <f>ROUND(I150*H150,3)</f>
        <v>0</v>
      </c>
      <c r="K150" s="241"/>
      <c r="L150" s="45"/>
      <c r="M150" s="242" t="s">
        <v>1</v>
      </c>
      <c r="N150" s="243" t="s">
        <v>47</v>
      </c>
      <c r="O150" s="98"/>
      <c r="P150" s="244">
        <f>O150*H150</f>
        <v>0</v>
      </c>
      <c r="Q150" s="244">
        <v>2.0000000000000002E-05</v>
      </c>
      <c r="R150" s="244">
        <f>Q150*H150</f>
        <v>4.0000000000000003E-05</v>
      </c>
      <c r="S150" s="244">
        <v>0</v>
      </c>
      <c r="T150" s="24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6" t="s">
        <v>100</v>
      </c>
      <c r="AT150" s="246" t="s">
        <v>168</v>
      </c>
      <c r="AU150" s="246" t="s">
        <v>92</v>
      </c>
      <c r="AY150" s="18" t="s">
        <v>166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8" t="s">
        <v>92</v>
      </c>
      <c r="BK150" s="248">
        <f>ROUND(I150*H150,3)</f>
        <v>0</v>
      </c>
      <c r="BL150" s="18" t="s">
        <v>100</v>
      </c>
      <c r="BM150" s="246" t="s">
        <v>810</v>
      </c>
    </row>
    <row r="151" s="2" customFormat="1" ht="24.15" customHeight="1">
      <c r="A151" s="39"/>
      <c r="B151" s="40"/>
      <c r="C151" s="300" t="s">
        <v>451</v>
      </c>
      <c r="D151" s="300" t="s">
        <v>227</v>
      </c>
      <c r="E151" s="301" t="s">
        <v>811</v>
      </c>
      <c r="F151" s="302" t="s">
        <v>812</v>
      </c>
      <c r="G151" s="303" t="s">
        <v>230</v>
      </c>
      <c r="H151" s="304">
        <v>1</v>
      </c>
      <c r="I151" s="305"/>
      <c r="J151" s="304">
        <f>ROUND(I151*H151,3)</f>
        <v>0</v>
      </c>
      <c r="K151" s="306"/>
      <c r="L151" s="307"/>
      <c r="M151" s="308" t="s">
        <v>1</v>
      </c>
      <c r="N151" s="309" t="s">
        <v>47</v>
      </c>
      <c r="O151" s="98"/>
      <c r="P151" s="244">
        <f>O151*H151</f>
        <v>0</v>
      </c>
      <c r="Q151" s="244">
        <v>0.00040000000000000002</v>
      </c>
      <c r="R151" s="244">
        <f>Q151*H151</f>
        <v>0.00040000000000000002</v>
      </c>
      <c r="S151" s="244">
        <v>0</v>
      </c>
      <c r="T151" s="24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6" t="s">
        <v>122</v>
      </c>
      <c r="AT151" s="246" t="s">
        <v>227</v>
      </c>
      <c r="AU151" s="246" t="s">
        <v>92</v>
      </c>
      <c r="AY151" s="18" t="s">
        <v>166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8" t="s">
        <v>92</v>
      </c>
      <c r="BK151" s="248">
        <f>ROUND(I151*H151,3)</f>
        <v>0</v>
      </c>
      <c r="BL151" s="18" t="s">
        <v>100</v>
      </c>
      <c r="BM151" s="246" t="s">
        <v>813</v>
      </c>
    </row>
    <row r="152" s="2" customFormat="1" ht="37.8" customHeight="1">
      <c r="A152" s="39"/>
      <c r="B152" s="40"/>
      <c r="C152" s="300" t="s">
        <v>401</v>
      </c>
      <c r="D152" s="300" t="s">
        <v>227</v>
      </c>
      <c r="E152" s="301" t="s">
        <v>814</v>
      </c>
      <c r="F152" s="302" t="s">
        <v>815</v>
      </c>
      <c r="G152" s="303" t="s">
        <v>230</v>
      </c>
      <c r="H152" s="304">
        <v>1</v>
      </c>
      <c r="I152" s="305"/>
      <c r="J152" s="304">
        <f>ROUND(I152*H152,3)</f>
        <v>0</v>
      </c>
      <c r="K152" s="306"/>
      <c r="L152" s="307"/>
      <c r="M152" s="308" t="s">
        <v>1</v>
      </c>
      <c r="N152" s="309" t="s">
        <v>47</v>
      </c>
      <c r="O152" s="98"/>
      <c r="P152" s="244">
        <f>O152*H152</f>
        <v>0</v>
      </c>
      <c r="Q152" s="244">
        <v>0.0028700000000000002</v>
      </c>
      <c r="R152" s="244">
        <f>Q152*H152</f>
        <v>0.0028700000000000002</v>
      </c>
      <c r="S152" s="244">
        <v>0</v>
      </c>
      <c r="T152" s="24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122</v>
      </c>
      <c r="AT152" s="246" t="s">
        <v>227</v>
      </c>
      <c r="AU152" s="246" t="s">
        <v>92</v>
      </c>
      <c r="AY152" s="18" t="s">
        <v>166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8" t="s">
        <v>92</v>
      </c>
      <c r="BK152" s="248">
        <f>ROUND(I152*H152,3)</f>
        <v>0</v>
      </c>
      <c r="BL152" s="18" t="s">
        <v>100</v>
      </c>
      <c r="BM152" s="246" t="s">
        <v>816</v>
      </c>
    </row>
    <row r="153" s="2" customFormat="1" ht="24.15" customHeight="1">
      <c r="A153" s="39"/>
      <c r="B153" s="40"/>
      <c r="C153" s="235" t="s">
        <v>817</v>
      </c>
      <c r="D153" s="235" t="s">
        <v>168</v>
      </c>
      <c r="E153" s="236" t="s">
        <v>818</v>
      </c>
      <c r="F153" s="237" t="s">
        <v>819</v>
      </c>
      <c r="G153" s="238" t="s">
        <v>230</v>
      </c>
      <c r="H153" s="239">
        <v>1</v>
      </c>
      <c r="I153" s="240"/>
      <c r="J153" s="239">
        <f>ROUND(I153*H153,3)</f>
        <v>0</v>
      </c>
      <c r="K153" s="241"/>
      <c r="L153" s="45"/>
      <c r="M153" s="242" t="s">
        <v>1</v>
      </c>
      <c r="N153" s="243" t="s">
        <v>47</v>
      </c>
      <c r="O153" s="98"/>
      <c r="P153" s="244">
        <f>O153*H153</f>
        <v>0</v>
      </c>
      <c r="Q153" s="244">
        <v>0.00158172</v>
      </c>
      <c r="R153" s="244">
        <f>Q153*H153</f>
        <v>0.00158172</v>
      </c>
      <c r="S153" s="244">
        <v>0</v>
      </c>
      <c r="T153" s="24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6" t="s">
        <v>100</v>
      </c>
      <c r="AT153" s="246" t="s">
        <v>168</v>
      </c>
      <c r="AU153" s="246" t="s">
        <v>92</v>
      </c>
      <c r="AY153" s="18" t="s">
        <v>166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8" t="s">
        <v>92</v>
      </c>
      <c r="BK153" s="248">
        <f>ROUND(I153*H153,3)</f>
        <v>0</v>
      </c>
      <c r="BL153" s="18" t="s">
        <v>100</v>
      </c>
      <c r="BM153" s="246" t="s">
        <v>820</v>
      </c>
    </row>
    <row r="154" s="2" customFormat="1" ht="16.5" customHeight="1">
      <c r="A154" s="39"/>
      <c r="B154" s="40"/>
      <c r="C154" s="300" t="s">
        <v>821</v>
      </c>
      <c r="D154" s="300" t="s">
        <v>227</v>
      </c>
      <c r="E154" s="301" t="s">
        <v>822</v>
      </c>
      <c r="F154" s="302" t="s">
        <v>823</v>
      </c>
      <c r="G154" s="303" t="s">
        <v>230</v>
      </c>
      <c r="H154" s="304">
        <v>1</v>
      </c>
      <c r="I154" s="305"/>
      <c r="J154" s="304">
        <f>ROUND(I154*H154,3)</f>
        <v>0</v>
      </c>
      <c r="K154" s="306"/>
      <c r="L154" s="307"/>
      <c r="M154" s="308" t="s">
        <v>1</v>
      </c>
      <c r="N154" s="309" t="s">
        <v>47</v>
      </c>
      <c r="O154" s="98"/>
      <c r="P154" s="244">
        <f>O154*H154</f>
        <v>0</v>
      </c>
      <c r="Q154" s="244">
        <v>0.0094999999999999998</v>
      </c>
      <c r="R154" s="244">
        <f>Q154*H154</f>
        <v>0.0094999999999999998</v>
      </c>
      <c r="S154" s="244">
        <v>0</v>
      </c>
      <c r="T154" s="24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6" t="s">
        <v>122</v>
      </c>
      <c r="AT154" s="246" t="s">
        <v>227</v>
      </c>
      <c r="AU154" s="246" t="s">
        <v>92</v>
      </c>
      <c r="AY154" s="18" t="s">
        <v>166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8" t="s">
        <v>92</v>
      </c>
      <c r="BK154" s="248">
        <f>ROUND(I154*H154,3)</f>
        <v>0</v>
      </c>
      <c r="BL154" s="18" t="s">
        <v>100</v>
      </c>
      <c r="BM154" s="246" t="s">
        <v>824</v>
      </c>
    </row>
    <row r="155" s="2" customFormat="1" ht="33" customHeight="1">
      <c r="A155" s="39"/>
      <c r="B155" s="40"/>
      <c r="C155" s="235" t="s">
        <v>825</v>
      </c>
      <c r="D155" s="235" t="s">
        <v>168</v>
      </c>
      <c r="E155" s="236" t="s">
        <v>826</v>
      </c>
      <c r="F155" s="237" t="s">
        <v>827</v>
      </c>
      <c r="G155" s="238" t="s">
        <v>230</v>
      </c>
      <c r="H155" s="239">
        <v>1</v>
      </c>
      <c r="I155" s="240"/>
      <c r="J155" s="239">
        <f>ROUND(I155*H155,3)</f>
        <v>0</v>
      </c>
      <c r="K155" s="241"/>
      <c r="L155" s="45"/>
      <c r="M155" s="242" t="s">
        <v>1</v>
      </c>
      <c r="N155" s="243" t="s">
        <v>47</v>
      </c>
      <c r="O155" s="98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100</v>
      </c>
      <c r="AT155" s="246" t="s">
        <v>168</v>
      </c>
      <c r="AU155" s="246" t="s">
        <v>92</v>
      </c>
      <c r="AY155" s="18" t="s">
        <v>166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8" t="s">
        <v>92</v>
      </c>
      <c r="BK155" s="248">
        <f>ROUND(I155*H155,3)</f>
        <v>0</v>
      </c>
      <c r="BL155" s="18" t="s">
        <v>100</v>
      </c>
      <c r="BM155" s="246" t="s">
        <v>828</v>
      </c>
    </row>
    <row r="156" s="2" customFormat="1" ht="33" customHeight="1">
      <c r="A156" s="39"/>
      <c r="B156" s="40"/>
      <c r="C156" s="300" t="s">
        <v>437</v>
      </c>
      <c r="D156" s="300" t="s">
        <v>227</v>
      </c>
      <c r="E156" s="301" t="s">
        <v>829</v>
      </c>
      <c r="F156" s="302" t="s">
        <v>830</v>
      </c>
      <c r="G156" s="303" t="s">
        <v>230</v>
      </c>
      <c r="H156" s="304">
        <v>1</v>
      </c>
      <c r="I156" s="305"/>
      <c r="J156" s="304">
        <f>ROUND(I156*H156,3)</f>
        <v>0</v>
      </c>
      <c r="K156" s="306"/>
      <c r="L156" s="307"/>
      <c r="M156" s="308" t="s">
        <v>1</v>
      </c>
      <c r="N156" s="309" t="s">
        <v>47</v>
      </c>
      <c r="O156" s="98"/>
      <c r="P156" s="244">
        <f>O156*H156</f>
        <v>0</v>
      </c>
      <c r="Q156" s="244">
        <v>0.0025000000000000001</v>
      </c>
      <c r="R156" s="244">
        <f>Q156*H156</f>
        <v>0.0025000000000000001</v>
      </c>
      <c r="S156" s="244">
        <v>0</v>
      </c>
      <c r="T156" s="24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6" t="s">
        <v>122</v>
      </c>
      <c r="AT156" s="246" t="s">
        <v>227</v>
      </c>
      <c r="AU156" s="246" t="s">
        <v>92</v>
      </c>
      <c r="AY156" s="18" t="s">
        <v>166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8" t="s">
        <v>92</v>
      </c>
      <c r="BK156" s="248">
        <f>ROUND(I156*H156,3)</f>
        <v>0</v>
      </c>
      <c r="BL156" s="18" t="s">
        <v>100</v>
      </c>
      <c r="BM156" s="246" t="s">
        <v>831</v>
      </c>
    </row>
    <row r="157" s="2" customFormat="1" ht="24.15" customHeight="1">
      <c r="A157" s="39"/>
      <c r="B157" s="40"/>
      <c r="C157" s="235" t="s">
        <v>832</v>
      </c>
      <c r="D157" s="235" t="s">
        <v>168</v>
      </c>
      <c r="E157" s="236" t="s">
        <v>833</v>
      </c>
      <c r="F157" s="237" t="s">
        <v>834</v>
      </c>
      <c r="G157" s="238" t="s">
        <v>236</v>
      </c>
      <c r="H157" s="239">
        <v>280</v>
      </c>
      <c r="I157" s="240"/>
      <c r="J157" s="239">
        <f>ROUND(I157*H157,3)</f>
        <v>0</v>
      </c>
      <c r="K157" s="241"/>
      <c r="L157" s="45"/>
      <c r="M157" s="242" t="s">
        <v>1</v>
      </c>
      <c r="N157" s="243" t="s">
        <v>47</v>
      </c>
      <c r="O157" s="98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100</v>
      </c>
      <c r="AT157" s="246" t="s">
        <v>168</v>
      </c>
      <c r="AU157" s="246" t="s">
        <v>92</v>
      </c>
      <c r="AY157" s="18" t="s">
        <v>166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8" t="s">
        <v>92</v>
      </c>
      <c r="BK157" s="248">
        <f>ROUND(I157*H157,3)</f>
        <v>0</v>
      </c>
      <c r="BL157" s="18" t="s">
        <v>100</v>
      </c>
      <c r="BM157" s="246" t="s">
        <v>835</v>
      </c>
    </row>
    <row r="158" s="2" customFormat="1" ht="24.15" customHeight="1">
      <c r="A158" s="39"/>
      <c r="B158" s="40"/>
      <c r="C158" s="235" t="s">
        <v>442</v>
      </c>
      <c r="D158" s="235" t="s">
        <v>168</v>
      </c>
      <c r="E158" s="236" t="s">
        <v>836</v>
      </c>
      <c r="F158" s="237" t="s">
        <v>837</v>
      </c>
      <c r="G158" s="238" t="s">
        <v>236</v>
      </c>
      <c r="H158" s="239">
        <v>280</v>
      </c>
      <c r="I158" s="240"/>
      <c r="J158" s="239">
        <f>ROUND(I158*H158,3)</f>
        <v>0</v>
      </c>
      <c r="K158" s="241"/>
      <c r="L158" s="45"/>
      <c r="M158" s="242" t="s">
        <v>1</v>
      </c>
      <c r="N158" s="243" t="s">
        <v>47</v>
      </c>
      <c r="O158" s="98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100</v>
      </c>
      <c r="AT158" s="246" t="s">
        <v>168</v>
      </c>
      <c r="AU158" s="246" t="s">
        <v>92</v>
      </c>
      <c r="AY158" s="18" t="s">
        <v>166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8" t="s">
        <v>92</v>
      </c>
      <c r="BK158" s="248">
        <f>ROUND(I158*H158,3)</f>
        <v>0</v>
      </c>
      <c r="BL158" s="18" t="s">
        <v>100</v>
      </c>
      <c r="BM158" s="246" t="s">
        <v>838</v>
      </c>
    </row>
    <row r="159" s="2" customFormat="1" ht="16.5" customHeight="1">
      <c r="A159" s="39"/>
      <c r="B159" s="40"/>
      <c r="C159" s="235" t="s">
        <v>414</v>
      </c>
      <c r="D159" s="235" t="s">
        <v>168</v>
      </c>
      <c r="E159" s="236" t="s">
        <v>839</v>
      </c>
      <c r="F159" s="237" t="s">
        <v>840</v>
      </c>
      <c r="G159" s="238" t="s">
        <v>236</v>
      </c>
      <c r="H159" s="239">
        <v>300</v>
      </c>
      <c r="I159" s="240"/>
      <c r="J159" s="239">
        <f>ROUND(I159*H159,3)</f>
        <v>0</v>
      </c>
      <c r="K159" s="241"/>
      <c r="L159" s="45"/>
      <c r="M159" s="242" t="s">
        <v>1</v>
      </c>
      <c r="N159" s="243" t="s">
        <v>47</v>
      </c>
      <c r="O159" s="98"/>
      <c r="P159" s="244">
        <f>O159*H159</f>
        <v>0</v>
      </c>
      <c r="Q159" s="244">
        <v>8.8999999999999995E-05</v>
      </c>
      <c r="R159" s="244">
        <f>Q159*H159</f>
        <v>0.026699999999999998</v>
      </c>
      <c r="S159" s="244">
        <v>0</v>
      </c>
      <c r="T159" s="24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6" t="s">
        <v>100</v>
      </c>
      <c r="AT159" s="246" t="s">
        <v>168</v>
      </c>
      <c r="AU159" s="246" t="s">
        <v>92</v>
      </c>
      <c r="AY159" s="18" t="s">
        <v>166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8" t="s">
        <v>92</v>
      </c>
      <c r="BK159" s="248">
        <f>ROUND(I159*H159,3)</f>
        <v>0</v>
      </c>
      <c r="BL159" s="18" t="s">
        <v>100</v>
      </c>
      <c r="BM159" s="246" t="s">
        <v>841</v>
      </c>
    </row>
    <row r="160" s="2" customFormat="1" ht="16.5" customHeight="1">
      <c r="A160" s="39"/>
      <c r="B160" s="40"/>
      <c r="C160" s="300" t="s">
        <v>360</v>
      </c>
      <c r="D160" s="300" t="s">
        <v>227</v>
      </c>
      <c r="E160" s="301" t="s">
        <v>842</v>
      </c>
      <c r="F160" s="302" t="s">
        <v>843</v>
      </c>
      <c r="G160" s="303" t="s">
        <v>236</v>
      </c>
      <c r="H160" s="304">
        <v>300</v>
      </c>
      <c r="I160" s="305"/>
      <c r="J160" s="304">
        <f>ROUND(I160*H160,3)</f>
        <v>0</v>
      </c>
      <c r="K160" s="306"/>
      <c r="L160" s="307"/>
      <c r="M160" s="308" t="s">
        <v>1</v>
      </c>
      <c r="N160" s="309" t="s">
        <v>47</v>
      </c>
      <c r="O160" s="98"/>
      <c r="P160" s="244">
        <f>O160*H160</f>
        <v>0</v>
      </c>
      <c r="Q160" s="244">
        <v>5.0000000000000002E-05</v>
      </c>
      <c r="R160" s="244">
        <f>Q160*H160</f>
        <v>0.015000000000000001</v>
      </c>
      <c r="S160" s="244">
        <v>0</v>
      </c>
      <c r="T160" s="24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6" t="s">
        <v>122</v>
      </c>
      <c r="AT160" s="246" t="s">
        <v>227</v>
      </c>
      <c r="AU160" s="246" t="s">
        <v>92</v>
      </c>
      <c r="AY160" s="18" t="s">
        <v>166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8" t="s">
        <v>92</v>
      </c>
      <c r="BK160" s="248">
        <f>ROUND(I160*H160,3)</f>
        <v>0</v>
      </c>
      <c r="BL160" s="18" t="s">
        <v>100</v>
      </c>
      <c r="BM160" s="246" t="s">
        <v>844</v>
      </c>
    </row>
    <row r="161" s="2" customFormat="1" ht="24.15" customHeight="1">
      <c r="A161" s="39"/>
      <c r="B161" s="40"/>
      <c r="C161" s="235" t="s">
        <v>845</v>
      </c>
      <c r="D161" s="235" t="s">
        <v>168</v>
      </c>
      <c r="E161" s="236" t="s">
        <v>846</v>
      </c>
      <c r="F161" s="237" t="s">
        <v>847</v>
      </c>
      <c r="G161" s="238" t="s">
        <v>236</v>
      </c>
      <c r="H161" s="239">
        <v>280</v>
      </c>
      <c r="I161" s="240"/>
      <c r="J161" s="239">
        <f>ROUND(I161*H161,3)</f>
        <v>0</v>
      </c>
      <c r="K161" s="241"/>
      <c r="L161" s="45"/>
      <c r="M161" s="242" t="s">
        <v>1</v>
      </c>
      <c r="N161" s="243" t="s">
        <v>47</v>
      </c>
      <c r="O161" s="98"/>
      <c r="P161" s="244">
        <f>O161*H161</f>
        <v>0</v>
      </c>
      <c r="Q161" s="244">
        <v>0.00010000000000000001</v>
      </c>
      <c r="R161" s="244">
        <f>Q161*H161</f>
        <v>0.028000000000000001</v>
      </c>
      <c r="S161" s="244">
        <v>0</v>
      </c>
      <c r="T161" s="24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6" t="s">
        <v>100</v>
      </c>
      <c r="AT161" s="246" t="s">
        <v>168</v>
      </c>
      <c r="AU161" s="246" t="s">
        <v>92</v>
      </c>
      <c r="AY161" s="18" t="s">
        <v>166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8" t="s">
        <v>92</v>
      </c>
      <c r="BK161" s="248">
        <f>ROUND(I161*H161,3)</f>
        <v>0</v>
      </c>
      <c r="BL161" s="18" t="s">
        <v>100</v>
      </c>
      <c r="BM161" s="246" t="s">
        <v>848</v>
      </c>
    </row>
    <row r="162" s="2" customFormat="1" ht="21.75" customHeight="1">
      <c r="A162" s="39"/>
      <c r="B162" s="40"/>
      <c r="C162" s="300" t="s">
        <v>849</v>
      </c>
      <c r="D162" s="300" t="s">
        <v>227</v>
      </c>
      <c r="E162" s="301" t="s">
        <v>850</v>
      </c>
      <c r="F162" s="302" t="s">
        <v>851</v>
      </c>
      <c r="G162" s="303" t="s">
        <v>236</v>
      </c>
      <c r="H162" s="304">
        <v>280</v>
      </c>
      <c r="I162" s="305"/>
      <c r="J162" s="304">
        <f>ROUND(I162*H162,3)</f>
        <v>0</v>
      </c>
      <c r="K162" s="306"/>
      <c r="L162" s="307"/>
      <c r="M162" s="308" t="s">
        <v>1</v>
      </c>
      <c r="N162" s="309" t="s">
        <v>47</v>
      </c>
      <c r="O162" s="98"/>
      <c r="P162" s="244">
        <f>O162*H162</f>
        <v>0</v>
      </c>
      <c r="Q162" s="244">
        <v>0.00010000000000000001</v>
      </c>
      <c r="R162" s="244">
        <f>Q162*H162</f>
        <v>0.028000000000000001</v>
      </c>
      <c r="S162" s="244">
        <v>0</v>
      </c>
      <c r="T162" s="24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6" t="s">
        <v>122</v>
      </c>
      <c r="AT162" s="246" t="s">
        <v>227</v>
      </c>
      <c r="AU162" s="246" t="s">
        <v>92</v>
      </c>
      <c r="AY162" s="18" t="s">
        <v>166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8" t="s">
        <v>92</v>
      </c>
      <c r="BK162" s="248">
        <f>ROUND(I162*H162,3)</f>
        <v>0</v>
      </c>
      <c r="BL162" s="18" t="s">
        <v>100</v>
      </c>
      <c r="BM162" s="246" t="s">
        <v>852</v>
      </c>
    </row>
    <row r="163" s="2" customFormat="1" ht="24.15" customHeight="1">
      <c r="A163" s="39"/>
      <c r="B163" s="40"/>
      <c r="C163" s="300" t="s">
        <v>853</v>
      </c>
      <c r="D163" s="300" t="s">
        <v>227</v>
      </c>
      <c r="E163" s="301" t="s">
        <v>854</v>
      </c>
      <c r="F163" s="302" t="s">
        <v>855</v>
      </c>
      <c r="G163" s="303" t="s">
        <v>230</v>
      </c>
      <c r="H163" s="304">
        <v>1.01</v>
      </c>
      <c r="I163" s="305"/>
      <c r="J163" s="304">
        <f>ROUND(I163*H163,3)</f>
        <v>0</v>
      </c>
      <c r="K163" s="306"/>
      <c r="L163" s="307"/>
      <c r="M163" s="308" t="s">
        <v>1</v>
      </c>
      <c r="N163" s="309" t="s">
        <v>47</v>
      </c>
      <c r="O163" s="98"/>
      <c r="P163" s="244">
        <f>O163*H163</f>
        <v>0</v>
      </c>
      <c r="Q163" s="244">
        <v>0.00040000000000000002</v>
      </c>
      <c r="R163" s="244">
        <f>Q163*H163</f>
        <v>0.00040400000000000001</v>
      </c>
      <c r="S163" s="244">
        <v>0</v>
      </c>
      <c r="T163" s="24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6" t="s">
        <v>122</v>
      </c>
      <c r="AT163" s="246" t="s">
        <v>227</v>
      </c>
      <c r="AU163" s="246" t="s">
        <v>92</v>
      </c>
      <c r="AY163" s="18" t="s">
        <v>166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8" t="s">
        <v>92</v>
      </c>
      <c r="BK163" s="248">
        <f>ROUND(I163*H163,3)</f>
        <v>0</v>
      </c>
      <c r="BL163" s="18" t="s">
        <v>100</v>
      </c>
      <c r="BM163" s="246" t="s">
        <v>856</v>
      </c>
    </row>
    <row r="164" s="12" customFormat="1" ht="22.8" customHeight="1">
      <c r="A164" s="12"/>
      <c r="B164" s="219"/>
      <c r="C164" s="220"/>
      <c r="D164" s="221" t="s">
        <v>80</v>
      </c>
      <c r="E164" s="233" t="s">
        <v>293</v>
      </c>
      <c r="F164" s="233" t="s">
        <v>294</v>
      </c>
      <c r="G164" s="220"/>
      <c r="H164" s="220"/>
      <c r="I164" s="223"/>
      <c r="J164" s="234">
        <f>BK164</f>
        <v>0</v>
      </c>
      <c r="K164" s="220"/>
      <c r="L164" s="225"/>
      <c r="M164" s="226"/>
      <c r="N164" s="227"/>
      <c r="O164" s="227"/>
      <c r="P164" s="228">
        <f>P165</f>
        <v>0</v>
      </c>
      <c r="Q164" s="227"/>
      <c r="R164" s="228">
        <f>R165</f>
        <v>0</v>
      </c>
      <c r="S164" s="227"/>
      <c r="T164" s="229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0" t="s">
        <v>86</v>
      </c>
      <c r="AT164" s="231" t="s">
        <v>80</v>
      </c>
      <c r="AU164" s="231" t="s">
        <v>86</v>
      </c>
      <c r="AY164" s="230" t="s">
        <v>166</v>
      </c>
      <c r="BK164" s="232">
        <f>BK165</f>
        <v>0</v>
      </c>
    </row>
    <row r="165" s="2" customFormat="1" ht="33" customHeight="1">
      <c r="A165" s="39"/>
      <c r="B165" s="40"/>
      <c r="C165" s="235" t="s">
        <v>857</v>
      </c>
      <c r="D165" s="235" t="s">
        <v>168</v>
      </c>
      <c r="E165" s="236" t="s">
        <v>858</v>
      </c>
      <c r="F165" s="237" t="s">
        <v>859</v>
      </c>
      <c r="G165" s="238" t="s">
        <v>287</v>
      </c>
      <c r="H165" s="239">
        <v>211.666</v>
      </c>
      <c r="I165" s="240"/>
      <c r="J165" s="239">
        <f>ROUND(I165*H165,3)</f>
        <v>0</v>
      </c>
      <c r="K165" s="241"/>
      <c r="L165" s="45"/>
      <c r="M165" s="242" t="s">
        <v>1</v>
      </c>
      <c r="N165" s="243" t="s">
        <v>47</v>
      </c>
      <c r="O165" s="98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6" t="s">
        <v>100</v>
      </c>
      <c r="AT165" s="246" t="s">
        <v>168</v>
      </c>
      <c r="AU165" s="246" t="s">
        <v>92</v>
      </c>
      <c r="AY165" s="18" t="s">
        <v>166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8" t="s">
        <v>92</v>
      </c>
      <c r="BK165" s="248">
        <f>ROUND(I165*H165,3)</f>
        <v>0</v>
      </c>
      <c r="BL165" s="18" t="s">
        <v>100</v>
      </c>
      <c r="BM165" s="246" t="s">
        <v>860</v>
      </c>
    </row>
    <row r="166" s="12" customFormat="1" ht="25.92" customHeight="1">
      <c r="A166" s="12"/>
      <c r="B166" s="219"/>
      <c r="C166" s="220"/>
      <c r="D166" s="221" t="s">
        <v>80</v>
      </c>
      <c r="E166" s="222" t="s">
        <v>351</v>
      </c>
      <c r="F166" s="222" t="s">
        <v>352</v>
      </c>
      <c r="G166" s="220"/>
      <c r="H166" s="220"/>
      <c r="I166" s="223"/>
      <c r="J166" s="224">
        <f>BK166</f>
        <v>0</v>
      </c>
      <c r="K166" s="220"/>
      <c r="L166" s="225"/>
      <c r="M166" s="226"/>
      <c r="N166" s="227"/>
      <c r="O166" s="227"/>
      <c r="P166" s="228">
        <f>P167</f>
        <v>0</v>
      </c>
      <c r="Q166" s="227"/>
      <c r="R166" s="228">
        <f>R167</f>
        <v>4.0000000000000003E-05</v>
      </c>
      <c r="S166" s="227"/>
      <c r="T166" s="229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0" t="s">
        <v>92</v>
      </c>
      <c r="AT166" s="231" t="s">
        <v>80</v>
      </c>
      <c r="AU166" s="231" t="s">
        <v>81</v>
      </c>
      <c r="AY166" s="230" t="s">
        <v>166</v>
      </c>
      <c r="BK166" s="232">
        <f>BK167</f>
        <v>0</v>
      </c>
    </row>
    <row r="167" s="12" customFormat="1" ht="22.8" customHeight="1">
      <c r="A167" s="12"/>
      <c r="B167" s="219"/>
      <c r="C167" s="220"/>
      <c r="D167" s="221" t="s">
        <v>80</v>
      </c>
      <c r="E167" s="233" t="s">
        <v>527</v>
      </c>
      <c r="F167" s="233" t="s">
        <v>528</v>
      </c>
      <c r="G167" s="220"/>
      <c r="H167" s="220"/>
      <c r="I167" s="223"/>
      <c r="J167" s="234">
        <f>BK167</f>
        <v>0</v>
      </c>
      <c r="K167" s="220"/>
      <c r="L167" s="225"/>
      <c r="M167" s="226"/>
      <c r="N167" s="227"/>
      <c r="O167" s="227"/>
      <c r="P167" s="228">
        <f>SUM(P168:P169)</f>
        <v>0</v>
      </c>
      <c r="Q167" s="227"/>
      <c r="R167" s="228">
        <f>SUM(R168:R169)</f>
        <v>4.0000000000000003E-05</v>
      </c>
      <c r="S167" s="227"/>
      <c r="T167" s="229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0" t="s">
        <v>92</v>
      </c>
      <c r="AT167" s="231" t="s">
        <v>80</v>
      </c>
      <c r="AU167" s="231" t="s">
        <v>86</v>
      </c>
      <c r="AY167" s="230" t="s">
        <v>166</v>
      </c>
      <c r="BK167" s="232">
        <f>SUM(BK168:BK169)</f>
        <v>0</v>
      </c>
    </row>
    <row r="168" s="2" customFormat="1" ht="16.5" customHeight="1">
      <c r="A168" s="39"/>
      <c r="B168" s="40"/>
      <c r="C168" s="235" t="s">
        <v>861</v>
      </c>
      <c r="D168" s="235" t="s">
        <v>168</v>
      </c>
      <c r="E168" s="236" t="s">
        <v>862</v>
      </c>
      <c r="F168" s="237" t="s">
        <v>863</v>
      </c>
      <c r="G168" s="238" t="s">
        <v>230</v>
      </c>
      <c r="H168" s="239">
        <v>2</v>
      </c>
      <c r="I168" s="240"/>
      <c r="J168" s="239">
        <f>ROUND(I168*H168,3)</f>
        <v>0</v>
      </c>
      <c r="K168" s="241"/>
      <c r="L168" s="45"/>
      <c r="M168" s="242" t="s">
        <v>1</v>
      </c>
      <c r="N168" s="243" t="s">
        <v>47</v>
      </c>
      <c r="O168" s="98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6" t="s">
        <v>284</v>
      </c>
      <c r="AT168" s="246" t="s">
        <v>168</v>
      </c>
      <c r="AU168" s="246" t="s">
        <v>92</v>
      </c>
      <c r="AY168" s="18" t="s">
        <v>166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8" t="s">
        <v>92</v>
      </c>
      <c r="BK168" s="248">
        <f>ROUND(I168*H168,3)</f>
        <v>0</v>
      </c>
      <c r="BL168" s="18" t="s">
        <v>284</v>
      </c>
      <c r="BM168" s="246" t="s">
        <v>864</v>
      </c>
    </row>
    <row r="169" s="2" customFormat="1" ht="24.15" customHeight="1">
      <c r="A169" s="39"/>
      <c r="B169" s="40"/>
      <c r="C169" s="300" t="s">
        <v>865</v>
      </c>
      <c r="D169" s="300" t="s">
        <v>227</v>
      </c>
      <c r="E169" s="301" t="s">
        <v>866</v>
      </c>
      <c r="F169" s="302" t="s">
        <v>867</v>
      </c>
      <c r="G169" s="303" t="s">
        <v>230</v>
      </c>
      <c r="H169" s="304">
        <v>2</v>
      </c>
      <c r="I169" s="305"/>
      <c r="J169" s="304">
        <f>ROUND(I169*H169,3)</f>
        <v>0</v>
      </c>
      <c r="K169" s="306"/>
      <c r="L169" s="307"/>
      <c r="M169" s="308" t="s">
        <v>1</v>
      </c>
      <c r="N169" s="309" t="s">
        <v>47</v>
      </c>
      <c r="O169" s="98"/>
      <c r="P169" s="244">
        <f>O169*H169</f>
        <v>0</v>
      </c>
      <c r="Q169" s="244">
        <v>2.0000000000000002E-05</v>
      </c>
      <c r="R169" s="244">
        <f>Q169*H169</f>
        <v>4.0000000000000003E-05</v>
      </c>
      <c r="S169" s="244">
        <v>0</v>
      </c>
      <c r="T169" s="24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6" t="s">
        <v>360</v>
      </c>
      <c r="AT169" s="246" t="s">
        <v>227</v>
      </c>
      <c r="AU169" s="246" t="s">
        <v>92</v>
      </c>
      <c r="AY169" s="18" t="s">
        <v>166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8" t="s">
        <v>92</v>
      </c>
      <c r="BK169" s="248">
        <f>ROUND(I169*H169,3)</f>
        <v>0</v>
      </c>
      <c r="BL169" s="18" t="s">
        <v>284</v>
      </c>
      <c r="BM169" s="246" t="s">
        <v>868</v>
      </c>
    </row>
    <row r="170" s="12" customFormat="1" ht="25.92" customHeight="1">
      <c r="A170" s="12"/>
      <c r="B170" s="219"/>
      <c r="C170" s="220"/>
      <c r="D170" s="221" t="s">
        <v>80</v>
      </c>
      <c r="E170" s="222" t="s">
        <v>869</v>
      </c>
      <c r="F170" s="222" t="s">
        <v>870</v>
      </c>
      <c r="G170" s="220"/>
      <c r="H170" s="220"/>
      <c r="I170" s="223"/>
      <c r="J170" s="224">
        <f>BK170</f>
        <v>0</v>
      </c>
      <c r="K170" s="220"/>
      <c r="L170" s="225"/>
      <c r="M170" s="226"/>
      <c r="N170" s="227"/>
      <c r="O170" s="227"/>
      <c r="P170" s="228">
        <f>SUM(P171:P172)</f>
        <v>0</v>
      </c>
      <c r="Q170" s="227"/>
      <c r="R170" s="228">
        <f>SUM(R171:R172)</f>
        <v>0</v>
      </c>
      <c r="S170" s="227"/>
      <c r="T170" s="229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0" t="s">
        <v>103</v>
      </c>
      <c r="AT170" s="231" t="s">
        <v>80</v>
      </c>
      <c r="AU170" s="231" t="s">
        <v>81</v>
      </c>
      <c r="AY170" s="230" t="s">
        <v>166</v>
      </c>
      <c r="BK170" s="232">
        <f>SUM(BK171:BK172)</f>
        <v>0</v>
      </c>
    </row>
    <row r="171" s="2" customFormat="1" ht="33" customHeight="1">
      <c r="A171" s="39"/>
      <c r="B171" s="40"/>
      <c r="C171" s="235" t="s">
        <v>871</v>
      </c>
      <c r="D171" s="235" t="s">
        <v>168</v>
      </c>
      <c r="E171" s="236" t="s">
        <v>872</v>
      </c>
      <c r="F171" s="237" t="s">
        <v>873</v>
      </c>
      <c r="G171" s="238" t="s">
        <v>874</v>
      </c>
      <c r="H171" s="239">
        <v>1</v>
      </c>
      <c r="I171" s="240"/>
      <c r="J171" s="239">
        <f>ROUND(I171*H171,3)</f>
        <v>0</v>
      </c>
      <c r="K171" s="241"/>
      <c r="L171" s="45"/>
      <c r="M171" s="242" t="s">
        <v>1</v>
      </c>
      <c r="N171" s="243" t="s">
        <v>47</v>
      </c>
      <c r="O171" s="98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6" t="s">
        <v>100</v>
      </c>
      <c r="AT171" s="246" t="s">
        <v>168</v>
      </c>
      <c r="AU171" s="246" t="s">
        <v>86</v>
      </c>
      <c r="AY171" s="18" t="s">
        <v>166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8" t="s">
        <v>92</v>
      </c>
      <c r="BK171" s="248">
        <f>ROUND(I171*H171,3)</f>
        <v>0</v>
      </c>
      <c r="BL171" s="18" t="s">
        <v>100</v>
      </c>
      <c r="BM171" s="246" t="s">
        <v>875</v>
      </c>
    </row>
    <row r="172" s="2" customFormat="1" ht="21.75" customHeight="1">
      <c r="A172" s="39"/>
      <c r="B172" s="40"/>
      <c r="C172" s="235" t="s">
        <v>876</v>
      </c>
      <c r="D172" s="235" t="s">
        <v>168</v>
      </c>
      <c r="E172" s="236" t="s">
        <v>877</v>
      </c>
      <c r="F172" s="237" t="s">
        <v>878</v>
      </c>
      <c r="G172" s="238" t="s">
        <v>874</v>
      </c>
      <c r="H172" s="239">
        <v>1</v>
      </c>
      <c r="I172" s="240"/>
      <c r="J172" s="239">
        <f>ROUND(I172*H172,3)</f>
        <v>0</v>
      </c>
      <c r="K172" s="241"/>
      <c r="L172" s="45"/>
      <c r="M172" s="249" t="s">
        <v>1</v>
      </c>
      <c r="N172" s="250" t="s">
        <v>47</v>
      </c>
      <c r="O172" s="251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6" t="s">
        <v>100</v>
      </c>
      <c r="AT172" s="246" t="s">
        <v>168</v>
      </c>
      <c r="AU172" s="246" t="s">
        <v>86</v>
      </c>
      <c r="AY172" s="18" t="s">
        <v>166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8" t="s">
        <v>92</v>
      </c>
      <c r="BK172" s="248">
        <f>ROUND(I172*H172,3)</f>
        <v>0</v>
      </c>
      <c r="BL172" s="18" t="s">
        <v>100</v>
      </c>
      <c r="BM172" s="246" t="s">
        <v>879</v>
      </c>
    </row>
    <row r="173" s="2" customFormat="1" ht="6.96" customHeight="1">
      <c r="A173" s="39"/>
      <c r="B173" s="73"/>
      <c r="C173" s="74"/>
      <c r="D173" s="74"/>
      <c r="E173" s="74"/>
      <c r="F173" s="74"/>
      <c r="G173" s="74"/>
      <c r="H173" s="74"/>
      <c r="I173" s="74"/>
      <c r="J173" s="74"/>
      <c r="K173" s="74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3Ob1l+GH4cQ+eQMB7JfhFAOvqKuTv3/zoYZdWUamutD3TEpYUExaUz2ba8Rt+MT99zDKxFhsrPXgQBYxY+3CmQ==" hashValue="uicmZQcxz88RgTC3lAhr/wlCACQkp/4MfpbOd48iablgEvmL9NlvTR/B0pag5N9KtUpoeTkK03KMaRtRCkX6lA==" algorithmName="SHA-512" password="CC35"/>
  <autoFilter ref="C123:K17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130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880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90</v>
      </c>
      <c r="G11" s="39"/>
      <c r="H11" s="39"/>
      <c r="I11" s="156" t="s">
        <v>18</v>
      </c>
      <c r="J11" s="147" t="s">
        <v>881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34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ROUND(J121,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ROUND((SUM(BE121:BE149)),  2)</f>
        <v>0</v>
      </c>
      <c r="G33" s="170"/>
      <c r="H33" s="170"/>
      <c r="I33" s="171">
        <v>0.20000000000000001</v>
      </c>
      <c r="J33" s="169">
        <f>ROUND(((SUM(BE121:BE149))*I33),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ROUND((SUM(BF121:BF149)),  2)</f>
        <v>0</v>
      </c>
      <c r="G34" s="170"/>
      <c r="H34" s="170"/>
      <c r="I34" s="171">
        <v>0.20000000000000001</v>
      </c>
      <c r="J34" s="169">
        <f>ROUND(((SUM(BF121:BF149))*I34),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ROUND((SUM(BG121:BG149)),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ROUND((SUM(BH121:BH149)),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ROUND((SUM(BI121:BI149)),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10 - SO 10 Žumpa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J121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J122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180</v>
      </c>
      <c r="E98" s="204"/>
      <c r="F98" s="204"/>
      <c r="G98" s="204"/>
      <c r="H98" s="204"/>
      <c r="I98" s="204"/>
      <c r="J98" s="205">
        <f>J123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181</v>
      </c>
      <c r="E99" s="204"/>
      <c r="F99" s="204"/>
      <c r="G99" s="204"/>
      <c r="H99" s="204"/>
      <c r="I99" s="204"/>
      <c r="J99" s="205">
        <f>J141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139"/>
      <c r="D100" s="203" t="s">
        <v>748</v>
      </c>
      <c r="E100" s="204"/>
      <c r="F100" s="204"/>
      <c r="G100" s="204"/>
      <c r="H100" s="204"/>
      <c r="I100" s="204"/>
      <c r="J100" s="205">
        <f>J144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184</v>
      </c>
      <c r="E101" s="204"/>
      <c r="F101" s="204"/>
      <c r="G101" s="204"/>
      <c r="H101" s="204"/>
      <c r="I101" s="204"/>
      <c r="J101" s="205">
        <f>J148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7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152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14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255" t="str">
        <f>E7</f>
        <v>Zberný dvor Ludanice</v>
      </c>
      <c r="F111" s="33"/>
      <c r="G111" s="33"/>
      <c r="H111" s="33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176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83" t="str">
        <f>E9</f>
        <v>10 - SO 10 Žumpa</v>
      </c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Ludanice</v>
      </c>
      <c r="G115" s="41"/>
      <c r="H115" s="41"/>
      <c r="I115" s="33" t="s">
        <v>22</v>
      </c>
      <c r="J115" s="86" t="str">
        <f>IF(J12="","",J12)</f>
        <v>27. 1. 2022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Obec Ludanice</v>
      </c>
      <c r="G117" s="41"/>
      <c r="H117" s="41"/>
      <c r="I117" s="33" t="s">
        <v>32</v>
      </c>
      <c r="J117" s="37" t="str">
        <f>E21</f>
        <v>Ing.arch.Ondrej Trangoš,Bratislava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38</v>
      </c>
      <c r="J118" s="37" t="str">
        <f>E24</f>
        <v>Bečka</v>
      </c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7"/>
      <c r="B120" s="208"/>
      <c r="C120" s="209" t="s">
        <v>153</v>
      </c>
      <c r="D120" s="210" t="s">
        <v>66</v>
      </c>
      <c r="E120" s="210" t="s">
        <v>62</v>
      </c>
      <c r="F120" s="210" t="s">
        <v>63</v>
      </c>
      <c r="G120" s="210" t="s">
        <v>154</v>
      </c>
      <c r="H120" s="210" t="s">
        <v>155</v>
      </c>
      <c r="I120" s="210" t="s">
        <v>156</v>
      </c>
      <c r="J120" s="211" t="s">
        <v>147</v>
      </c>
      <c r="K120" s="212" t="s">
        <v>157</v>
      </c>
      <c r="L120" s="213"/>
      <c r="M120" s="107" t="s">
        <v>1</v>
      </c>
      <c r="N120" s="108" t="s">
        <v>45</v>
      </c>
      <c r="O120" s="108" t="s">
        <v>158</v>
      </c>
      <c r="P120" s="108" t="s">
        <v>159</v>
      </c>
      <c r="Q120" s="108" t="s">
        <v>160</v>
      </c>
      <c r="R120" s="108" t="s">
        <v>161</v>
      </c>
      <c r="S120" s="108" t="s">
        <v>162</v>
      </c>
      <c r="T120" s="109" t="s">
        <v>163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9"/>
      <c r="B121" s="40"/>
      <c r="C121" s="114" t="s">
        <v>148</v>
      </c>
      <c r="D121" s="41"/>
      <c r="E121" s="41"/>
      <c r="F121" s="41"/>
      <c r="G121" s="41"/>
      <c r="H121" s="41"/>
      <c r="I121" s="41"/>
      <c r="J121" s="214">
        <f>BK121</f>
        <v>0</v>
      </c>
      <c r="K121" s="41"/>
      <c r="L121" s="45"/>
      <c r="M121" s="110"/>
      <c r="N121" s="215"/>
      <c r="O121" s="111"/>
      <c r="P121" s="216">
        <f>P122</f>
        <v>0</v>
      </c>
      <c r="Q121" s="111"/>
      <c r="R121" s="216">
        <f>R122</f>
        <v>15.557878348000001</v>
      </c>
      <c r="S121" s="111"/>
      <c r="T121" s="217">
        <f>T122</f>
        <v>0.040000000000000001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80</v>
      </c>
      <c r="AU121" s="18" t="s">
        <v>149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80</v>
      </c>
      <c r="E122" s="222" t="s">
        <v>164</v>
      </c>
      <c r="F122" s="222" t="s">
        <v>165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P123+P141+P144+P148</f>
        <v>0</v>
      </c>
      <c r="Q122" s="227"/>
      <c r="R122" s="228">
        <f>R123+R141+R144+R148</f>
        <v>15.557878348000001</v>
      </c>
      <c r="S122" s="227"/>
      <c r="T122" s="229">
        <f>T123+T141+T144+T148</f>
        <v>0.040000000000000001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86</v>
      </c>
      <c r="AT122" s="231" t="s">
        <v>80</v>
      </c>
      <c r="AU122" s="231" t="s">
        <v>81</v>
      </c>
      <c r="AY122" s="230" t="s">
        <v>166</v>
      </c>
      <c r="BK122" s="232">
        <f>BK123+BK141+BK144+BK148</f>
        <v>0</v>
      </c>
    </row>
    <row r="123" s="12" customFormat="1" ht="22.8" customHeight="1">
      <c r="A123" s="12"/>
      <c r="B123" s="219"/>
      <c r="C123" s="220"/>
      <c r="D123" s="221" t="s">
        <v>80</v>
      </c>
      <c r="E123" s="233" t="s">
        <v>86</v>
      </c>
      <c r="F123" s="233" t="s">
        <v>185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SUM(P124:P140)</f>
        <v>0</v>
      </c>
      <c r="Q123" s="227"/>
      <c r="R123" s="228">
        <f>SUM(R124:R140)</f>
        <v>2.6692880580000002</v>
      </c>
      <c r="S123" s="227"/>
      <c r="T123" s="229">
        <f>SUM(T124:T140)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86</v>
      </c>
      <c r="AT123" s="231" t="s">
        <v>80</v>
      </c>
      <c r="AU123" s="231" t="s">
        <v>86</v>
      </c>
      <c r="AY123" s="230" t="s">
        <v>166</v>
      </c>
      <c r="BK123" s="232">
        <f>SUM(BK124:BK140)</f>
        <v>0</v>
      </c>
    </row>
    <row r="124" s="2" customFormat="1" ht="16.5" customHeight="1">
      <c r="A124" s="39"/>
      <c r="B124" s="40"/>
      <c r="C124" s="235" t="s">
        <v>86</v>
      </c>
      <c r="D124" s="235" t="s">
        <v>168</v>
      </c>
      <c r="E124" s="236" t="s">
        <v>750</v>
      </c>
      <c r="F124" s="237" t="s">
        <v>751</v>
      </c>
      <c r="G124" s="238" t="s">
        <v>250</v>
      </c>
      <c r="H124" s="239">
        <v>21.757000000000001</v>
      </c>
      <c r="I124" s="240"/>
      <c r="J124" s="239">
        <f>ROUND(I124*H124,3)</f>
        <v>0</v>
      </c>
      <c r="K124" s="241"/>
      <c r="L124" s="45"/>
      <c r="M124" s="242" t="s">
        <v>1</v>
      </c>
      <c r="N124" s="243" t="s">
        <v>47</v>
      </c>
      <c r="O124" s="98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6" t="s">
        <v>100</v>
      </c>
      <c r="AT124" s="246" t="s">
        <v>168</v>
      </c>
      <c r="AU124" s="246" t="s">
        <v>92</v>
      </c>
      <c r="AY124" s="18" t="s">
        <v>166</v>
      </c>
      <c r="BE124" s="247">
        <f>IF(N124="základná",J124,0)</f>
        <v>0</v>
      </c>
      <c r="BF124" s="247">
        <f>IF(N124="znížená",J124,0)</f>
        <v>0</v>
      </c>
      <c r="BG124" s="247">
        <f>IF(N124="zákl. prenesená",J124,0)</f>
        <v>0</v>
      </c>
      <c r="BH124" s="247">
        <f>IF(N124="zníž. prenesená",J124,0)</f>
        <v>0</v>
      </c>
      <c r="BI124" s="247">
        <f>IF(N124="nulová",J124,0)</f>
        <v>0</v>
      </c>
      <c r="BJ124" s="18" t="s">
        <v>92</v>
      </c>
      <c r="BK124" s="248">
        <f>ROUND(I124*H124,3)</f>
        <v>0</v>
      </c>
      <c r="BL124" s="18" t="s">
        <v>100</v>
      </c>
      <c r="BM124" s="246" t="s">
        <v>882</v>
      </c>
    </row>
    <row r="125" s="2" customFormat="1" ht="24.15" customHeight="1">
      <c r="A125" s="39"/>
      <c r="B125" s="40"/>
      <c r="C125" s="235" t="s">
        <v>92</v>
      </c>
      <c r="D125" s="235" t="s">
        <v>168</v>
      </c>
      <c r="E125" s="236" t="s">
        <v>883</v>
      </c>
      <c r="F125" s="237" t="s">
        <v>884</v>
      </c>
      <c r="G125" s="238" t="s">
        <v>250</v>
      </c>
      <c r="H125" s="239">
        <v>21.757000000000001</v>
      </c>
      <c r="I125" s="240"/>
      <c r="J125" s="239">
        <f>ROUND(I125*H125,3)</f>
        <v>0</v>
      </c>
      <c r="K125" s="241"/>
      <c r="L125" s="45"/>
      <c r="M125" s="242" t="s">
        <v>1</v>
      </c>
      <c r="N125" s="243" t="s">
        <v>47</v>
      </c>
      <c r="O125" s="98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6" t="s">
        <v>100</v>
      </c>
      <c r="AT125" s="246" t="s">
        <v>168</v>
      </c>
      <c r="AU125" s="246" t="s">
        <v>92</v>
      </c>
      <c r="AY125" s="18" t="s">
        <v>166</v>
      </c>
      <c r="BE125" s="247">
        <f>IF(N125="základná",J125,0)</f>
        <v>0</v>
      </c>
      <c r="BF125" s="247">
        <f>IF(N125="znížená",J125,0)</f>
        <v>0</v>
      </c>
      <c r="BG125" s="247">
        <f>IF(N125="zákl. prenesená",J125,0)</f>
        <v>0</v>
      </c>
      <c r="BH125" s="247">
        <f>IF(N125="zníž. prenesená",J125,0)</f>
        <v>0</v>
      </c>
      <c r="BI125" s="247">
        <f>IF(N125="nulová",J125,0)</f>
        <v>0</v>
      </c>
      <c r="BJ125" s="18" t="s">
        <v>92</v>
      </c>
      <c r="BK125" s="248">
        <f>ROUND(I125*H125,3)</f>
        <v>0</v>
      </c>
      <c r="BL125" s="18" t="s">
        <v>100</v>
      </c>
      <c r="BM125" s="246" t="s">
        <v>885</v>
      </c>
    </row>
    <row r="126" s="2" customFormat="1" ht="24.15" customHeight="1">
      <c r="A126" s="39"/>
      <c r="B126" s="40"/>
      <c r="C126" s="235" t="s">
        <v>97</v>
      </c>
      <c r="D126" s="235" t="s">
        <v>168</v>
      </c>
      <c r="E126" s="236" t="s">
        <v>886</v>
      </c>
      <c r="F126" s="237" t="s">
        <v>887</v>
      </c>
      <c r="G126" s="238" t="s">
        <v>171</v>
      </c>
      <c r="H126" s="239">
        <v>28.914000000000001</v>
      </c>
      <c r="I126" s="240"/>
      <c r="J126" s="239">
        <f>ROUND(I126*H126,3)</f>
        <v>0</v>
      </c>
      <c r="K126" s="241"/>
      <c r="L126" s="45"/>
      <c r="M126" s="242" t="s">
        <v>1</v>
      </c>
      <c r="N126" s="243" t="s">
        <v>47</v>
      </c>
      <c r="O126" s="98"/>
      <c r="P126" s="244">
        <f>O126*H126</f>
        <v>0</v>
      </c>
      <c r="Q126" s="244">
        <v>0.028197</v>
      </c>
      <c r="R126" s="244">
        <f>Q126*H126</f>
        <v>0.81528805800000004</v>
      </c>
      <c r="S126" s="244">
        <v>0</v>
      </c>
      <c r="T126" s="24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6" t="s">
        <v>100</v>
      </c>
      <c r="AT126" s="246" t="s">
        <v>168</v>
      </c>
      <c r="AU126" s="246" t="s">
        <v>92</v>
      </c>
      <c r="AY126" s="18" t="s">
        <v>166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8" t="s">
        <v>92</v>
      </c>
      <c r="BK126" s="248">
        <f>ROUND(I126*H126,3)</f>
        <v>0</v>
      </c>
      <c r="BL126" s="18" t="s">
        <v>100</v>
      </c>
      <c r="BM126" s="246" t="s">
        <v>888</v>
      </c>
    </row>
    <row r="127" s="13" customFormat="1">
      <c r="A127" s="13"/>
      <c r="B127" s="256"/>
      <c r="C127" s="257"/>
      <c r="D127" s="258" t="s">
        <v>189</v>
      </c>
      <c r="E127" s="259" t="s">
        <v>1</v>
      </c>
      <c r="F127" s="260" t="s">
        <v>889</v>
      </c>
      <c r="G127" s="257"/>
      <c r="H127" s="261">
        <v>28.914000000000001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189</v>
      </c>
      <c r="AU127" s="267" t="s">
        <v>92</v>
      </c>
      <c r="AV127" s="13" t="s">
        <v>92</v>
      </c>
      <c r="AW127" s="13" t="s">
        <v>36</v>
      </c>
      <c r="AX127" s="13" t="s">
        <v>86</v>
      </c>
      <c r="AY127" s="267" t="s">
        <v>166</v>
      </c>
    </row>
    <row r="128" s="2" customFormat="1" ht="24.15" customHeight="1">
      <c r="A128" s="39"/>
      <c r="B128" s="40"/>
      <c r="C128" s="235" t="s">
        <v>100</v>
      </c>
      <c r="D128" s="235" t="s">
        <v>168</v>
      </c>
      <c r="E128" s="236" t="s">
        <v>890</v>
      </c>
      <c r="F128" s="237" t="s">
        <v>891</v>
      </c>
      <c r="G128" s="238" t="s">
        <v>171</v>
      </c>
      <c r="H128" s="239">
        <v>28.914000000000001</v>
      </c>
      <c r="I128" s="240"/>
      <c r="J128" s="239">
        <f>ROUND(I128*H128,3)</f>
        <v>0</v>
      </c>
      <c r="K128" s="241"/>
      <c r="L128" s="45"/>
      <c r="M128" s="242" t="s">
        <v>1</v>
      </c>
      <c r="N128" s="243" t="s">
        <v>47</v>
      </c>
      <c r="O128" s="98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100</v>
      </c>
      <c r="AT128" s="246" t="s">
        <v>168</v>
      </c>
      <c r="AU128" s="246" t="s">
        <v>92</v>
      </c>
      <c r="AY128" s="18" t="s">
        <v>166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8" t="s">
        <v>92</v>
      </c>
      <c r="BK128" s="248">
        <f>ROUND(I128*H128,3)</f>
        <v>0</v>
      </c>
      <c r="BL128" s="18" t="s">
        <v>100</v>
      </c>
      <c r="BM128" s="246" t="s">
        <v>892</v>
      </c>
    </row>
    <row r="129" s="2" customFormat="1" ht="33" customHeight="1">
      <c r="A129" s="39"/>
      <c r="B129" s="40"/>
      <c r="C129" s="235" t="s">
        <v>103</v>
      </c>
      <c r="D129" s="235" t="s">
        <v>168</v>
      </c>
      <c r="E129" s="236" t="s">
        <v>893</v>
      </c>
      <c r="F129" s="237" t="s">
        <v>894</v>
      </c>
      <c r="G129" s="238" t="s">
        <v>250</v>
      </c>
      <c r="H129" s="239">
        <v>18.373999999999999</v>
      </c>
      <c r="I129" s="240"/>
      <c r="J129" s="239">
        <f>ROUND(I129*H129,3)</f>
        <v>0</v>
      </c>
      <c r="K129" s="241"/>
      <c r="L129" s="45"/>
      <c r="M129" s="242" t="s">
        <v>1</v>
      </c>
      <c r="N129" s="243" t="s">
        <v>47</v>
      </c>
      <c r="O129" s="9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100</v>
      </c>
      <c r="AT129" s="246" t="s">
        <v>168</v>
      </c>
      <c r="AU129" s="246" t="s">
        <v>92</v>
      </c>
      <c r="AY129" s="18" t="s">
        <v>166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8" t="s">
        <v>92</v>
      </c>
      <c r="BK129" s="248">
        <f>ROUND(I129*H129,3)</f>
        <v>0</v>
      </c>
      <c r="BL129" s="18" t="s">
        <v>100</v>
      </c>
      <c r="BM129" s="246" t="s">
        <v>895</v>
      </c>
    </row>
    <row r="130" s="13" customFormat="1">
      <c r="A130" s="13"/>
      <c r="B130" s="256"/>
      <c r="C130" s="257"/>
      <c r="D130" s="258" t="s">
        <v>189</v>
      </c>
      <c r="E130" s="259" t="s">
        <v>1</v>
      </c>
      <c r="F130" s="260" t="s">
        <v>896</v>
      </c>
      <c r="G130" s="257"/>
      <c r="H130" s="261">
        <v>18.373999999999999</v>
      </c>
      <c r="I130" s="262"/>
      <c r="J130" s="257"/>
      <c r="K130" s="257"/>
      <c r="L130" s="263"/>
      <c r="M130" s="264"/>
      <c r="N130" s="265"/>
      <c r="O130" s="265"/>
      <c r="P130" s="265"/>
      <c r="Q130" s="265"/>
      <c r="R130" s="265"/>
      <c r="S130" s="265"/>
      <c r="T130" s="26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7" t="s">
        <v>189</v>
      </c>
      <c r="AU130" s="267" t="s">
        <v>92</v>
      </c>
      <c r="AV130" s="13" t="s">
        <v>92</v>
      </c>
      <c r="AW130" s="13" t="s">
        <v>36</v>
      </c>
      <c r="AX130" s="13" t="s">
        <v>86</v>
      </c>
      <c r="AY130" s="267" t="s">
        <v>166</v>
      </c>
    </row>
    <row r="131" s="2" customFormat="1" ht="16.5" customHeight="1">
      <c r="A131" s="39"/>
      <c r="B131" s="40"/>
      <c r="C131" s="235" t="s">
        <v>116</v>
      </c>
      <c r="D131" s="235" t="s">
        <v>168</v>
      </c>
      <c r="E131" s="236" t="s">
        <v>389</v>
      </c>
      <c r="F131" s="237" t="s">
        <v>390</v>
      </c>
      <c r="G131" s="238" t="s">
        <v>250</v>
      </c>
      <c r="H131" s="239">
        <v>18.373999999999999</v>
      </c>
      <c r="I131" s="240"/>
      <c r="J131" s="239">
        <f>ROUND(I131*H131,3)</f>
        <v>0</v>
      </c>
      <c r="K131" s="241"/>
      <c r="L131" s="45"/>
      <c r="M131" s="242" t="s">
        <v>1</v>
      </c>
      <c r="N131" s="243" t="s">
        <v>47</v>
      </c>
      <c r="O131" s="98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100</v>
      </c>
      <c r="AT131" s="246" t="s">
        <v>168</v>
      </c>
      <c r="AU131" s="246" t="s">
        <v>92</v>
      </c>
      <c r="AY131" s="18" t="s">
        <v>166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8" t="s">
        <v>92</v>
      </c>
      <c r="BK131" s="248">
        <f>ROUND(I131*H131,3)</f>
        <v>0</v>
      </c>
      <c r="BL131" s="18" t="s">
        <v>100</v>
      </c>
      <c r="BM131" s="246" t="s">
        <v>897</v>
      </c>
    </row>
    <row r="132" s="13" customFormat="1">
      <c r="A132" s="13"/>
      <c r="B132" s="256"/>
      <c r="C132" s="257"/>
      <c r="D132" s="258" t="s">
        <v>189</v>
      </c>
      <c r="E132" s="259" t="s">
        <v>1</v>
      </c>
      <c r="F132" s="260" t="s">
        <v>896</v>
      </c>
      <c r="G132" s="257"/>
      <c r="H132" s="261">
        <v>18.373999999999999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189</v>
      </c>
      <c r="AU132" s="267" t="s">
        <v>92</v>
      </c>
      <c r="AV132" s="13" t="s">
        <v>92</v>
      </c>
      <c r="AW132" s="13" t="s">
        <v>36</v>
      </c>
      <c r="AX132" s="13" t="s">
        <v>86</v>
      </c>
      <c r="AY132" s="267" t="s">
        <v>166</v>
      </c>
    </row>
    <row r="133" s="2" customFormat="1" ht="24.15" customHeight="1">
      <c r="A133" s="39"/>
      <c r="B133" s="40"/>
      <c r="C133" s="235" t="s">
        <v>119</v>
      </c>
      <c r="D133" s="235" t="s">
        <v>168</v>
      </c>
      <c r="E133" s="236" t="s">
        <v>898</v>
      </c>
      <c r="F133" s="237" t="s">
        <v>768</v>
      </c>
      <c r="G133" s="238" t="s">
        <v>250</v>
      </c>
      <c r="H133" s="239">
        <v>3.383</v>
      </c>
      <c r="I133" s="240"/>
      <c r="J133" s="239">
        <f>ROUND(I133*H133,3)</f>
        <v>0</v>
      </c>
      <c r="K133" s="241"/>
      <c r="L133" s="45"/>
      <c r="M133" s="242" t="s">
        <v>1</v>
      </c>
      <c r="N133" s="243" t="s">
        <v>47</v>
      </c>
      <c r="O133" s="98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100</v>
      </c>
      <c r="AT133" s="246" t="s">
        <v>168</v>
      </c>
      <c r="AU133" s="246" t="s">
        <v>92</v>
      </c>
      <c r="AY133" s="18" t="s">
        <v>166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8" t="s">
        <v>92</v>
      </c>
      <c r="BK133" s="248">
        <f>ROUND(I133*H133,3)</f>
        <v>0</v>
      </c>
      <c r="BL133" s="18" t="s">
        <v>100</v>
      </c>
      <c r="BM133" s="246" t="s">
        <v>899</v>
      </c>
    </row>
    <row r="134" s="13" customFormat="1">
      <c r="A134" s="13"/>
      <c r="B134" s="256"/>
      <c r="C134" s="257"/>
      <c r="D134" s="258" t="s">
        <v>189</v>
      </c>
      <c r="E134" s="259" t="s">
        <v>1</v>
      </c>
      <c r="F134" s="260" t="s">
        <v>900</v>
      </c>
      <c r="G134" s="257"/>
      <c r="H134" s="261">
        <v>3.383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189</v>
      </c>
      <c r="AU134" s="267" t="s">
        <v>92</v>
      </c>
      <c r="AV134" s="13" t="s">
        <v>92</v>
      </c>
      <c r="AW134" s="13" t="s">
        <v>36</v>
      </c>
      <c r="AX134" s="13" t="s">
        <v>86</v>
      </c>
      <c r="AY134" s="267" t="s">
        <v>166</v>
      </c>
    </row>
    <row r="135" s="2" customFormat="1" ht="24.15" customHeight="1">
      <c r="A135" s="39"/>
      <c r="B135" s="40"/>
      <c r="C135" s="235" t="s">
        <v>122</v>
      </c>
      <c r="D135" s="235" t="s">
        <v>168</v>
      </c>
      <c r="E135" s="236" t="s">
        <v>901</v>
      </c>
      <c r="F135" s="237" t="s">
        <v>902</v>
      </c>
      <c r="G135" s="238" t="s">
        <v>250</v>
      </c>
      <c r="H135" s="239">
        <v>1.1100000000000001</v>
      </c>
      <c r="I135" s="240"/>
      <c r="J135" s="239">
        <f>ROUND(I135*H135,3)</f>
        <v>0</v>
      </c>
      <c r="K135" s="241"/>
      <c r="L135" s="45"/>
      <c r="M135" s="242" t="s">
        <v>1</v>
      </c>
      <c r="N135" s="243" t="s">
        <v>47</v>
      </c>
      <c r="O135" s="98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100</v>
      </c>
      <c r="AT135" s="246" t="s">
        <v>168</v>
      </c>
      <c r="AU135" s="246" t="s">
        <v>92</v>
      </c>
      <c r="AY135" s="18" t="s">
        <v>166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8" t="s">
        <v>92</v>
      </c>
      <c r="BK135" s="248">
        <f>ROUND(I135*H135,3)</f>
        <v>0</v>
      </c>
      <c r="BL135" s="18" t="s">
        <v>100</v>
      </c>
      <c r="BM135" s="246" t="s">
        <v>903</v>
      </c>
    </row>
    <row r="136" s="13" customFormat="1">
      <c r="A136" s="13"/>
      <c r="B136" s="256"/>
      <c r="C136" s="257"/>
      <c r="D136" s="258" t="s">
        <v>189</v>
      </c>
      <c r="E136" s="259" t="s">
        <v>1</v>
      </c>
      <c r="F136" s="260" t="s">
        <v>904</v>
      </c>
      <c r="G136" s="257"/>
      <c r="H136" s="261">
        <v>1.1100000000000001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189</v>
      </c>
      <c r="AU136" s="267" t="s">
        <v>92</v>
      </c>
      <c r="AV136" s="13" t="s">
        <v>92</v>
      </c>
      <c r="AW136" s="13" t="s">
        <v>36</v>
      </c>
      <c r="AX136" s="13" t="s">
        <v>86</v>
      </c>
      <c r="AY136" s="267" t="s">
        <v>166</v>
      </c>
    </row>
    <row r="137" s="2" customFormat="1" ht="16.5" customHeight="1">
      <c r="A137" s="39"/>
      <c r="B137" s="40"/>
      <c r="C137" s="300" t="s">
        <v>125</v>
      </c>
      <c r="D137" s="300" t="s">
        <v>227</v>
      </c>
      <c r="E137" s="301" t="s">
        <v>905</v>
      </c>
      <c r="F137" s="302" t="s">
        <v>906</v>
      </c>
      <c r="G137" s="303" t="s">
        <v>287</v>
      </c>
      <c r="H137" s="304">
        <v>1.8540000000000001</v>
      </c>
      <c r="I137" s="305"/>
      <c r="J137" s="304">
        <f>ROUND(I137*H137,3)</f>
        <v>0</v>
      </c>
      <c r="K137" s="306"/>
      <c r="L137" s="307"/>
      <c r="M137" s="308" t="s">
        <v>1</v>
      </c>
      <c r="N137" s="309" t="s">
        <v>47</v>
      </c>
      <c r="O137" s="98"/>
      <c r="P137" s="244">
        <f>O137*H137</f>
        <v>0</v>
      </c>
      <c r="Q137" s="244">
        <v>1</v>
      </c>
      <c r="R137" s="244">
        <f>Q137*H137</f>
        <v>1.8540000000000001</v>
      </c>
      <c r="S137" s="244">
        <v>0</v>
      </c>
      <c r="T137" s="24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6" t="s">
        <v>122</v>
      </c>
      <c r="AT137" s="246" t="s">
        <v>227</v>
      </c>
      <c r="AU137" s="246" t="s">
        <v>92</v>
      </c>
      <c r="AY137" s="18" t="s">
        <v>166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8" t="s">
        <v>92</v>
      </c>
      <c r="BK137" s="248">
        <f>ROUND(I137*H137,3)</f>
        <v>0</v>
      </c>
      <c r="BL137" s="18" t="s">
        <v>100</v>
      </c>
      <c r="BM137" s="246" t="s">
        <v>907</v>
      </c>
    </row>
    <row r="138" s="13" customFormat="1">
      <c r="A138" s="13"/>
      <c r="B138" s="256"/>
      <c r="C138" s="257"/>
      <c r="D138" s="258" t="s">
        <v>189</v>
      </c>
      <c r="E138" s="259" t="s">
        <v>1</v>
      </c>
      <c r="F138" s="260" t="s">
        <v>908</v>
      </c>
      <c r="G138" s="257"/>
      <c r="H138" s="261">
        <v>1.8540000000000001</v>
      </c>
      <c r="I138" s="262"/>
      <c r="J138" s="257"/>
      <c r="K138" s="257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189</v>
      </c>
      <c r="AU138" s="267" t="s">
        <v>92</v>
      </c>
      <c r="AV138" s="13" t="s">
        <v>92</v>
      </c>
      <c r="AW138" s="13" t="s">
        <v>36</v>
      </c>
      <c r="AX138" s="13" t="s">
        <v>86</v>
      </c>
      <c r="AY138" s="267" t="s">
        <v>166</v>
      </c>
    </row>
    <row r="139" s="2" customFormat="1" ht="21.75" customHeight="1">
      <c r="A139" s="39"/>
      <c r="B139" s="40"/>
      <c r="C139" s="235" t="s">
        <v>128</v>
      </c>
      <c r="D139" s="235" t="s">
        <v>168</v>
      </c>
      <c r="E139" s="236" t="s">
        <v>392</v>
      </c>
      <c r="F139" s="237" t="s">
        <v>393</v>
      </c>
      <c r="G139" s="238" t="s">
        <v>171</v>
      </c>
      <c r="H139" s="239">
        <v>9.1799999999999997</v>
      </c>
      <c r="I139" s="240"/>
      <c r="J139" s="239">
        <f>ROUND(I139*H139,3)</f>
        <v>0</v>
      </c>
      <c r="K139" s="241"/>
      <c r="L139" s="45"/>
      <c r="M139" s="242" t="s">
        <v>1</v>
      </c>
      <c r="N139" s="243" t="s">
        <v>47</v>
      </c>
      <c r="O139" s="98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100</v>
      </c>
      <c r="AT139" s="246" t="s">
        <v>168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909</v>
      </c>
    </row>
    <row r="140" s="13" customFormat="1">
      <c r="A140" s="13"/>
      <c r="B140" s="256"/>
      <c r="C140" s="257"/>
      <c r="D140" s="258" t="s">
        <v>189</v>
      </c>
      <c r="E140" s="259" t="s">
        <v>1</v>
      </c>
      <c r="F140" s="260" t="s">
        <v>910</v>
      </c>
      <c r="G140" s="257"/>
      <c r="H140" s="261">
        <v>9.1799999999999997</v>
      </c>
      <c r="I140" s="262"/>
      <c r="J140" s="257"/>
      <c r="K140" s="257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189</v>
      </c>
      <c r="AU140" s="267" t="s">
        <v>92</v>
      </c>
      <c r="AV140" s="13" t="s">
        <v>92</v>
      </c>
      <c r="AW140" s="13" t="s">
        <v>36</v>
      </c>
      <c r="AX140" s="13" t="s">
        <v>86</v>
      </c>
      <c r="AY140" s="267" t="s">
        <v>166</v>
      </c>
    </row>
    <row r="141" s="12" customFormat="1" ht="22.8" customHeight="1">
      <c r="A141" s="12"/>
      <c r="B141" s="219"/>
      <c r="C141" s="220"/>
      <c r="D141" s="221" t="s">
        <v>80</v>
      </c>
      <c r="E141" s="233" t="s">
        <v>100</v>
      </c>
      <c r="F141" s="233" t="s">
        <v>203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SUM(P142:P143)</f>
        <v>0</v>
      </c>
      <c r="Q141" s="227"/>
      <c r="R141" s="228">
        <f>SUM(R142:R143)</f>
        <v>2.6035902900000001</v>
      </c>
      <c r="S141" s="227"/>
      <c r="T141" s="229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86</v>
      </c>
      <c r="AT141" s="231" t="s">
        <v>80</v>
      </c>
      <c r="AU141" s="231" t="s">
        <v>86</v>
      </c>
      <c r="AY141" s="230" t="s">
        <v>166</v>
      </c>
      <c r="BK141" s="232">
        <f>SUM(BK142:BK143)</f>
        <v>0</v>
      </c>
    </row>
    <row r="142" s="2" customFormat="1" ht="37.8" customHeight="1">
      <c r="A142" s="39"/>
      <c r="B142" s="40"/>
      <c r="C142" s="235" t="s">
        <v>131</v>
      </c>
      <c r="D142" s="235" t="s">
        <v>168</v>
      </c>
      <c r="E142" s="236" t="s">
        <v>911</v>
      </c>
      <c r="F142" s="237" t="s">
        <v>912</v>
      </c>
      <c r="G142" s="238" t="s">
        <v>250</v>
      </c>
      <c r="H142" s="239">
        <v>1.377</v>
      </c>
      <c r="I142" s="240"/>
      <c r="J142" s="239">
        <f>ROUND(I142*H142,3)</f>
        <v>0</v>
      </c>
      <c r="K142" s="241"/>
      <c r="L142" s="45"/>
      <c r="M142" s="242" t="s">
        <v>1</v>
      </c>
      <c r="N142" s="243" t="s">
        <v>47</v>
      </c>
      <c r="O142" s="98"/>
      <c r="P142" s="244">
        <f>O142*H142</f>
        <v>0</v>
      </c>
      <c r="Q142" s="244">
        <v>1.8907700000000001</v>
      </c>
      <c r="R142" s="244">
        <f>Q142*H142</f>
        <v>2.6035902900000001</v>
      </c>
      <c r="S142" s="244">
        <v>0</v>
      </c>
      <c r="T142" s="24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100</v>
      </c>
      <c r="AT142" s="246" t="s">
        <v>168</v>
      </c>
      <c r="AU142" s="246" t="s">
        <v>92</v>
      </c>
      <c r="AY142" s="18" t="s">
        <v>166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8" t="s">
        <v>92</v>
      </c>
      <c r="BK142" s="248">
        <f>ROUND(I142*H142,3)</f>
        <v>0</v>
      </c>
      <c r="BL142" s="18" t="s">
        <v>100</v>
      </c>
      <c r="BM142" s="246" t="s">
        <v>913</v>
      </c>
    </row>
    <row r="143" s="13" customFormat="1">
      <c r="A143" s="13"/>
      <c r="B143" s="256"/>
      <c r="C143" s="257"/>
      <c r="D143" s="258" t="s">
        <v>189</v>
      </c>
      <c r="E143" s="259" t="s">
        <v>1</v>
      </c>
      <c r="F143" s="260" t="s">
        <v>914</v>
      </c>
      <c r="G143" s="257"/>
      <c r="H143" s="261">
        <v>1.377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189</v>
      </c>
      <c r="AU143" s="267" t="s">
        <v>92</v>
      </c>
      <c r="AV143" s="13" t="s">
        <v>92</v>
      </c>
      <c r="AW143" s="13" t="s">
        <v>36</v>
      </c>
      <c r="AX143" s="13" t="s">
        <v>86</v>
      </c>
      <c r="AY143" s="267" t="s">
        <v>166</v>
      </c>
    </row>
    <row r="144" s="12" customFormat="1" ht="22.8" customHeight="1">
      <c r="A144" s="12"/>
      <c r="B144" s="219"/>
      <c r="C144" s="220"/>
      <c r="D144" s="221" t="s">
        <v>80</v>
      </c>
      <c r="E144" s="233" t="s">
        <v>122</v>
      </c>
      <c r="F144" s="233" t="s">
        <v>780</v>
      </c>
      <c r="G144" s="220"/>
      <c r="H144" s="220"/>
      <c r="I144" s="223"/>
      <c r="J144" s="234">
        <f>BK144</f>
        <v>0</v>
      </c>
      <c r="K144" s="220"/>
      <c r="L144" s="225"/>
      <c r="M144" s="226"/>
      <c r="N144" s="227"/>
      <c r="O144" s="227"/>
      <c r="P144" s="228">
        <f>SUM(P145:P147)</f>
        <v>0</v>
      </c>
      <c r="Q144" s="227"/>
      <c r="R144" s="228">
        <f>SUM(R145:R147)</f>
        <v>10.285</v>
      </c>
      <c r="S144" s="227"/>
      <c r="T144" s="229">
        <f>SUM(T145:T147)</f>
        <v>0.040000000000000001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86</v>
      </c>
      <c r="AT144" s="231" t="s">
        <v>80</v>
      </c>
      <c r="AU144" s="231" t="s">
        <v>86</v>
      </c>
      <c r="AY144" s="230" t="s">
        <v>166</v>
      </c>
      <c r="BK144" s="232">
        <f>SUM(BK145:BK147)</f>
        <v>0</v>
      </c>
    </row>
    <row r="145" s="2" customFormat="1" ht="24.15" customHeight="1">
      <c r="A145" s="39"/>
      <c r="B145" s="40"/>
      <c r="C145" s="235" t="s">
        <v>134</v>
      </c>
      <c r="D145" s="235" t="s">
        <v>168</v>
      </c>
      <c r="E145" s="236" t="s">
        <v>915</v>
      </c>
      <c r="F145" s="237" t="s">
        <v>916</v>
      </c>
      <c r="G145" s="238" t="s">
        <v>230</v>
      </c>
      <c r="H145" s="239">
        <v>1</v>
      </c>
      <c r="I145" s="240"/>
      <c r="J145" s="239">
        <f>ROUND(I145*H145,3)</f>
        <v>0</v>
      </c>
      <c r="K145" s="241"/>
      <c r="L145" s="45"/>
      <c r="M145" s="242" t="s">
        <v>1</v>
      </c>
      <c r="N145" s="243" t="s">
        <v>47</v>
      </c>
      <c r="O145" s="98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100</v>
      </c>
      <c r="AT145" s="246" t="s">
        <v>168</v>
      </c>
      <c r="AU145" s="246" t="s">
        <v>92</v>
      </c>
      <c r="AY145" s="18" t="s">
        <v>166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8" t="s">
        <v>92</v>
      </c>
      <c r="BK145" s="248">
        <f>ROUND(I145*H145,3)</f>
        <v>0</v>
      </c>
      <c r="BL145" s="18" t="s">
        <v>100</v>
      </c>
      <c r="BM145" s="246" t="s">
        <v>917</v>
      </c>
    </row>
    <row r="146" s="2" customFormat="1" ht="24.15" customHeight="1">
      <c r="A146" s="39"/>
      <c r="B146" s="40"/>
      <c r="C146" s="300" t="s">
        <v>138</v>
      </c>
      <c r="D146" s="300" t="s">
        <v>227</v>
      </c>
      <c r="E146" s="301" t="s">
        <v>918</v>
      </c>
      <c r="F146" s="302" t="s">
        <v>919</v>
      </c>
      <c r="G146" s="303" t="s">
        <v>230</v>
      </c>
      <c r="H146" s="304">
        <v>1</v>
      </c>
      <c r="I146" s="305"/>
      <c r="J146" s="304">
        <f>ROUND(I146*H146,3)</f>
        <v>0</v>
      </c>
      <c r="K146" s="306"/>
      <c r="L146" s="307"/>
      <c r="M146" s="308" t="s">
        <v>1</v>
      </c>
      <c r="N146" s="309" t="s">
        <v>47</v>
      </c>
      <c r="O146" s="98"/>
      <c r="P146" s="244">
        <f>O146*H146</f>
        <v>0</v>
      </c>
      <c r="Q146" s="244">
        <v>10.199999999999999</v>
      </c>
      <c r="R146" s="244">
        <f>Q146*H146</f>
        <v>10.199999999999999</v>
      </c>
      <c r="S146" s="244">
        <v>0</v>
      </c>
      <c r="T146" s="24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122</v>
      </c>
      <c r="AT146" s="246" t="s">
        <v>227</v>
      </c>
      <c r="AU146" s="246" t="s">
        <v>92</v>
      </c>
      <c r="AY146" s="18" t="s">
        <v>166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8" t="s">
        <v>92</v>
      </c>
      <c r="BK146" s="248">
        <f>ROUND(I146*H146,3)</f>
        <v>0</v>
      </c>
      <c r="BL146" s="18" t="s">
        <v>100</v>
      </c>
      <c r="BM146" s="246" t="s">
        <v>920</v>
      </c>
    </row>
    <row r="147" s="2" customFormat="1" ht="37.8" customHeight="1">
      <c r="A147" s="39"/>
      <c r="B147" s="40"/>
      <c r="C147" s="235" t="s">
        <v>141</v>
      </c>
      <c r="D147" s="235" t="s">
        <v>168</v>
      </c>
      <c r="E147" s="236" t="s">
        <v>921</v>
      </c>
      <c r="F147" s="237" t="s">
        <v>922</v>
      </c>
      <c r="G147" s="238" t="s">
        <v>230</v>
      </c>
      <c r="H147" s="239">
        <v>5</v>
      </c>
      <c r="I147" s="240"/>
      <c r="J147" s="239">
        <f>ROUND(I147*H147,3)</f>
        <v>0</v>
      </c>
      <c r="K147" s="241"/>
      <c r="L147" s="45"/>
      <c r="M147" s="242" t="s">
        <v>1</v>
      </c>
      <c r="N147" s="243" t="s">
        <v>47</v>
      </c>
      <c r="O147" s="98"/>
      <c r="P147" s="244">
        <f>O147*H147</f>
        <v>0</v>
      </c>
      <c r="Q147" s="244">
        <v>0.017000000000000001</v>
      </c>
      <c r="R147" s="244">
        <f>Q147*H147</f>
        <v>0.085000000000000006</v>
      </c>
      <c r="S147" s="244">
        <v>0.0080000000000000002</v>
      </c>
      <c r="T147" s="245">
        <f>S147*H147</f>
        <v>0.040000000000000001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6" t="s">
        <v>100</v>
      </c>
      <c r="AT147" s="246" t="s">
        <v>168</v>
      </c>
      <c r="AU147" s="246" t="s">
        <v>92</v>
      </c>
      <c r="AY147" s="18" t="s">
        <v>166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8" t="s">
        <v>92</v>
      </c>
      <c r="BK147" s="248">
        <f>ROUND(I147*H147,3)</f>
        <v>0</v>
      </c>
      <c r="BL147" s="18" t="s">
        <v>100</v>
      </c>
      <c r="BM147" s="246" t="s">
        <v>923</v>
      </c>
    </row>
    <row r="148" s="12" customFormat="1" ht="22.8" customHeight="1">
      <c r="A148" s="12"/>
      <c r="B148" s="219"/>
      <c r="C148" s="220"/>
      <c r="D148" s="221" t="s">
        <v>80</v>
      </c>
      <c r="E148" s="233" t="s">
        <v>293</v>
      </c>
      <c r="F148" s="233" t="s">
        <v>294</v>
      </c>
      <c r="G148" s="220"/>
      <c r="H148" s="220"/>
      <c r="I148" s="223"/>
      <c r="J148" s="234">
        <f>BK148</f>
        <v>0</v>
      </c>
      <c r="K148" s="220"/>
      <c r="L148" s="225"/>
      <c r="M148" s="226"/>
      <c r="N148" s="227"/>
      <c r="O148" s="227"/>
      <c r="P148" s="228">
        <f>P149</f>
        <v>0</v>
      </c>
      <c r="Q148" s="227"/>
      <c r="R148" s="228">
        <f>R149</f>
        <v>0</v>
      </c>
      <c r="S148" s="227"/>
      <c r="T148" s="229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0" t="s">
        <v>86</v>
      </c>
      <c r="AT148" s="231" t="s">
        <v>80</v>
      </c>
      <c r="AU148" s="231" t="s">
        <v>86</v>
      </c>
      <c r="AY148" s="230" t="s">
        <v>166</v>
      </c>
      <c r="BK148" s="232">
        <f>BK149</f>
        <v>0</v>
      </c>
    </row>
    <row r="149" s="2" customFormat="1" ht="24.15" customHeight="1">
      <c r="A149" s="39"/>
      <c r="B149" s="40"/>
      <c r="C149" s="235" t="s">
        <v>279</v>
      </c>
      <c r="D149" s="235" t="s">
        <v>168</v>
      </c>
      <c r="E149" s="236" t="s">
        <v>924</v>
      </c>
      <c r="F149" s="237" t="s">
        <v>925</v>
      </c>
      <c r="G149" s="238" t="s">
        <v>287</v>
      </c>
      <c r="H149" s="239">
        <v>15.558</v>
      </c>
      <c r="I149" s="240"/>
      <c r="J149" s="239">
        <f>ROUND(I149*H149,3)</f>
        <v>0</v>
      </c>
      <c r="K149" s="241"/>
      <c r="L149" s="45"/>
      <c r="M149" s="249" t="s">
        <v>1</v>
      </c>
      <c r="N149" s="250" t="s">
        <v>47</v>
      </c>
      <c r="O149" s="251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100</v>
      </c>
      <c r="AT149" s="246" t="s">
        <v>168</v>
      </c>
      <c r="AU149" s="246" t="s">
        <v>92</v>
      </c>
      <c r="AY149" s="18" t="s">
        <v>166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8" t="s">
        <v>92</v>
      </c>
      <c r="BK149" s="248">
        <f>ROUND(I149*H149,3)</f>
        <v>0</v>
      </c>
      <c r="BL149" s="18" t="s">
        <v>100</v>
      </c>
      <c r="BM149" s="246" t="s">
        <v>926</v>
      </c>
    </row>
    <row r="150" s="2" customFormat="1" ht="6.96" customHeight="1">
      <c r="A150" s="39"/>
      <c r="B150" s="73"/>
      <c r="C150" s="74"/>
      <c r="D150" s="74"/>
      <c r="E150" s="74"/>
      <c r="F150" s="74"/>
      <c r="G150" s="74"/>
      <c r="H150" s="74"/>
      <c r="I150" s="74"/>
      <c r="J150" s="74"/>
      <c r="K150" s="74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XFtKb42nbbRWZ11ozYh5C1WYNeVLj37En/PCqAfOjJbHWipaFHkhODWNxoGGYxuCK1taTiArR23wGRcvOWKVvQ==" hashValue="DpHWovInzN94epEOcIDain4x/nORZ5N88wbEAUe2uogku6jYt+r6xXKO5a4hYTKkGDq0Ovwxl0ZkDOgOY6DnwA==" algorithmName="SHA-512" password="CC35"/>
  <autoFilter ref="C120:K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133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927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90</v>
      </c>
      <c r="G11" s="39"/>
      <c r="H11" s="39"/>
      <c r="I11" s="156" t="s">
        <v>18</v>
      </c>
      <c r="J11" s="147" t="s">
        <v>881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34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ROUND(J121,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ROUND((SUM(BE121:BE162)),  2)</f>
        <v>0</v>
      </c>
      <c r="G33" s="170"/>
      <c r="H33" s="170"/>
      <c r="I33" s="171">
        <v>0.20000000000000001</v>
      </c>
      <c r="J33" s="169">
        <f>ROUND(((SUM(BE121:BE162))*I33),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ROUND((SUM(BF121:BF162)),  2)</f>
        <v>0</v>
      </c>
      <c r="G34" s="170"/>
      <c r="H34" s="170"/>
      <c r="I34" s="171">
        <v>0.20000000000000001</v>
      </c>
      <c r="J34" s="169">
        <f>ROUND(((SUM(BF121:BF162))*I34),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ROUND((SUM(BG121:BG162)),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ROUND((SUM(BH121:BH162)),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ROUND((SUM(BI121:BI162)),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11 - SO 11 Areálová kanalizácia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J121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J122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180</v>
      </c>
      <c r="E98" s="204"/>
      <c r="F98" s="204"/>
      <c r="G98" s="204"/>
      <c r="H98" s="204"/>
      <c r="I98" s="204"/>
      <c r="J98" s="205">
        <f>J123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181</v>
      </c>
      <c r="E99" s="204"/>
      <c r="F99" s="204"/>
      <c r="G99" s="204"/>
      <c r="H99" s="204"/>
      <c r="I99" s="204"/>
      <c r="J99" s="205">
        <f>J136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139"/>
      <c r="D100" s="203" t="s">
        <v>748</v>
      </c>
      <c r="E100" s="204"/>
      <c r="F100" s="204"/>
      <c r="G100" s="204"/>
      <c r="H100" s="204"/>
      <c r="I100" s="204"/>
      <c r="J100" s="205">
        <f>J141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184</v>
      </c>
      <c r="E101" s="204"/>
      <c r="F101" s="204"/>
      <c r="G101" s="204"/>
      <c r="H101" s="204"/>
      <c r="I101" s="204"/>
      <c r="J101" s="205">
        <f>J161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7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152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14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255" t="str">
        <f>E7</f>
        <v>Zberný dvor Ludanice</v>
      </c>
      <c r="F111" s="33"/>
      <c r="G111" s="33"/>
      <c r="H111" s="33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176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83" t="str">
        <f>E9</f>
        <v>11 - SO 11 Areálová kanalizácia</v>
      </c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Ludanice</v>
      </c>
      <c r="G115" s="41"/>
      <c r="H115" s="41"/>
      <c r="I115" s="33" t="s">
        <v>22</v>
      </c>
      <c r="J115" s="86" t="str">
        <f>IF(J12="","",J12)</f>
        <v>27. 1. 2022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Obec Ludanice</v>
      </c>
      <c r="G117" s="41"/>
      <c r="H117" s="41"/>
      <c r="I117" s="33" t="s">
        <v>32</v>
      </c>
      <c r="J117" s="37" t="str">
        <f>E21</f>
        <v>Ing.arch.Ondrej Trangoš,Bratislava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38</v>
      </c>
      <c r="J118" s="37" t="str">
        <f>E24</f>
        <v>Bečka</v>
      </c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7"/>
      <c r="B120" s="208"/>
      <c r="C120" s="209" t="s">
        <v>153</v>
      </c>
      <c r="D120" s="210" t="s">
        <v>66</v>
      </c>
      <c r="E120" s="210" t="s">
        <v>62</v>
      </c>
      <c r="F120" s="210" t="s">
        <v>63</v>
      </c>
      <c r="G120" s="210" t="s">
        <v>154</v>
      </c>
      <c r="H120" s="210" t="s">
        <v>155</v>
      </c>
      <c r="I120" s="210" t="s">
        <v>156</v>
      </c>
      <c r="J120" s="211" t="s">
        <v>147</v>
      </c>
      <c r="K120" s="212" t="s">
        <v>157</v>
      </c>
      <c r="L120" s="213"/>
      <c r="M120" s="107" t="s">
        <v>1</v>
      </c>
      <c r="N120" s="108" t="s">
        <v>45</v>
      </c>
      <c r="O120" s="108" t="s">
        <v>158</v>
      </c>
      <c r="P120" s="108" t="s">
        <v>159</v>
      </c>
      <c r="Q120" s="108" t="s">
        <v>160</v>
      </c>
      <c r="R120" s="108" t="s">
        <v>161</v>
      </c>
      <c r="S120" s="108" t="s">
        <v>162</v>
      </c>
      <c r="T120" s="109" t="s">
        <v>163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9"/>
      <c r="B121" s="40"/>
      <c r="C121" s="114" t="s">
        <v>148</v>
      </c>
      <c r="D121" s="41"/>
      <c r="E121" s="41"/>
      <c r="F121" s="41"/>
      <c r="G121" s="41"/>
      <c r="H121" s="41"/>
      <c r="I121" s="41"/>
      <c r="J121" s="214">
        <f>BK121</f>
        <v>0</v>
      </c>
      <c r="K121" s="41"/>
      <c r="L121" s="45"/>
      <c r="M121" s="110"/>
      <c r="N121" s="215"/>
      <c r="O121" s="111"/>
      <c r="P121" s="216">
        <f>P122</f>
        <v>0</v>
      </c>
      <c r="Q121" s="111"/>
      <c r="R121" s="216">
        <f>R122</f>
        <v>20.6802274</v>
      </c>
      <c r="S121" s="111"/>
      <c r="T121" s="217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80</v>
      </c>
      <c r="AU121" s="18" t="s">
        <v>149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80</v>
      </c>
      <c r="E122" s="222" t="s">
        <v>164</v>
      </c>
      <c r="F122" s="222" t="s">
        <v>165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P123+P136+P141+P161</f>
        <v>0</v>
      </c>
      <c r="Q122" s="227"/>
      <c r="R122" s="228">
        <f>R123+R136+R141+R161</f>
        <v>20.6802274</v>
      </c>
      <c r="S122" s="227"/>
      <c r="T122" s="229">
        <f>T123+T136+T141+T161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86</v>
      </c>
      <c r="AT122" s="231" t="s">
        <v>80</v>
      </c>
      <c r="AU122" s="231" t="s">
        <v>81</v>
      </c>
      <c r="AY122" s="230" t="s">
        <v>166</v>
      </c>
      <c r="BK122" s="232">
        <f>BK123+BK136+BK141+BK161</f>
        <v>0</v>
      </c>
    </row>
    <row r="123" s="12" customFormat="1" ht="22.8" customHeight="1">
      <c r="A123" s="12"/>
      <c r="B123" s="219"/>
      <c r="C123" s="220"/>
      <c r="D123" s="221" t="s">
        <v>80</v>
      </c>
      <c r="E123" s="233" t="s">
        <v>86</v>
      </c>
      <c r="F123" s="233" t="s">
        <v>185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SUM(P124:P135)</f>
        <v>0</v>
      </c>
      <c r="Q123" s="227"/>
      <c r="R123" s="228">
        <f>SUM(R124:R135)</f>
        <v>10.224919999999999</v>
      </c>
      <c r="S123" s="227"/>
      <c r="T123" s="229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86</v>
      </c>
      <c r="AT123" s="231" t="s">
        <v>80</v>
      </c>
      <c r="AU123" s="231" t="s">
        <v>86</v>
      </c>
      <c r="AY123" s="230" t="s">
        <v>166</v>
      </c>
      <c r="BK123" s="232">
        <f>SUM(BK124:BK135)</f>
        <v>0</v>
      </c>
    </row>
    <row r="124" s="2" customFormat="1" ht="16.5" customHeight="1">
      <c r="A124" s="39"/>
      <c r="B124" s="40"/>
      <c r="C124" s="235" t="s">
        <v>86</v>
      </c>
      <c r="D124" s="235" t="s">
        <v>168</v>
      </c>
      <c r="E124" s="236" t="s">
        <v>928</v>
      </c>
      <c r="F124" s="237" t="s">
        <v>929</v>
      </c>
      <c r="G124" s="238" t="s">
        <v>250</v>
      </c>
      <c r="H124" s="239">
        <v>20</v>
      </c>
      <c r="I124" s="240"/>
      <c r="J124" s="239">
        <f>ROUND(I124*H124,3)</f>
        <v>0</v>
      </c>
      <c r="K124" s="241"/>
      <c r="L124" s="45"/>
      <c r="M124" s="242" t="s">
        <v>1</v>
      </c>
      <c r="N124" s="243" t="s">
        <v>47</v>
      </c>
      <c r="O124" s="98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6" t="s">
        <v>100</v>
      </c>
      <c r="AT124" s="246" t="s">
        <v>168</v>
      </c>
      <c r="AU124" s="246" t="s">
        <v>92</v>
      </c>
      <c r="AY124" s="18" t="s">
        <v>166</v>
      </c>
      <c r="BE124" s="247">
        <f>IF(N124="základná",J124,0)</f>
        <v>0</v>
      </c>
      <c r="BF124" s="247">
        <f>IF(N124="znížená",J124,0)</f>
        <v>0</v>
      </c>
      <c r="BG124" s="247">
        <f>IF(N124="zákl. prenesená",J124,0)</f>
        <v>0</v>
      </c>
      <c r="BH124" s="247">
        <f>IF(N124="zníž. prenesená",J124,0)</f>
        <v>0</v>
      </c>
      <c r="BI124" s="247">
        <f>IF(N124="nulová",J124,0)</f>
        <v>0</v>
      </c>
      <c r="BJ124" s="18" t="s">
        <v>92</v>
      </c>
      <c r="BK124" s="248">
        <f>ROUND(I124*H124,3)</f>
        <v>0</v>
      </c>
      <c r="BL124" s="18" t="s">
        <v>100</v>
      </c>
      <c r="BM124" s="246" t="s">
        <v>930</v>
      </c>
    </row>
    <row r="125" s="2" customFormat="1" ht="21.75" customHeight="1">
      <c r="A125" s="39"/>
      <c r="B125" s="40"/>
      <c r="C125" s="235" t="s">
        <v>92</v>
      </c>
      <c r="D125" s="235" t="s">
        <v>168</v>
      </c>
      <c r="E125" s="236" t="s">
        <v>931</v>
      </c>
      <c r="F125" s="237" t="s">
        <v>932</v>
      </c>
      <c r="G125" s="238" t="s">
        <v>250</v>
      </c>
      <c r="H125" s="239">
        <v>16.800000000000001</v>
      </c>
      <c r="I125" s="240"/>
      <c r="J125" s="239">
        <f>ROUND(I125*H125,3)</f>
        <v>0</v>
      </c>
      <c r="K125" s="241"/>
      <c r="L125" s="45"/>
      <c r="M125" s="242" t="s">
        <v>1</v>
      </c>
      <c r="N125" s="243" t="s">
        <v>47</v>
      </c>
      <c r="O125" s="98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6" t="s">
        <v>100</v>
      </c>
      <c r="AT125" s="246" t="s">
        <v>168</v>
      </c>
      <c r="AU125" s="246" t="s">
        <v>92</v>
      </c>
      <c r="AY125" s="18" t="s">
        <v>166</v>
      </c>
      <c r="BE125" s="247">
        <f>IF(N125="základná",J125,0)</f>
        <v>0</v>
      </c>
      <c r="BF125" s="247">
        <f>IF(N125="znížená",J125,0)</f>
        <v>0</v>
      </c>
      <c r="BG125" s="247">
        <f>IF(N125="zákl. prenesená",J125,0)</f>
        <v>0</v>
      </c>
      <c r="BH125" s="247">
        <f>IF(N125="zníž. prenesená",J125,0)</f>
        <v>0</v>
      </c>
      <c r="BI125" s="247">
        <f>IF(N125="nulová",J125,0)</f>
        <v>0</v>
      </c>
      <c r="BJ125" s="18" t="s">
        <v>92</v>
      </c>
      <c r="BK125" s="248">
        <f>ROUND(I125*H125,3)</f>
        <v>0</v>
      </c>
      <c r="BL125" s="18" t="s">
        <v>100</v>
      </c>
      <c r="BM125" s="246" t="s">
        <v>933</v>
      </c>
    </row>
    <row r="126" s="2" customFormat="1" ht="37.8" customHeight="1">
      <c r="A126" s="39"/>
      <c r="B126" s="40"/>
      <c r="C126" s="235" t="s">
        <v>97</v>
      </c>
      <c r="D126" s="235" t="s">
        <v>168</v>
      </c>
      <c r="E126" s="236" t="s">
        <v>384</v>
      </c>
      <c r="F126" s="237" t="s">
        <v>385</v>
      </c>
      <c r="G126" s="238" t="s">
        <v>250</v>
      </c>
      <c r="H126" s="239">
        <v>16.800000000000001</v>
      </c>
      <c r="I126" s="240"/>
      <c r="J126" s="239">
        <f>ROUND(I126*H126,3)</f>
        <v>0</v>
      </c>
      <c r="K126" s="241"/>
      <c r="L126" s="45"/>
      <c r="M126" s="242" t="s">
        <v>1</v>
      </c>
      <c r="N126" s="243" t="s">
        <v>47</v>
      </c>
      <c r="O126" s="98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6" t="s">
        <v>100</v>
      </c>
      <c r="AT126" s="246" t="s">
        <v>168</v>
      </c>
      <c r="AU126" s="246" t="s">
        <v>92</v>
      </c>
      <c r="AY126" s="18" t="s">
        <v>166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8" t="s">
        <v>92</v>
      </c>
      <c r="BK126" s="248">
        <f>ROUND(I126*H126,3)</f>
        <v>0</v>
      </c>
      <c r="BL126" s="18" t="s">
        <v>100</v>
      </c>
      <c r="BM126" s="246" t="s">
        <v>934</v>
      </c>
    </row>
    <row r="127" s="2" customFormat="1" ht="24.15" customHeight="1">
      <c r="A127" s="39"/>
      <c r="B127" s="40"/>
      <c r="C127" s="235" t="s">
        <v>100</v>
      </c>
      <c r="D127" s="235" t="s">
        <v>168</v>
      </c>
      <c r="E127" s="236" t="s">
        <v>757</v>
      </c>
      <c r="F127" s="237" t="s">
        <v>758</v>
      </c>
      <c r="G127" s="238" t="s">
        <v>171</v>
      </c>
      <c r="H127" s="239">
        <v>30</v>
      </c>
      <c r="I127" s="240"/>
      <c r="J127" s="239">
        <f>ROUND(I127*H127,3)</f>
        <v>0</v>
      </c>
      <c r="K127" s="241"/>
      <c r="L127" s="45"/>
      <c r="M127" s="242" t="s">
        <v>1</v>
      </c>
      <c r="N127" s="243" t="s">
        <v>47</v>
      </c>
      <c r="O127" s="98"/>
      <c r="P127" s="244">
        <f>O127*H127</f>
        <v>0</v>
      </c>
      <c r="Q127" s="244">
        <v>0.026164</v>
      </c>
      <c r="R127" s="244">
        <f>Q127*H127</f>
        <v>0.78491999999999995</v>
      </c>
      <c r="S127" s="244">
        <v>0</v>
      </c>
      <c r="T127" s="24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6" t="s">
        <v>100</v>
      </c>
      <c r="AT127" s="246" t="s">
        <v>168</v>
      </c>
      <c r="AU127" s="246" t="s">
        <v>92</v>
      </c>
      <c r="AY127" s="18" t="s">
        <v>166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8" t="s">
        <v>92</v>
      </c>
      <c r="BK127" s="248">
        <f>ROUND(I127*H127,3)</f>
        <v>0</v>
      </c>
      <c r="BL127" s="18" t="s">
        <v>100</v>
      </c>
      <c r="BM127" s="246" t="s">
        <v>935</v>
      </c>
    </row>
    <row r="128" s="2" customFormat="1" ht="24.15" customHeight="1">
      <c r="A128" s="39"/>
      <c r="B128" s="40"/>
      <c r="C128" s="235" t="s">
        <v>103</v>
      </c>
      <c r="D128" s="235" t="s">
        <v>168</v>
      </c>
      <c r="E128" s="236" t="s">
        <v>760</v>
      </c>
      <c r="F128" s="237" t="s">
        <v>761</v>
      </c>
      <c r="G128" s="238" t="s">
        <v>171</v>
      </c>
      <c r="H128" s="239">
        <v>30</v>
      </c>
      <c r="I128" s="240"/>
      <c r="J128" s="239">
        <f>ROUND(I128*H128,3)</f>
        <v>0</v>
      </c>
      <c r="K128" s="241"/>
      <c r="L128" s="45"/>
      <c r="M128" s="242" t="s">
        <v>1</v>
      </c>
      <c r="N128" s="243" t="s">
        <v>47</v>
      </c>
      <c r="O128" s="98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100</v>
      </c>
      <c r="AT128" s="246" t="s">
        <v>168</v>
      </c>
      <c r="AU128" s="246" t="s">
        <v>92</v>
      </c>
      <c r="AY128" s="18" t="s">
        <v>166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8" t="s">
        <v>92</v>
      </c>
      <c r="BK128" s="248">
        <f>ROUND(I128*H128,3)</f>
        <v>0</v>
      </c>
      <c r="BL128" s="18" t="s">
        <v>100</v>
      </c>
      <c r="BM128" s="246" t="s">
        <v>936</v>
      </c>
    </row>
    <row r="129" s="2" customFormat="1" ht="24.15" customHeight="1">
      <c r="A129" s="39"/>
      <c r="B129" s="40"/>
      <c r="C129" s="235" t="s">
        <v>116</v>
      </c>
      <c r="D129" s="235" t="s">
        <v>168</v>
      </c>
      <c r="E129" s="236" t="s">
        <v>763</v>
      </c>
      <c r="F129" s="237" t="s">
        <v>319</v>
      </c>
      <c r="G129" s="238" t="s">
        <v>250</v>
      </c>
      <c r="H129" s="239">
        <v>5.9000000000000004</v>
      </c>
      <c r="I129" s="240"/>
      <c r="J129" s="239">
        <f>ROUND(I129*H129,3)</f>
        <v>0</v>
      </c>
      <c r="K129" s="241"/>
      <c r="L129" s="45"/>
      <c r="M129" s="242" t="s">
        <v>1</v>
      </c>
      <c r="N129" s="243" t="s">
        <v>47</v>
      </c>
      <c r="O129" s="9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100</v>
      </c>
      <c r="AT129" s="246" t="s">
        <v>168</v>
      </c>
      <c r="AU129" s="246" t="s">
        <v>92</v>
      </c>
      <c r="AY129" s="18" t="s">
        <v>166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8" t="s">
        <v>92</v>
      </c>
      <c r="BK129" s="248">
        <f>ROUND(I129*H129,3)</f>
        <v>0</v>
      </c>
      <c r="BL129" s="18" t="s">
        <v>100</v>
      </c>
      <c r="BM129" s="246" t="s">
        <v>937</v>
      </c>
    </row>
    <row r="130" s="2" customFormat="1" ht="16.5" customHeight="1">
      <c r="A130" s="39"/>
      <c r="B130" s="40"/>
      <c r="C130" s="235" t="s">
        <v>119</v>
      </c>
      <c r="D130" s="235" t="s">
        <v>168</v>
      </c>
      <c r="E130" s="236" t="s">
        <v>765</v>
      </c>
      <c r="F130" s="237" t="s">
        <v>390</v>
      </c>
      <c r="G130" s="238" t="s">
        <v>250</v>
      </c>
      <c r="H130" s="239">
        <v>5.9000000000000004</v>
      </c>
      <c r="I130" s="240"/>
      <c r="J130" s="239">
        <f>ROUND(I130*H130,3)</f>
        <v>0</v>
      </c>
      <c r="K130" s="241"/>
      <c r="L130" s="45"/>
      <c r="M130" s="242" t="s">
        <v>1</v>
      </c>
      <c r="N130" s="243" t="s">
        <v>47</v>
      </c>
      <c r="O130" s="98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100</v>
      </c>
      <c r="AT130" s="246" t="s">
        <v>168</v>
      </c>
      <c r="AU130" s="246" t="s">
        <v>92</v>
      </c>
      <c r="AY130" s="18" t="s">
        <v>166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8" t="s">
        <v>92</v>
      </c>
      <c r="BK130" s="248">
        <f>ROUND(I130*H130,3)</f>
        <v>0</v>
      </c>
      <c r="BL130" s="18" t="s">
        <v>100</v>
      </c>
      <c r="BM130" s="246" t="s">
        <v>938</v>
      </c>
    </row>
    <row r="131" s="2" customFormat="1" ht="16.5" customHeight="1">
      <c r="A131" s="39"/>
      <c r="B131" s="40"/>
      <c r="C131" s="235" t="s">
        <v>122</v>
      </c>
      <c r="D131" s="235" t="s">
        <v>168</v>
      </c>
      <c r="E131" s="236" t="s">
        <v>765</v>
      </c>
      <c r="F131" s="237" t="s">
        <v>390</v>
      </c>
      <c r="G131" s="238" t="s">
        <v>250</v>
      </c>
      <c r="H131" s="239">
        <v>16.5</v>
      </c>
      <c r="I131" s="240"/>
      <c r="J131" s="239">
        <f>ROUND(I131*H131,3)</f>
        <v>0</v>
      </c>
      <c r="K131" s="241"/>
      <c r="L131" s="45"/>
      <c r="M131" s="242" t="s">
        <v>1</v>
      </c>
      <c r="N131" s="243" t="s">
        <v>47</v>
      </c>
      <c r="O131" s="98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100</v>
      </c>
      <c r="AT131" s="246" t="s">
        <v>168</v>
      </c>
      <c r="AU131" s="246" t="s">
        <v>92</v>
      </c>
      <c r="AY131" s="18" t="s">
        <v>166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8" t="s">
        <v>92</v>
      </c>
      <c r="BK131" s="248">
        <f>ROUND(I131*H131,3)</f>
        <v>0</v>
      </c>
      <c r="BL131" s="18" t="s">
        <v>100</v>
      </c>
      <c r="BM131" s="246" t="s">
        <v>939</v>
      </c>
    </row>
    <row r="132" s="2" customFormat="1" ht="24.15" customHeight="1">
      <c r="A132" s="39"/>
      <c r="B132" s="40"/>
      <c r="C132" s="235" t="s">
        <v>125</v>
      </c>
      <c r="D132" s="235" t="s">
        <v>168</v>
      </c>
      <c r="E132" s="236" t="s">
        <v>767</v>
      </c>
      <c r="F132" s="237" t="s">
        <v>768</v>
      </c>
      <c r="G132" s="238" t="s">
        <v>250</v>
      </c>
      <c r="H132" s="239">
        <v>10.9</v>
      </c>
      <c r="I132" s="240"/>
      <c r="J132" s="239">
        <f>ROUND(I132*H132,3)</f>
        <v>0</v>
      </c>
      <c r="K132" s="241"/>
      <c r="L132" s="45"/>
      <c r="M132" s="242" t="s">
        <v>1</v>
      </c>
      <c r="N132" s="243" t="s">
        <v>47</v>
      </c>
      <c r="O132" s="98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100</v>
      </c>
      <c r="AT132" s="246" t="s">
        <v>168</v>
      </c>
      <c r="AU132" s="246" t="s">
        <v>92</v>
      </c>
      <c r="AY132" s="18" t="s">
        <v>166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8" t="s">
        <v>92</v>
      </c>
      <c r="BK132" s="248">
        <f>ROUND(I132*H132,3)</f>
        <v>0</v>
      </c>
      <c r="BL132" s="18" t="s">
        <v>100</v>
      </c>
      <c r="BM132" s="246" t="s">
        <v>940</v>
      </c>
    </row>
    <row r="133" s="2" customFormat="1" ht="24.15" customHeight="1">
      <c r="A133" s="39"/>
      <c r="B133" s="40"/>
      <c r="C133" s="235" t="s">
        <v>128</v>
      </c>
      <c r="D133" s="235" t="s">
        <v>168</v>
      </c>
      <c r="E133" s="236" t="s">
        <v>898</v>
      </c>
      <c r="F133" s="237" t="s">
        <v>768</v>
      </c>
      <c r="G133" s="238" t="s">
        <v>250</v>
      </c>
      <c r="H133" s="239">
        <v>3.5</v>
      </c>
      <c r="I133" s="240"/>
      <c r="J133" s="239">
        <f>ROUND(I133*H133,3)</f>
        <v>0</v>
      </c>
      <c r="K133" s="241"/>
      <c r="L133" s="45"/>
      <c r="M133" s="242" t="s">
        <v>1</v>
      </c>
      <c r="N133" s="243" t="s">
        <v>47</v>
      </c>
      <c r="O133" s="98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100</v>
      </c>
      <c r="AT133" s="246" t="s">
        <v>168</v>
      </c>
      <c r="AU133" s="246" t="s">
        <v>92</v>
      </c>
      <c r="AY133" s="18" t="s">
        <v>166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8" t="s">
        <v>92</v>
      </c>
      <c r="BK133" s="248">
        <f>ROUND(I133*H133,3)</f>
        <v>0</v>
      </c>
      <c r="BL133" s="18" t="s">
        <v>100</v>
      </c>
      <c r="BM133" s="246" t="s">
        <v>941</v>
      </c>
    </row>
    <row r="134" s="2" customFormat="1" ht="24.15" customHeight="1">
      <c r="A134" s="39"/>
      <c r="B134" s="40"/>
      <c r="C134" s="235" t="s">
        <v>131</v>
      </c>
      <c r="D134" s="235" t="s">
        <v>168</v>
      </c>
      <c r="E134" s="236" t="s">
        <v>770</v>
      </c>
      <c r="F134" s="237" t="s">
        <v>771</v>
      </c>
      <c r="G134" s="238" t="s">
        <v>250</v>
      </c>
      <c r="H134" s="239">
        <v>5.9000000000000004</v>
      </c>
      <c r="I134" s="240"/>
      <c r="J134" s="239">
        <f>ROUND(I134*H134,3)</f>
        <v>0</v>
      </c>
      <c r="K134" s="241"/>
      <c r="L134" s="45"/>
      <c r="M134" s="242" t="s">
        <v>1</v>
      </c>
      <c r="N134" s="243" t="s">
        <v>47</v>
      </c>
      <c r="O134" s="98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100</v>
      </c>
      <c r="AT134" s="246" t="s">
        <v>168</v>
      </c>
      <c r="AU134" s="246" t="s">
        <v>92</v>
      </c>
      <c r="AY134" s="18" t="s">
        <v>166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8" t="s">
        <v>92</v>
      </c>
      <c r="BK134" s="248">
        <f>ROUND(I134*H134,3)</f>
        <v>0</v>
      </c>
      <c r="BL134" s="18" t="s">
        <v>100</v>
      </c>
      <c r="BM134" s="246" t="s">
        <v>942</v>
      </c>
    </row>
    <row r="135" s="2" customFormat="1" ht="16.5" customHeight="1">
      <c r="A135" s="39"/>
      <c r="B135" s="40"/>
      <c r="C135" s="300" t="s">
        <v>134</v>
      </c>
      <c r="D135" s="300" t="s">
        <v>227</v>
      </c>
      <c r="E135" s="301" t="s">
        <v>773</v>
      </c>
      <c r="F135" s="302" t="s">
        <v>774</v>
      </c>
      <c r="G135" s="303" t="s">
        <v>287</v>
      </c>
      <c r="H135" s="304">
        <v>9.4399999999999995</v>
      </c>
      <c r="I135" s="305"/>
      <c r="J135" s="304">
        <f>ROUND(I135*H135,3)</f>
        <v>0</v>
      </c>
      <c r="K135" s="306"/>
      <c r="L135" s="307"/>
      <c r="M135" s="308" t="s">
        <v>1</v>
      </c>
      <c r="N135" s="309" t="s">
        <v>47</v>
      </c>
      <c r="O135" s="98"/>
      <c r="P135" s="244">
        <f>O135*H135</f>
        <v>0</v>
      </c>
      <c r="Q135" s="244">
        <v>1</v>
      </c>
      <c r="R135" s="244">
        <f>Q135*H135</f>
        <v>9.4399999999999995</v>
      </c>
      <c r="S135" s="244">
        <v>0</v>
      </c>
      <c r="T135" s="24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122</v>
      </c>
      <c r="AT135" s="246" t="s">
        <v>227</v>
      </c>
      <c r="AU135" s="246" t="s">
        <v>92</v>
      </c>
      <c r="AY135" s="18" t="s">
        <v>166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8" t="s">
        <v>92</v>
      </c>
      <c r="BK135" s="248">
        <f>ROUND(I135*H135,3)</f>
        <v>0</v>
      </c>
      <c r="BL135" s="18" t="s">
        <v>100</v>
      </c>
      <c r="BM135" s="246" t="s">
        <v>943</v>
      </c>
    </row>
    <row r="136" s="12" customFormat="1" ht="22.8" customHeight="1">
      <c r="A136" s="12"/>
      <c r="B136" s="219"/>
      <c r="C136" s="220"/>
      <c r="D136" s="221" t="s">
        <v>80</v>
      </c>
      <c r="E136" s="233" t="s">
        <v>100</v>
      </c>
      <c r="F136" s="233" t="s">
        <v>203</v>
      </c>
      <c r="G136" s="220"/>
      <c r="H136" s="220"/>
      <c r="I136" s="223"/>
      <c r="J136" s="234">
        <f>BK136</f>
        <v>0</v>
      </c>
      <c r="K136" s="220"/>
      <c r="L136" s="225"/>
      <c r="M136" s="226"/>
      <c r="N136" s="227"/>
      <c r="O136" s="227"/>
      <c r="P136" s="228">
        <f>SUM(P137:P140)</f>
        <v>0</v>
      </c>
      <c r="Q136" s="227"/>
      <c r="R136" s="228">
        <f>SUM(R137:R140)</f>
        <v>10.1180374</v>
      </c>
      <c r="S136" s="227"/>
      <c r="T136" s="22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0" t="s">
        <v>86</v>
      </c>
      <c r="AT136" s="231" t="s">
        <v>80</v>
      </c>
      <c r="AU136" s="231" t="s">
        <v>86</v>
      </c>
      <c r="AY136" s="230" t="s">
        <v>166</v>
      </c>
      <c r="BK136" s="232">
        <f>SUM(BK137:BK140)</f>
        <v>0</v>
      </c>
    </row>
    <row r="137" s="2" customFormat="1" ht="33" customHeight="1">
      <c r="A137" s="39"/>
      <c r="B137" s="40"/>
      <c r="C137" s="235" t="s">
        <v>138</v>
      </c>
      <c r="D137" s="235" t="s">
        <v>168</v>
      </c>
      <c r="E137" s="236" t="s">
        <v>776</v>
      </c>
      <c r="F137" s="237" t="s">
        <v>777</v>
      </c>
      <c r="G137" s="238" t="s">
        <v>250</v>
      </c>
      <c r="H137" s="239">
        <v>1.3</v>
      </c>
      <c r="I137" s="240"/>
      <c r="J137" s="239">
        <f>ROUND(I137*H137,3)</f>
        <v>0</v>
      </c>
      <c r="K137" s="241"/>
      <c r="L137" s="45"/>
      <c r="M137" s="242" t="s">
        <v>1</v>
      </c>
      <c r="N137" s="243" t="s">
        <v>47</v>
      </c>
      <c r="O137" s="98"/>
      <c r="P137" s="244">
        <f>O137*H137</f>
        <v>0</v>
      </c>
      <c r="Q137" s="244">
        <v>1.8907799999999999</v>
      </c>
      <c r="R137" s="244">
        <f>Q137*H137</f>
        <v>2.4580139999999999</v>
      </c>
      <c r="S137" s="244">
        <v>0</v>
      </c>
      <c r="T137" s="24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6" t="s">
        <v>100</v>
      </c>
      <c r="AT137" s="246" t="s">
        <v>168</v>
      </c>
      <c r="AU137" s="246" t="s">
        <v>92</v>
      </c>
      <c r="AY137" s="18" t="s">
        <v>166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8" t="s">
        <v>92</v>
      </c>
      <c r="BK137" s="248">
        <f>ROUND(I137*H137,3)</f>
        <v>0</v>
      </c>
      <c r="BL137" s="18" t="s">
        <v>100</v>
      </c>
      <c r="BM137" s="246" t="s">
        <v>944</v>
      </c>
    </row>
    <row r="138" s="2" customFormat="1" ht="16.5" customHeight="1">
      <c r="A138" s="39"/>
      <c r="B138" s="40"/>
      <c r="C138" s="300" t="s">
        <v>141</v>
      </c>
      <c r="D138" s="300" t="s">
        <v>227</v>
      </c>
      <c r="E138" s="301" t="s">
        <v>773</v>
      </c>
      <c r="F138" s="302" t="s">
        <v>774</v>
      </c>
      <c r="G138" s="303" t="s">
        <v>287</v>
      </c>
      <c r="H138" s="304">
        <v>2.0800000000000001</v>
      </c>
      <c r="I138" s="305"/>
      <c r="J138" s="304">
        <f>ROUND(I138*H138,3)</f>
        <v>0</v>
      </c>
      <c r="K138" s="306"/>
      <c r="L138" s="307"/>
      <c r="M138" s="308" t="s">
        <v>1</v>
      </c>
      <c r="N138" s="309" t="s">
        <v>47</v>
      </c>
      <c r="O138" s="98"/>
      <c r="P138" s="244">
        <f>O138*H138</f>
        <v>0</v>
      </c>
      <c r="Q138" s="244">
        <v>1</v>
      </c>
      <c r="R138" s="244">
        <f>Q138*H138</f>
        <v>2.0800000000000001</v>
      </c>
      <c r="S138" s="244">
        <v>0</v>
      </c>
      <c r="T138" s="24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122</v>
      </c>
      <c r="AT138" s="246" t="s">
        <v>227</v>
      </c>
      <c r="AU138" s="246" t="s">
        <v>92</v>
      </c>
      <c r="AY138" s="18" t="s">
        <v>166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8" t="s">
        <v>92</v>
      </c>
      <c r="BK138" s="248">
        <f>ROUND(I138*H138,3)</f>
        <v>0</v>
      </c>
      <c r="BL138" s="18" t="s">
        <v>100</v>
      </c>
      <c r="BM138" s="246" t="s">
        <v>945</v>
      </c>
    </row>
    <row r="139" s="2" customFormat="1" ht="24.15" customHeight="1">
      <c r="A139" s="39"/>
      <c r="B139" s="40"/>
      <c r="C139" s="235" t="s">
        <v>279</v>
      </c>
      <c r="D139" s="235" t="s">
        <v>168</v>
      </c>
      <c r="E139" s="236" t="s">
        <v>946</v>
      </c>
      <c r="F139" s="237" t="s">
        <v>947</v>
      </c>
      <c r="G139" s="238" t="s">
        <v>250</v>
      </c>
      <c r="H139" s="239">
        <v>1.26</v>
      </c>
      <c r="I139" s="240"/>
      <c r="J139" s="239">
        <f>ROUND(I139*H139,3)</f>
        <v>0</v>
      </c>
      <c r="K139" s="241"/>
      <c r="L139" s="45"/>
      <c r="M139" s="242" t="s">
        <v>1</v>
      </c>
      <c r="N139" s="243" t="s">
        <v>47</v>
      </c>
      <c r="O139" s="98"/>
      <c r="P139" s="244">
        <f>O139*H139</f>
        <v>0</v>
      </c>
      <c r="Q139" s="244">
        <v>2.2031399999999999</v>
      </c>
      <c r="R139" s="244">
        <f>Q139*H139</f>
        <v>2.7759563999999997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100</v>
      </c>
      <c r="AT139" s="246" t="s">
        <v>168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948</v>
      </c>
    </row>
    <row r="140" s="2" customFormat="1" ht="37.8" customHeight="1">
      <c r="A140" s="39"/>
      <c r="B140" s="40"/>
      <c r="C140" s="300" t="s">
        <v>284</v>
      </c>
      <c r="D140" s="300" t="s">
        <v>227</v>
      </c>
      <c r="E140" s="301" t="s">
        <v>949</v>
      </c>
      <c r="F140" s="302" t="s">
        <v>950</v>
      </c>
      <c r="G140" s="303" t="s">
        <v>250</v>
      </c>
      <c r="H140" s="304">
        <v>1.26</v>
      </c>
      <c r="I140" s="305"/>
      <c r="J140" s="304">
        <f>ROUND(I140*H140,3)</f>
        <v>0</v>
      </c>
      <c r="K140" s="306"/>
      <c r="L140" s="307"/>
      <c r="M140" s="308" t="s">
        <v>1</v>
      </c>
      <c r="N140" s="309" t="s">
        <v>47</v>
      </c>
      <c r="O140" s="98"/>
      <c r="P140" s="244">
        <f>O140*H140</f>
        <v>0</v>
      </c>
      <c r="Q140" s="244">
        <v>2.2254499999999999</v>
      </c>
      <c r="R140" s="244">
        <f>Q140*H140</f>
        <v>2.8040669999999999</v>
      </c>
      <c r="S140" s="244">
        <v>0</v>
      </c>
      <c r="T140" s="24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122</v>
      </c>
      <c r="AT140" s="246" t="s">
        <v>227</v>
      </c>
      <c r="AU140" s="246" t="s">
        <v>92</v>
      </c>
      <c r="AY140" s="18" t="s">
        <v>166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8" t="s">
        <v>92</v>
      </c>
      <c r="BK140" s="248">
        <f>ROUND(I140*H140,3)</f>
        <v>0</v>
      </c>
      <c r="BL140" s="18" t="s">
        <v>100</v>
      </c>
      <c r="BM140" s="246" t="s">
        <v>951</v>
      </c>
    </row>
    <row r="141" s="12" customFormat="1" ht="22.8" customHeight="1">
      <c r="A141" s="12"/>
      <c r="B141" s="219"/>
      <c r="C141" s="220"/>
      <c r="D141" s="221" t="s">
        <v>80</v>
      </c>
      <c r="E141" s="233" t="s">
        <v>122</v>
      </c>
      <c r="F141" s="233" t="s">
        <v>780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SUM(P142:P160)</f>
        <v>0</v>
      </c>
      <c r="Q141" s="227"/>
      <c r="R141" s="228">
        <f>SUM(R142:R160)</f>
        <v>0.33727000000000001</v>
      </c>
      <c r="S141" s="227"/>
      <c r="T141" s="229">
        <f>SUM(T142:T160)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86</v>
      </c>
      <c r="AT141" s="231" t="s">
        <v>80</v>
      </c>
      <c r="AU141" s="231" t="s">
        <v>86</v>
      </c>
      <c r="AY141" s="230" t="s">
        <v>166</v>
      </c>
      <c r="BK141" s="232">
        <f>SUM(BK142:BK160)</f>
        <v>0</v>
      </c>
    </row>
    <row r="142" s="2" customFormat="1" ht="24.15" customHeight="1">
      <c r="A142" s="39"/>
      <c r="B142" s="40"/>
      <c r="C142" s="235" t="s">
        <v>289</v>
      </c>
      <c r="D142" s="235" t="s">
        <v>168</v>
      </c>
      <c r="E142" s="236" t="s">
        <v>952</v>
      </c>
      <c r="F142" s="237" t="s">
        <v>953</v>
      </c>
      <c r="G142" s="238" t="s">
        <v>236</v>
      </c>
      <c r="H142" s="239">
        <v>20</v>
      </c>
      <c r="I142" s="240"/>
      <c r="J142" s="239">
        <f>ROUND(I142*H142,3)</f>
        <v>0</v>
      </c>
      <c r="K142" s="241"/>
      <c r="L142" s="45"/>
      <c r="M142" s="242" t="s">
        <v>1</v>
      </c>
      <c r="N142" s="243" t="s">
        <v>47</v>
      </c>
      <c r="O142" s="98"/>
      <c r="P142" s="244">
        <f>O142*H142</f>
        <v>0</v>
      </c>
      <c r="Q142" s="244">
        <v>1.0000000000000001E-05</v>
      </c>
      <c r="R142" s="244">
        <f>Q142*H142</f>
        <v>0.00020000000000000001</v>
      </c>
      <c r="S142" s="244">
        <v>0</v>
      </c>
      <c r="T142" s="24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100</v>
      </c>
      <c r="AT142" s="246" t="s">
        <v>168</v>
      </c>
      <c r="AU142" s="246" t="s">
        <v>92</v>
      </c>
      <c r="AY142" s="18" t="s">
        <v>166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8" t="s">
        <v>92</v>
      </c>
      <c r="BK142" s="248">
        <f>ROUND(I142*H142,3)</f>
        <v>0</v>
      </c>
      <c r="BL142" s="18" t="s">
        <v>100</v>
      </c>
      <c r="BM142" s="246" t="s">
        <v>954</v>
      </c>
    </row>
    <row r="143" s="2" customFormat="1" ht="33" customHeight="1">
      <c r="A143" s="39"/>
      <c r="B143" s="40"/>
      <c r="C143" s="300" t="s">
        <v>295</v>
      </c>
      <c r="D143" s="300" t="s">
        <v>227</v>
      </c>
      <c r="E143" s="301" t="s">
        <v>955</v>
      </c>
      <c r="F143" s="302" t="s">
        <v>956</v>
      </c>
      <c r="G143" s="303" t="s">
        <v>230</v>
      </c>
      <c r="H143" s="304">
        <v>4</v>
      </c>
      <c r="I143" s="305"/>
      <c r="J143" s="304">
        <f>ROUND(I143*H143,3)</f>
        <v>0</v>
      </c>
      <c r="K143" s="306"/>
      <c r="L143" s="307"/>
      <c r="M143" s="308" t="s">
        <v>1</v>
      </c>
      <c r="N143" s="309" t="s">
        <v>47</v>
      </c>
      <c r="O143" s="98"/>
      <c r="P143" s="244">
        <f>O143*H143</f>
        <v>0</v>
      </c>
      <c r="Q143" s="244">
        <v>0.0014</v>
      </c>
      <c r="R143" s="244">
        <f>Q143*H143</f>
        <v>0.0055999999999999999</v>
      </c>
      <c r="S143" s="244">
        <v>0</v>
      </c>
      <c r="T143" s="24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122</v>
      </c>
      <c r="AT143" s="246" t="s">
        <v>227</v>
      </c>
      <c r="AU143" s="246" t="s">
        <v>92</v>
      </c>
      <c r="AY143" s="18" t="s">
        <v>166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8" t="s">
        <v>92</v>
      </c>
      <c r="BK143" s="248">
        <f>ROUND(I143*H143,3)</f>
        <v>0</v>
      </c>
      <c r="BL143" s="18" t="s">
        <v>100</v>
      </c>
      <c r="BM143" s="246" t="s">
        <v>957</v>
      </c>
    </row>
    <row r="144" s="13" customFormat="1">
      <c r="A144" s="13"/>
      <c r="B144" s="256"/>
      <c r="C144" s="257"/>
      <c r="D144" s="258" t="s">
        <v>189</v>
      </c>
      <c r="E144" s="259" t="s">
        <v>1</v>
      </c>
      <c r="F144" s="260" t="s">
        <v>958</v>
      </c>
      <c r="G144" s="257"/>
      <c r="H144" s="261">
        <v>4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189</v>
      </c>
      <c r="AU144" s="267" t="s">
        <v>92</v>
      </c>
      <c r="AV144" s="13" t="s">
        <v>92</v>
      </c>
      <c r="AW144" s="13" t="s">
        <v>36</v>
      </c>
      <c r="AX144" s="13" t="s">
        <v>81</v>
      </c>
      <c r="AY144" s="267" t="s">
        <v>166</v>
      </c>
    </row>
    <row r="145" s="16" customFormat="1">
      <c r="A145" s="16"/>
      <c r="B145" s="289"/>
      <c r="C145" s="290"/>
      <c r="D145" s="258" t="s">
        <v>189</v>
      </c>
      <c r="E145" s="291" t="s">
        <v>1</v>
      </c>
      <c r="F145" s="292" t="s">
        <v>202</v>
      </c>
      <c r="G145" s="290"/>
      <c r="H145" s="293">
        <v>4</v>
      </c>
      <c r="I145" s="294"/>
      <c r="J145" s="290"/>
      <c r="K145" s="290"/>
      <c r="L145" s="295"/>
      <c r="M145" s="296"/>
      <c r="N145" s="297"/>
      <c r="O145" s="297"/>
      <c r="P145" s="297"/>
      <c r="Q145" s="297"/>
      <c r="R145" s="297"/>
      <c r="S145" s="297"/>
      <c r="T145" s="298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99" t="s">
        <v>189</v>
      </c>
      <c r="AU145" s="299" t="s">
        <v>92</v>
      </c>
      <c r="AV145" s="16" t="s">
        <v>100</v>
      </c>
      <c r="AW145" s="16" t="s">
        <v>36</v>
      </c>
      <c r="AX145" s="16" t="s">
        <v>86</v>
      </c>
      <c r="AY145" s="299" t="s">
        <v>166</v>
      </c>
    </row>
    <row r="146" s="2" customFormat="1" ht="24.15" customHeight="1">
      <c r="A146" s="39"/>
      <c r="B146" s="40"/>
      <c r="C146" s="235" t="s">
        <v>204</v>
      </c>
      <c r="D146" s="235" t="s">
        <v>168</v>
      </c>
      <c r="E146" s="236" t="s">
        <v>959</v>
      </c>
      <c r="F146" s="237" t="s">
        <v>960</v>
      </c>
      <c r="G146" s="238" t="s">
        <v>236</v>
      </c>
      <c r="H146" s="239">
        <v>1</v>
      </c>
      <c r="I146" s="240"/>
      <c r="J146" s="239">
        <f>ROUND(I146*H146,3)</f>
        <v>0</v>
      </c>
      <c r="K146" s="241"/>
      <c r="L146" s="45"/>
      <c r="M146" s="242" t="s">
        <v>1</v>
      </c>
      <c r="N146" s="243" t="s">
        <v>47</v>
      </c>
      <c r="O146" s="98"/>
      <c r="P146" s="244">
        <f>O146*H146</f>
        <v>0</v>
      </c>
      <c r="Q146" s="244">
        <v>1.0000000000000001E-05</v>
      </c>
      <c r="R146" s="244">
        <f>Q146*H146</f>
        <v>1.0000000000000001E-05</v>
      </c>
      <c r="S146" s="244">
        <v>0</v>
      </c>
      <c r="T146" s="24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100</v>
      </c>
      <c r="AT146" s="246" t="s">
        <v>168</v>
      </c>
      <c r="AU146" s="246" t="s">
        <v>92</v>
      </c>
      <c r="AY146" s="18" t="s">
        <v>166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8" t="s">
        <v>92</v>
      </c>
      <c r="BK146" s="248">
        <f>ROUND(I146*H146,3)</f>
        <v>0</v>
      </c>
      <c r="BL146" s="18" t="s">
        <v>100</v>
      </c>
      <c r="BM146" s="246" t="s">
        <v>961</v>
      </c>
    </row>
    <row r="147" s="2" customFormat="1" ht="33" customHeight="1">
      <c r="A147" s="39"/>
      <c r="B147" s="40"/>
      <c r="C147" s="300" t="s">
        <v>7</v>
      </c>
      <c r="D147" s="300" t="s">
        <v>227</v>
      </c>
      <c r="E147" s="301" t="s">
        <v>962</v>
      </c>
      <c r="F147" s="302" t="s">
        <v>963</v>
      </c>
      <c r="G147" s="303" t="s">
        <v>230</v>
      </c>
      <c r="H147" s="304">
        <v>0.20000000000000001</v>
      </c>
      <c r="I147" s="305"/>
      <c r="J147" s="304">
        <f>ROUND(I147*H147,3)</f>
        <v>0</v>
      </c>
      <c r="K147" s="306"/>
      <c r="L147" s="307"/>
      <c r="M147" s="308" t="s">
        <v>1</v>
      </c>
      <c r="N147" s="309" t="s">
        <v>47</v>
      </c>
      <c r="O147" s="98"/>
      <c r="P147" s="244">
        <f>O147*H147</f>
        <v>0</v>
      </c>
      <c r="Q147" s="244">
        <v>0.0022000000000000001</v>
      </c>
      <c r="R147" s="244">
        <f>Q147*H147</f>
        <v>0.00044000000000000007</v>
      </c>
      <c r="S147" s="244">
        <v>0</v>
      </c>
      <c r="T147" s="24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6" t="s">
        <v>122</v>
      </c>
      <c r="AT147" s="246" t="s">
        <v>227</v>
      </c>
      <c r="AU147" s="246" t="s">
        <v>92</v>
      </c>
      <c r="AY147" s="18" t="s">
        <v>166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8" t="s">
        <v>92</v>
      </c>
      <c r="BK147" s="248">
        <f>ROUND(I147*H147,3)</f>
        <v>0</v>
      </c>
      <c r="BL147" s="18" t="s">
        <v>100</v>
      </c>
      <c r="BM147" s="246" t="s">
        <v>964</v>
      </c>
    </row>
    <row r="148" s="13" customFormat="1">
      <c r="A148" s="13"/>
      <c r="B148" s="256"/>
      <c r="C148" s="257"/>
      <c r="D148" s="258" t="s">
        <v>189</v>
      </c>
      <c r="E148" s="259" t="s">
        <v>1</v>
      </c>
      <c r="F148" s="260" t="s">
        <v>965</v>
      </c>
      <c r="G148" s="257"/>
      <c r="H148" s="261">
        <v>0.20000000000000001</v>
      </c>
      <c r="I148" s="262"/>
      <c r="J148" s="257"/>
      <c r="K148" s="257"/>
      <c r="L148" s="263"/>
      <c r="M148" s="264"/>
      <c r="N148" s="265"/>
      <c r="O148" s="265"/>
      <c r="P148" s="265"/>
      <c r="Q148" s="265"/>
      <c r="R148" s="265"/>
      <c r="S148" s="265"/>
      <c r="T148" s="26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7" t="s">
        <v>189</v>
      </c>
      <c r="AU148" s="267" t="s">
        <v>92</v>
      </c>
      <c r="AV148" s="13" t="s">
        <v>92</v>
      </c>
      <c r="AW148" s="13" t="s">
        <v>36</v>
      </c>
      <c r="AX148" s="13" t="s">
        <v>81</v>
      </c>
      <c r="AY148" s="267" t="s">
        <v>166</v>
      </c>
    </row>
    <row r="149" s="16" customFormat="1">
      <c r="A149" s="16"/>
      <c r="B149" s="289"/>
      <c r="C149" s="290"/>
      <c r="D149" s="258" t="s">
        <v>189</v>
      </c>
      <c r="E149" s="291" t="s">
        <v>1</v>
      </c>
      <c r="F149" s="292" t="s">
        <v>202</v>
      </c>
      <c r="G149" s="290"/>
      <c r="H149" s="293">
        <v>0.20000000000000001</v>
      </c>
      <c r="I149" s="294"/>
      <c r="J149" s="290"/>
      <c r="K149" s="290"/>
      <c r="L149" s="295"/>
      <c r="M149" s="296"/>
      <c r="N149" s="297"/>
      <c r="O149" s="297"/>
      <c r="P149" s="297"/>
      <c r="Q149" s="297"/>
      <c r="R149" s="297"/>
      <c r="S149" s="297"/>
      <c r="T149" s="298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99" t="s">
        <v>189</v>
      </c>
      <c r="AU149" s="299" t="s">
        <v>92</v>
      </c>
      <c r="AV149" s="16" t="s">
        <v>100</v>
      </c>
      <c r="AW149" s="16" t="s">
        <v>36</v>
      </c>
      <c r="AX149" s="16" t="s">
        <v>86</v>
      </c>
      <c r="AY149" s="299" t="s">
        <v>166</v>
      </c>
    </row>
    <row r="150" s="2" customFormat="1" ht="16.5" customHeight="1">
      <c r="A150" s="39"/>
      <c r="B150" s="40"/>
      <c r="C150" s="235" t="s">
        <v>457</v>
      </c>
      <c r="D150" s="235" t="s">
        <v>168</v>
      </c>
      <c r="E150" s="236" t="s">
        <v>966</v>
      </c>
      <c r="F150" s="237" t="s">
        <v>967</v>
      </c>
      <c r="G150" s="238" t="s">
        <v>236</v>
      </c>
      <c r="H150" s="239">
        <v>14</v>
      </c>
      <c r="I150" s="240"/>
      <c r="J150" s="239">
        <f>ROUND(I150*H150,3)</f>
        <v>0</v>
      </c>
      <c r="K150" s="241"/>
      <c r="L150" s="45"/>
      <c r="M150" s="242" t="s">
        <v>1</v>
      </c>
      <c r="N150" s="243" t="s">
        <v>47</v>
      </c>
      <c r="O150" s="98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6" t="s">
        <v>100</v>
      </c>
      <c r="AT150" s="246" t="s">
        <v>168</v>
      </c>
      <c r="AU150" s="246" t="s">
        <v>92</v>
      </c>
      <c r="AY150" s="18" t="s">
        <v>166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8" t="s">
        <v>92</v>
      </c>
      <c r="BK150" s="248">
        <f>ROUND(I150*H150,3)</f>
        <v>0</v>
      </c>
      <c r="BL150" s="18" t="s">
        <v>100</v>
      </c>
      <c r="BM150" s="246" t="s">
        <v>968</v>
      </c>
    </row>
    <row r="151" s="2" customFormat="1" ht="37.8" customHeight="1">
      <c r="A151" s="39"/>
      <c r="B151" s="40"/>
      <c r="C151" s="235" t="s">
        <v>463</v>
      </c>
      <c r="D151" s="235" t="s">
        <v>168</v>
      </c>
      <c r="E151" s="236" t="s">
        <v>969</v>
      </c>
      <c r="F151" s="237" t="s">
        <v>970</v>
      </c>
      <c r="G151" s="238" t="s">
        <v>230</v>
      </c>
      <c r="H151" s="239">
        <v>1</v>
      </c>
      <c r="I151" s="240"/>
      <c r="J151" s="239">
        <f>ROUND(I151*H151,3)</f>
        <v>0</v>
      </c>
      <c r="K151" s="241"/>
      <c r="L151" s="45"/>
      <c r="M151" s="242" t="s">
        <v>1</v>
      </c>
      <c r="N151" s="243" t="s">
        <v>47</v>
      </c>
      <c r="O151" s="98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6" t="s">
        <v>100</v>
      </c>
      <c r="AT151" s="246" t="s">
        <v>168</v>
      </c>
      <c r="AU151" s="246" t="s">
        <v>92</v>
      </c>
      <c r="AY151" s="18" t="s">
        <v>166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8" t="s">
        <v>92</v>
      </c>
      <c r="BK151" s="248">
        <f>ROUND(I151*H151,3)</f>
        <v>0</v>
      </c>
      <c r="BL151" s="18" t="s">
        <v>100</v>
      </c>
      <c r="BM151" s="246" t="s">
        <v>971</v>
      </c>
    </row>
    <row r="152" s="2" customFormat="1" ht="24.15" customHeight="1">
      <c r="A152" s="39"/>
      <c r="B152" s="40"/>
      <c r="C152" s="300" t="s">
        <v>451</v>
      </c>
      <c r="D152" s="300" t="s">
        <v>227</v>
      </c>
      <c r="E152" s="301" t="s">
        <v>972</v>
      </c>
      <c r="F152" s="302" t="s">
        <v>973</v>
      </c>
      <c r="G152" s="303" t="s">
        <v>230</v>
      </c>
      <c r="H152" s="304">
        <v>1</v>
      </c>
      <c r="I152" s="305"/>
      <c r="J152" s="304">
        <f>ROUND(I152*H152,3)</f>
        <v>0</v>
      </c>
      <c r="K152" s="306"/>
      <c r="L152" s="307"/>
      <c r="M152" s="308" t="s">
        <v>1</v>
      </c>
      <c r="N152" s="309" t="s">
        <v>47</v>
      </c>
      <c r="O152" s="98"/>
      <c r="P152" s="244">
        <f>O152*H152</f>
        <v>0</v>
      </c>
      <c r="Q152" s="244">
        <v>0.0090299999999999998</v>
      </c>
      <c r="R152" s="244">
        <f>Q152*H152</f>
        <v>0.0090299999999999998</v>
      </c>
      <c r="S152" s="244">
        <v>0</v>
      </c>
      <c r="T152" s="24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122</v>
      </c>
      <c r="AT152" s="246" t="s">
        <v>227</v>
      </c>
      <c r="AU152" s="246" t="s">
        <v>92</v>
      </c>
      <c r="AY152" s="18" t="s">
        <v>166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8" t="s">
        <v>92</v>
      </c>
      <c r="BK152" s="248">
        <f>ROUND(I152*H152,3)</f>
        <v>0</v>
      </c>
      <c r="BL152" s="18" t="s">
        <v>100</v>
      </c>
      <c r="BM152" s="246" t="s">
        <v>974</v>
      </c>
    </row>
    <row r="153" s="2" customFormat="1" ht="24.15" customHeight="1">
      <c r="A153" s="39"/>
      <c r="B153" s="40"/>
      <c r="C153" s="300" t="s">
        <v>401</v>
      </c>
      <c r="D153" s="300" t="s">
        <v>227</v>
      </c>
      <c r="E153" s="301" t="s">
        <v>975</v>
      </c>
      <c r="F153" s="302" t="s">
        <v>976</v>
      </c>
      <c r="G153" s="303" t="s">
        <v>230</v>
      </c>
      <c r="H153" s="304">
        <v>1</v>
      </c>
      <c r="I153" s="305"/>
      <c r="J153" s="304">
        <f>ROUND(I153*H153,3)</f>
        <v>0</v>
      </c>
      <c r="K153" s="306"/>
      <c r="L153" s="307"/>
      <c r="M153" s="308" t="s">
        <v>1</v>
      </c>
      <c r="N153" s="309" t="s">
        <v>47</v>
      </c>
      <c r="O153" s="98"/>
      <c r="P153" s="244">
        <f>O153*H153</f>
        <v>0</v>
      </c>
      <c r="Q153" s="244">
        <v>0.014489999999999999</v>
      </c>
      <c r="R153" s="244">
        <f>Q153*H153</f>
        <v>0.014489999999999999</v>
      </c>
      <c r="S153" s="244">
        <v>0</v>
      </c>
      <c r="T153" s="24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6" t="s">
        <v>122</v>
      </c>
      <c r="AT153" s="246" t="s">
        <v>227</v>
      </c>
      <c r="AU153" s="246" t="s">
        <v>92</v>
      </c>
      <c r="AY153" s="18" t="s">
        <v>166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8" t="s">
        <v>92</v>
      </c>
      <c r="BK153" s="248">
        <f>ROUND(I153*H153,3)</f>
        <v>0</v>
      </c>
      <c r="BL153" s="18" t="s">
        <v>100</v>
      </c>
      <c r="BM153" s="246" t="s">
        <v>977</v>
      </c>
    </row>
    <row r="154" s="2" customFormat="1" ht="24.15" customHeight="1">
      <c r="A154" s="39"/>
      <c r="B154" s="40"/>
      <c r="C154" s="300" t="s">
        <v>817</v>
      </c>
      <c r="D154" s="300" t="s">
        <v>227</v>
      </c>
      <c r="E154" s="301" t="s">
        <v>978</v>
      </c>
      <c r="F154" s="302" t="s">
        <v>979</v>
      </c>
      <c r="G154" s="303" t="s">
        <v>230</v>
      </c>
      <c r="H154" s="304">
        <v>1</v>
      </c>
      <c r="I154" s="305"/>
      <c r="J154" s="304">
        <f>ROUND(I154*H154,3)</f>
        <v>0</v>
      </c>
      <c r="K154" s="306"/>
      <c r="L154" s="307"/>
      <c r="M154" s="308" t="s">
        <v>1</v>
      </c>
      <c r="N154" s="309" t="s">
        <v>47</v>
      </c>
      <c r="O154" s="98"/>
      <c r="P154" s="244">
        <f>O154*H154</f>
        <v>0</v>
      </c>
      <c r="Q154" s="244">
        <v>0.0058799999999999998</v>
      </c>
      <c r="R154" s="244">
        <f>Q154*H154</f>
        <v>0.0058799999999999998</v>
      </c>
      <c r="S154" s="244">
        <v>0</v>
      </c>
      <c r="T154" s="24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6" t="s">
        <v>122</v>
      </c>
      <c r="AT154" s="246" t="s">
        <v>227</v>
      </c>
      <c r="AU154" s="246" t="s">
        <v>92</v>
      </c>
      <c r="AY154" s="18" t="s">
        <v>166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8" t="s">
        <v>92</v>
      </c>
      <c r="BK154" s="248">
        <f>ROUND(I154*H154,3)</f>
        <v>0</v>
      </c>
      <c r="BL154" s="18" t="s">
        <v>100</v>
      </c>
      <c r="BM154" s="246" t="s">
        <v>980</v>
      </c>
    </row>
    <row r="155" s="2" customFormat="1" ht="24.15" customHeight="1">
      <c r="A155" s="39"/>
      <c r="B155" s="40"/>
      <c r="C155" s="300" t="s">
        <v>821</v>
      </c>
      <c r="D155" s="300" t="s">
        <v>227</v>
      </c>
      <c r="E155" s="301" t="s">
        <v>981</v>
      </c>
      <c r="F155" s="302" t="s">
        <v>982</v>
      </c>
      <c r="G155" s="303" t="s">
        <v>230</v>
      </c>
      <c r="H155" s="304">
        <v>2</v>
      </c>
      <c r="I155" s="305"/>
      <c r="J155" s="304">
        <f>ROUND(I155*H155,3)</f>
        <v>0</v>
      </c>
      <c r="K155" s="306"/>
      <c r="L155" s="307"/>
      <c r="M155" s="308" t="s">
        <v>1</v>
      </c>
      <c r="N155" s="309" t="s">
        <v>47</v>
      </c>
      <c r="O155" s="98"/>
      <c r="P155" s="244">
        <f>O155*H155</f>
        <v>0</v>
      </c>
      <c r="Q155" s="244">
        <v>0.00066</v>
      </c>
      <c r="R155" s="244">
        <f>Q155*H155</f>
        <v>0.00132</v>
      </c>
      <c r="S155" s="244">
        <v>0</v>
      </c>
      <c r="T155" s="24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122</v>
      </c>
      <c r="AT155" s="246" t="s">
        <v>227</v>
      </c>
      <c r="AU155" s="246" t="s">
        <v>92</v>
      </c>
      <c r="AY155" s="18" t="s">
        <v>166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8" t="s">
        <v>92</v>
      </c>
      <c r="BK155" s="248">
        <f>ROUND(I155*H155,3)</f>
        <v>0</v>
      </c>
      <c r="BL155" s="18" t="s">
        <v>100</v>
      </c>
      <c r="BM155" s="246" t="s">
        <v>983</v>
      </c>
    </row>
    <row r="156" s="2" customFormat="1" ht="24.15" customHeight="1">
      <c r="A156" s="39"/>
      <c r="B156" s="40"/>
      <c r="C156" s="300" t="s">
        <v>825</v>
      </c>
      <c r="D156" s="300" t="s">
        <v>227</v>
      </c>
      <c r="E156" s="301" t="s">
        <v>984</v>
      </c>
      <c r="F156" s="302" t="s">
        <v>985</v>
      </c>
      <c r="G156" s="303" t="s">
        <v>230</v>
      </c>
      <c r="H156" s="304">
        <v>1</v>
      </c>
      <c r="I156" s="305"/>
      <c r="J156" s="304">
        <f>ROUND(I156*H156,3)</f>
        <v>0</v>
      </c>
      <c r="K156" s="306"/>
      <c r="L156" s="307"/>
      <c r="M156" s="308" t="s">
        <v>1</v>
      </c>
      <c r="N156" s="309" t="s">
        <v>47</v>
      </c>
      <c r="O156" s="98"/>
      <c r="P156" s="244">
        <f>O156*H156</f>
        <v>0</v>
      </c>
      <c r="Q156" s="244">
        <v>0.020500000000000001</v>
      </c>
      <c r="R156" s="244">
        <f>Q156*H156</f>
        <v>0.020500000000000001</v>
      </c>
      <c r="S156" s="244">
        <v>0</v>
      </c>
      <c r="T156" s="24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6" t="s">
        <v>122</v>
      </c>
      <c r="AT156" s="246" t="s">
        <v>227</v>
      </c>
      <c r="AU156" s="246" t="s">
        <v>92</v>
      </c>
      <c r="AY156" s="18" t="s">
        <v>166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8" t="s">
        <v>92</v>
      </c>
      <c r="BK156" s="248">
        <f>ROUND(I156*H156,3)</f>
        <v>0</v>
      </c>
      <c r="BL156" s="18" t="s">
        <v>100</v>
      </c>
      <c r="BM156" s="246" t="s">
        <v>986</v>
      </c>
    </row>
    <row r="157" s="2" customFormat="1" ht="24.15" customHeight="1">
      <c r="A157" s="39"/>
      <c r="B157" s="40"/>
      <c r="C157" s="235" t="s">
        <v>437</v>
      </c>
      <c r="D157" s="235" t="s">
        <v>168</v>
      </c>
      <c r="E157" s="236" t="s">
        <v>987</v>
      </c>
      <c r="F157" s="237" t="s">
        <v>988</v>
      </c>
      <c r="G157" s="238" t="s">
        <v>230</v>
      </c>
      <c r="H157" s="239">
        <v>1</v>
      </c>
      <c r="I157" s="240"/>
      <c r="J157" s="239">
        <f>ROUND(I157*H157,3)</f>
        <v>0</v>
      </c>
      <c r="K157" s="241"/>
      <c r="L157" s="45"/>
      <c r="M157" s="242" t="s">
        <v>1</v>
      </c>
      <c r="N157" s="243" t="s">
        <v>47</v>
      </c>
      <c r="O157" s="98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100</v>
      </c>
      <c r="AT157" s="246" t="s">
        <v>168</v>
      </c>
      <c r="AU157" s="246" t="s">
        <v>92</v>
      </c>
      <c r="AY157" s="18" t="s">
        <v>166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8" t="s">
        <v>92</v>
      </c>
      <c r="BK157" s="248">
        <f>ROUND(I157*H157,3)</f>
        <v>0</v>
      </c>
      <c r="BL157" s="18" t="s">
        <v>100</v>
      </c>
      <c r="BM157" s="246" t="s">
        <v>989</v>
      </c>
    </row>
    <row r="158" s="2" customFormat="1" ht="37.8" customHeight="1">
      <c r="A158" s="39"/>
      <c r="B158" s="40"/>
      <c r="C158" s="300" t="s">
        <v>832</v>
      </c>
      <c r="D158" s="300" t="s">
        <v>227</v>
      </c>
      <c r="E158" s="301" t="s">
        <v>990</v>
      </c>
      <c r="F158" s="302" t="s">
        <v>991</v>
      </c>
      <c r="G158" s="303" t="s">
        <v>230</v>
      </c>
      <c r="H158" s="304">
        <v>1</v>
      </c>
      <c r="I158" s="305"/>
      <c r="J158" s="304">
        <f>ROUND(I158*H158,3)</f>
        <v>0</v>
      </c>
      <c r="K158" s="306"/>
      <c r="L158" s="307"/>
      <c r="M158" s="308" t="s">
        <v>1</v>
      </c>
      <c r="N158" s="309" t="s">
        <v>47</v>
      </c>
      <c r="O158" s="98"/>
      <c r="P158" s="244">
        <f>O158*H158</f>
        <v>0</v>
      </c>
      <c r="Q158" s="244">
        <v>0.27700000000000002</v>
      </c>
      <c r="R158" s="244">
        <f>Q158*H158</f>
        <v>0.27700000000000002</v>
      </c>
      <c r="S158" s="244">
        <v>0</v>
      </c>
      <c r="T158" s="24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122</v>
      </c>
      <c r="AT158" s="246" t="s">
        <v>227</v>
      </c>
      <c r="AU158" s="246" t="s">
        <v>92</v>
      </c>
      <c r="AY158" s="18" t="s">
        <v>166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8" t="s">
        <v>92</v>
      </c>
      <c r="BK158" s="248">
        <f>ROUND(I158*H158,3)</f>
        <v>0</v>
      </c>
      <c r="BL158" s="18" t="s">
        <v>100</v>
      </c>
      <c r="BM158" s="246" t="s">
        <v>992</v>
      </c>
    </row>
    <row r="159" s="2" customFormat="1" ht="24.15" customHeight="1">
      <c r="A159" s="39"/>
      <c r="B159" s="40"/>
      <c r="C159" s="300" t="s">
        <v>442</v>
      </c>
      <c r="D159" s="300" t="s">
        <v>227</v>
      </c>
      <c r="E159" s="301" t="s">
        <v>993</v>
      </c>
      <c r="F159" s="302" t="s">
        <v>994</v>
      </c>
      <c r="G159" s="303" t="s">
        <v>236</v>
      </c>
      <c r="H159" s="304">
        <v>14</v>
      </c>
      <c r="I159" s="305"/>
      <c r="J159" s="304">
        <f>ROUND(I159*H159,3)</f>
        <v>0</v>
      </c>
      <c r="K159" s="306"/>
      <c r="L159" s="307"/>
      <c r="M159" s="308" t="s">
        <v>1</v>
      </c>
      <c r="N159" s="309" t="s">
        <v>47</v>
      </c>
      <c r="O159" s="98"/>
      <c r="P159" s="244">
        <f>O159*H159</f>
        <v>0</v>
      </c>
      <c r="Q159" s="244">
        <v>0.00010000000000000001</v>
      </c>
      <c r="R159" s="244">
        <f>Q159*H159</f>
        <v>0.0014</v>
      </c>
      <c r="S159" s="244">
        <v>0</v>
      </c>
      <c r="T159" s="24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6" t="s">
        <v>122</v>
      </c>
      <c r="AT159" s="246" t="s">
        <v>227</v>
      </c>
      <c r="AU159" s="246" t="s">
        <v>92</v>
      </c>
      <c r="AY159" s="18" t="s">
        <v>166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8" t="s">
        <v>92</v>
      </c>
      <c r="BK159" s="248">
        <f>ROUND(I159*H159,3)</f>
        <v>0</v>
      </c>
      <c r="BL159" s="18" t="s">
        <v>100</v>
      </c>
      <c r="BM159" s="246" t="s">
        <v>995</v>
      </c>
    </row>
    <row r="160" s="2" customFormat="1" ht="24.15" customHeight="1">
      <c r="A160" s="39"/>
      <c r="B160" s="40"/>
      <c r="C160" s="235" t="s">
        <v>414</v>
      </c>
      <c r="D160" s="235" t="s">
        <v>168</v>
      </c>
      <c r="E160" s="236" t="s">
        <v>996</v>
      </c>
      <c r="F160" s="237" t="s">
        <v>997</v>
      </c>
      <c r="G160" s="238" t="s">
        <v>236</v>
      </c>
      <c r="H160" s="239">
        <v>14</v>
      </c>
      <c r="I160" s="240"/>
      <c r="J160" s="239">
        <f>ROUND(I160*H160,3)</f>
        <v>0</v>
      </c>
      <c r="K160" s="241"/>
      <c r="L160" s="45"/>
      <c r="M160" s="242" t="s">
        <v>1</v>
      </c>
      <c r="N160" s="243" t="s">
        <v>47</v>
      </c>
      <c r="O160" s="98"/>
      <c r="P160" s="244">
        <f>O160*H160</f>
        <v>0</v>
      </c>
      <c r="Q160" s="244">
        <v>0.00010000000000000001</v>
      </c>
      <c r="R160" s="244">
        <f>Q160*H160</f>
        <v>0.0014</v>
      </c>
      <c r="S160" s="244">
        <v>0</v>
      </c>
      <c r="T160" s="24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6" t="s">
        <v>100</v>
      </c>
      <c r="AT160" s="246" t="s">
        <v>168</v>
      </c>
      <c r="AU160" s="246" t="s">
        <v>92</v>
      </c>
      <c r="AY160" s="18" t="s">
        <v>166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8" t="s">
        <v>92</v>
      </c>
      <c r="BK160" s="248">
        <f>ROUND(I160*H160,3)</f>
        <v>0</v>
      </c>
      <c r="BL160" s="18" t="s">
        <v>100</v>
      </c>
      <c r="BM160" s="246" t="s">
        <v>998</v>
      </c>
    </row>
    <row r="161" s="12" customFormat="1" ht="22.8" customHeight="1">
      <c r="A161" s="12"/>
      <c r="B161" s="219"/>
      <c r="C161" s="220"/>
      <c r="D161" s="221" t="s">
        <v>80</v>
      </c>
      <c r="E161" s="233" t="s">
        <v>293</v>
      </c>
      <c r="F161" s="233" t="s">
        <v>294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P162</f>
        <v>0</v>
      </c>
      <c r="Q161" s="227"/>
      <c r="R161" s="228">
        <f>R162</f>
        <v>0</v>
      </c>
      <c r="S161" s="227"/>
      <c r="T161" s="229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0" t="s">
        <v>86</v>
      </c>
      <c r="AT161" s="231" t="s">
        <v>80</v>
      </c>
      <c r="AU161" s="231" t="s">
        <v>86</v>
      </c>
      <c r="AY161" s="230" t="s">
        <v>166</v>
      </c>
      <c r="BK161" s="232">
        <f>BK162</f>
        <v>0</v>
      </c>
    </row>
    <row r="162" s="2" customFormat="1" ht="33" customHeight="1">
      <c r="A162" s="39"/>
      <c r="B162" s="40"/>
      <c r="C162" s="235" t="s">
        <v>360</v>
      </c>
      <c r="D162" s="235" t="s">
        <v>168</v>
      </c>
      <c r="E162" s="236" t="s">
        <v>858</v>
      </c>
      <c r="F162" s="237" t="s">
        <v>859</v>
      </c>
      <c r="G162" s="238" t="s">
        <v>287</v>
      </c>
      <c r="H162" s="239">
        <v>19.920999999999999</v>
      </c>
      <c r="I162" s="240"/>
      <c r="J162" s="239">
        <f>ROUND(I162*H162,3)</f>
        <v>0</v>
      </c>
      <c r="K162" s="241"/>
      <c r="L162" s="45"/>
      <c r="M162" s="249" t="s">
        <v>1</v>
      </c>
      <c r="N162" s="250" t="s">
        <v>47</v>
      </c>
      <c r="O162" s="251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6" t="s">
        <v>100</v>
      </c>
      <c r="AT162" s="246" t="s">
        <v>168</v>
      </c>
      <c r="AU162" s="246" t="s">
        <v>92</v>
      </c>
      <c r="AY162" s="18" t="s">
        <v>166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8" t="s">
        <v>92</v>
      </c>
      <c r="BK162" s="248">
        <f>ROUND(I162*H162,3)</f>
        <v>0</v>
      </c>
      <c r="BL162" s="18" t="s">
        <v>100</v>
      </c>
      <c r="BM162" s="246" t="s">
        <v>999</v>
      </c>
    </row>
    <row r="163" s="2" customFormat="1" ht="6.96" customHeight="1">
      <c r="A163" s="39"/>
      <c r="B163" s="73"/>
      <c r="C163" s="74"/>
      <c r="D163" s="74"/>
      <c r="E163" s="74"/>
      <c r="F163" s="74"/>
      <c r="G163" s="74"/>
      <c r="H163" s="74"/>
      <c r="I163" s="74"/>
      <c r="J163" s="74"/>
      <c r="K163" s="74"/>
      <c r="L163" s="45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1GuO67kMdM1s/TKWijSKvWykYC/wSvGWcKSl4xm/inevNMfLb6utP6V0MgH9G886zV6+nUMtyAnOFWF/5pmt2A==" hashValue="ZVOYXVB+9EffR0DL1BTNnC5piX7QycEZOc6zjwgHDcFeKJP/9B8wVos28uLCVKHGEFXAX4veAnaxLxZqMfrl9Q==" algorithmName="SHA-512" password="CC35"/>
  <autoFilter ref="C120:K16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56" t="s">
        <v>14</v>
      </c>
      <c r="E6" s="39"/>
      <c r="F6" s="39"/>
      <c r="G6" s="39"/>
      <c r="H6" s="39"/>
      <c r="I6" s="39"/>
      <c r="J6" s="39"/>
      <c r="K6" s="39"/>
      <c r="L6" s="70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57" t="s">
        <v>15</v>
      </c>
      <c r="F7" s="39"/>
      <c r="G7" s="39"/>
      <c r="H7" s="39"/>
      <c r="I7" s="39"/>
      <c r="J7" s="39"/>
      <c r="K7" s="39"/>
      <c r="L7" s="70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56" t="s">
        <v>16</v>
      </c>
      <c r="E9" s="39"/>
      <c r="F9" s="147" t="s">
        <v>17</v>
      </c>
      <c r="G9" s="39"/>
      <c r="H9" s="39"/>
      <c r="I9" s="156" t="s">
        <v>18</v>
      </c>
      <c r="J9" s="147" t="s">
        <v>19</v>
      </c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6" t="s">
        <v>20</v>
      </c>
      <c r="E10" s="39"/>
      <c r="F10" s="147" t="s">
        <v>21</v>
      </c>
      <c r="G10" s="39"/>
      <c r="H10" s="39"/>
      <c r="I10" s="156" t="s">
        <v>22</v>
      </c>
      <c r="J10" s="158" t="str">
        <f>'Rekapitulácia stavby'!AN8</f>
        <v>27. 1. 2022</v>
      </c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24</v>
      </c>
      <c r="E12" s="39"/>
      <c r="F12" s="39"/>
      <c r="G12" s="39"/>
      <c r="H12" s="39"/>
      <c r="I12" s="156" t="s">
        <v>25</v>
      </c>
      <c r="J12" s="147" t="s">
        <v>26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47" t="s">
        <v>27</v>
      </c>
      <c r="F13" s="39"/>
      <c r="G13" s="39"/>
      <c r="H13" s="39"/>
      <c r="I13" s="156" t="s">
        <v>28</v>
      </c>
      <c r="J13" s="147" t="s">
        <v>29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6" t="s">
        <v>30</v>
      </c>
      <c r="E15" s="39"/>
      <c r="F15" s="39"/>
      <c r="G15" s="39"/>
      <c r="H15" s="39"/>
      <c r="I15" s="156" t="s">
        <v>25</v>
      </c>
      <c r="J15" s="34" t="str">
        <f>'Rekapitulácia stavby'!AN13</f>
        <v>Vyplň údaj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'Rekapitulácia stavby'!E14</f>
        <v>Vyplň údaj</v>
      </c>
      <c r="F16" s="147"/>
      <c r="G16" s="147"/>
      <c r="H16" s="147"/>
      <c r="I16" s="156" t="s">
        <v>28</v>
      </c>
      <c r="J16" s="34" t="str">
        <f>'Rekapitulácia stavby'!AN14</f>
        <v>Vyplň údaj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6" t="s">
        <v>32</v>
      </c>
      <c r="E18" s="39"/>
      <c r="F18" s="39"/>
      <c r="G18" s="39"/>
      <c r="H18" s="39"/>
      <c r="I18" s="156" t="s">
        <v>25</v>
      </c>
      <c r="J18" s="147" t="s">
        <v>33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7" t="s">
        <v>34</v>
      </c>
      <c r="F19" s="39"/>
      <c r="G19" s="39"/>
      <c r="H19" s="39"/>
      <c r="I19" s="156" t="s">
        <v>28</v>
      </c>
      <c r="J19" s="147" t="s">
        <v>35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6" t="s">
        <v>38</v>
      </c>
      <c r="E21" s="39"/>
      <c r="F21" s="39"/>
      <c r="G21" s="39"/>
      <c r="H21" s="39"/>
      <c r="I21" s="156" t="s">
        <v>25</v>
      </c>
      <c r="J21" s="147" t="s">
        <v>1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47" t="s">
        <v>39</v>
      </c>
      <c r="F22" s="39"/>
      <c r="G22" s="39"/>
      <c r="H22" s="39"/>
      <c r="I22" s="156" t="s">
        <v>28</v>
      </c>
      <c r="J22" s="147" t="s">
        <v>1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6" t="s">
        <v>40</v>
      </c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59"/>
      <c r="B25" s="160"/>
      <c r="C25" s="159"/>
      <c r="D25" s="159"/>
      <c r="E25" s="161" t="s">
        <v>1</v>
      </c>
      <c r="F25" s="161"/>
      <c r="G25" s="161"/>
      <c r="H25" s="161"/>
      <c r="I25" s="159"/>
      <c r="J25" s="159"/>
      <c r="K25" s="159"/>
      <c r="L25" s="162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63"/>
      <c r="E27" s="163"/>
      <c r="F27" s="163"/>
      <c r="G27" s="163"/>
      <c r="H27" s="163"/>
      <c r="I27" s="163"/>
      <c r="J27" s="163"/>
      <c r="K27" s="163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64" t="s">
        <v>41</v>
      </c>
      <c r="E28" s="39"/>
      <c r="F28" s="39"/>
      <c r="G28" s="39"/>
      <c r="H28" s="39"/>
      <c r="I28" s="39"/>
      <c r="J28" s="165">
        <f>ROUND(J114, 2)</f>
        <v>0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66" t="s">
        <v>43</v>
      </c>
      <c r="G30" s="39"/>
      <c r="H30" s="39"/>
      <c r="I30" s="166" t="s">
        <v>42</v>
      </c>
      <c r="J30" s="166" t="s">
        <v>44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67" t="s">
        <v>45</v>
      </c>
      <c r="E31" s="168" t="s">
        <v>46</v>
      </c>
      <c r="F31" s="169">
        <f>ROUND((SUM(BE114:BE118)),  2)</f>
        <v>0</v>
      </c>
      <c r="G31" s="170"/>
      <c r="H31" s="170"/>
      <c r="I31" s="171">
        <v>0.20000000000000001</v>
      </c>
      <c r="J31" s="169">
        <f>ROUND(((SUM(BE114:BE118))*I31),  2)</f>
        <v>0</v>
      </c>
      <c r="K31" s="39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68" t="s">
        <v>47</v>
      </c>
      <c r="F32" s="169">
        <f>ROUND((SUM(BF114:BF118)),  2)</f>
        <v>0</v>
      </c>
      <c r="G32" s="170"/>
      <c r="H32" s="170"/>
      <c r="I32" s="171">
        <v>0.20000000000000001</v>
      </c>
      <c r="J32" s="169">
        <f>ROUND(((SUM(BF114:BF118))*I32), 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56" t="s">
        <v>48</v>
      </c>
      <c r="F33" s="172">
        <f>ROUND((SUM(BG114:BG118)),  2)</f>
        <v>0</v>
      </c>
      <c r="G33" s="39"/>
      <c r="H33" s="39"/>
      <c r="I33" s="173">
        <v>0.20000000000000001</v>
      </c>
      <c r="J33" s="172">
        <f>0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56" t="s">
        <v>49</v>
      </c>
      <c r="F34" s="172">
        <f>ROUND((SUM(BH114:BH118)),  2)</f>
        <v>0</v>
      </c>
      <c r="G34" s="39"/>
      <c r="H34" s="39"/>
      <c r="I34" s="173">
        <v>0.20000000000000001</v>
      </c>
      <c r="J34" s="172">
        <f>0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68" t="s">
        <v>50</v>
      </c>
      <c r="F35" s="169">
        <f>ROUND((SUM(BI114:BI118)),  2)</f>
        <v>0</v>
      </c>
      <c r="G35" s="170"/>
      <c r="H35" s="170"/>
      <c r="I35" s="171">
        <v>0</v>
      </c>
      <c r="J35" s="169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74"/>
      <c r="D37" s="175" t="s">
        <v>51</v>
      </c>
      <c r="E37" s="176"/>
      <c r="F37" s="176"/>
      <c r="G37" s="177" t="s">
        <v>52</v>
      </c>
      <c r="H37" s="178" t="s">
        <v>53</v>
      </c>
      <c r="I37" s="176"/>
      <c r="J37" s="179">
        <f>SUM(J28:J35)</f>
        <v>0</v>
      </c>
      <c r="K37" s="180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83" t="str">
        <f>E7</f>
        <v>Zberný dvor Ludanice</v>
      </c>
      <c r="F85" s="41"/>
      <c r="G85" s="41"/>
      <c r="H85" s="41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Ludanice</v>
      </c>
      <c r="G87" s="41"/>
      <c r="H87" s="41"/>
      <c r="I87" s="33" t="s">
        <v>22</v>
      </c>
      <c r="J87" s="86" t="str">
        <f>IF(J10="","",J10)</f>
        <v>27. 1. 2022</v>
      </c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24</v>
      </c>
      <c r="D89" s="41"/>
      <c r="E89" s="41"/>
      <c r="F89" s="28" t="str">
        <f>E13</f>
        <v>Obec Ludanice</v>
      </c>
      <c r="G89" s="41"/>
      <c r="H89" s="41"/>
      <c r="I89" s="33" t="s">
        <v>32</v>
      </c>
      <c r="J89" s="37" t="str">
        <f>E19</f>
        <v>Ing.arch.Ondrej Trangoš,Bratislava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30</v>
      </c>
      <c r="D90" s="41"/>
      <c r="E90" s="41"/>
      <c r="F90" s="28" t="str">
        <f>IF(E16="","",E16)</f>
        <v>Vyplň údaj</v>
      </c>
      <c r="G90" s="41"/>
      <c r="H90" s="41"/>
      <c r="I90" s="33" t="s">
        <v>38</v>
      </c>
      <c r="J90" s="37" t="str">
        <f>E22</f>
        <v>Bečka</v>
      </c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92" t="s">
        <v>146</v>
      </c>
      <c r="D92" s="193"/>
      <c r="E92" s="193"/>
      <c r="F92" s="193"/>
      <c r="G92" s="193"/>
      <c r="H92" s="193"/>
      <c r="I92" s="193"/>
      <c r="J92" s="194" t="s">
        <v>147</v>
      </c>
      <c r="K92" s="193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95" t="s">
        <v>148</v>
      </c>
      <c r="D94" s="41"/>
      <c r="E94" s="41"/>
      <c r="F94" s="41"/>
      <c r="G94" s="41"/>
      <c r="H94" s="41"/>
      <c r="I94" s="41"/>
      <c r="J94" s="117">
        <f>J114</f>
        <v>0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149</v>
      </c>
    </row>
    <row r="95" s="9" customFormat="1" ht="24.96" customHeight="1">
      <c r="A95" s="9"/>
      <c r="B95" s="196"/>
      <c r="C95" s="197"/>
      <c r="D95" s="198" t="s">
        <v>150</v>
      </c>
      <c r="E95" s="199"/>
      <c r="F95" s="199"/>
      <c r="G95" s="199"/>
      <c r="H95" s="199"/>
      <c r="I95" s="199"/>
      <c r="J95" s="200">
        <f>J115</f>
        <v>0</v>
      </c>
      <c r="K95" s="197"/>
      <c r="L95" s="20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202"/>
      <c r="C96" s="139"/>
      <c r="D96" s="203" t="s">
        <v>151</v>
      </c>
      <c r="E96" s="204"/>
      <c r="F96" s="204"/>
      <c r="G96" s="204"/>
      <c r="H96" s="204"/>
      <c r="I96" s="204"/>
      <c r="J96" s="205">
        <f>J116</f>
        <v>0</v>
      </c>
      <c r="K96" s="139"/>
      <c r="L96" s="20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102" s="2" customFormat="1" ht="6.96" customHeight="1">
      <c r="A102" s="39"/>
      <c r="B102" s="75"/>
      <c r="C102" s="76"/>
      <c r="D102" s="76"/>
      <c r="E102" s="76"/>
      <c r="F102" s="76"/>
      <c r="G102" s="76"/>
      <c r="H102" s="76"/>
      <c r="I102" s="76"/>
      <c r="J102" s="76"/>
      <c r="K102" s="76"/>
      <c r="L102" s="7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4" t="s">
        <v>152</v>
      </c>
      <c r="D103" s="41"/>
      <c r="E103" s="41"/>
      <c r="F103" s="41"/>
      <c r="G103" s="41"/>
      <c r="H103" s="41"/>
      <c r="I103" s="41"/>
      <c r="J103" s="41"/>
      <c r="K103" s="41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3" t="s">
        <v>14</v>
      </c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83" t="str">
        <f>E7</f>
        <v>Zberný dvor Ludanice</v>
      </c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20</v>
      </c>
      <c r="D108" s="41"/>
      <c r="E108" s="41"/>
      <c r="F108" s="28" t="str">
        <f>F10</f>
        <v>Ludanice</v>
      </c>
      <c r="G108" s="41"/>
      <c r="H108" s="41"/>
      <c r="I108" s="33" t="s">
        <v>22</v>
      </c>
      <c r="J108" s="86" t="str">
        <f>IF(J10="","",J10)</f>
        <v>27. 1. 2022</v>
      </c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5.65" customHeight="1">
      <c r="A110" s="39"/>
      <c r="B110" s="40"/>
      <c r="C110" s="33" t="s">
        <v>24</v>
      </c>
      <c r="D110" s="41"/>
      <c r="E110" s="41"/>
      <c r="F110" s="28" t="str">
        <f>E13</f>
        <v>Obec Ludanice</v>
      </c>
      <c r="G110" s="41"/>
      <c r="H110" s="41"/>
      <c r="I110" s="33" t="s">
        <v>32</v>
      </c>
      <c r="J110" s="37" t="str">
        <f>E19</f>
        <v>Ing.arch.Ondrej Trangoš,Bratislava</v>
      </c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5.15" customHeight="1">
      <c r="A111" s="39"/>
      <c r="B111" s="40"/>
      <c r="C111" s="33" t="s">
        <v>30</v>
      </c>
      <c r="D111" s="41"/>
      <c r="E111" s="41"/>
      <c r="F111" s="28" t="str">
        <f>IF(E16="","",E16)</f>
        <v>Vyplň údaj</v>
      </c>
      <c r="G111" s="41"/>
      <c r="H111" s="41"/>
      <c r="I111" s="33" t="s">
        <v>38</v>
      </c>
      <c r="J111" s="37" t="str">
        <f>E22</f>
        <v>Bečka</v>
      </c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0.32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1" customFormat="1" ht="29.28" customHeight="1">
      <c r="A113" s="207"/>
      <c r="B113" s="208"/>
      <c r="C113" s="209" t="s">
        <v>153</v>
      </c>
      <c r="D113" s="210" t="s">
        <v>66</v>
      </c>
      <c r="E113" s="210" t="s">
        <v>62</v>
      </c>
      <c r="F113" s="210" t="s">
        <v>63</v>
      </c>
      <c r="G113" s="210" t="s">
        <v>154</v>
      </c>
      <c r="H113" s="210" t="s">
        <v>155</v>
      </c>
      <c r="I113" s="210" t="s">
        <v>156</v>
      </c>
      <c r="J113" s="211" t="s">
        <v>147</v>
      </c>
      <c r="K113" s="212" t="s">
        <v>157</v>
      </c>
      <c r="L113" s="213"/>
      <c r="M113" s="107" t="s">
        <v>1</v>
      </c>
      <c r="N113" s="108" t="s">
        <v>45</v>
      </c>
      <c r="O113" s="108" t="s">
        <v>158</v>
      </c>
      <c r="P113" s="108" t="s">
        <v>159</v>
      </c>
      <c r="Q113" s="108" t="s">
        <v>160</v>
      </c>
      <c r="R113" s="108" t="s">
        <v>161</v>
      </c>
      <c r="S113" s="108" t="s">
        <v>162</v>
      </c>
      <c r="T113" s="109" t="s">
        <v>163</v>
      </c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</row>
    <row r="114" s="2" customFormat="1" ht="22.8" customHeight="1">
      <c r="A114" s="39"/>
      <c r="B114" s="40"/>
      <c r="C114" s="114" t="s">
        <v>148</v>
      </c>
      <c r="D114" s="41"/>
      <c r="E114" s="41"/>
      <c r="F114" s="41"/>
      <c r="G114" s="41"/>
      <c r="H114" s="41"/>
      <c r="I114" s="41"/>
      <c r="J114" s="214">
        <f>BK114</f>
        <v>0</v>
      </c>
      <c r="K114" s="41"/>
      <c r="L114" s="45"/>
      <c r="M114" s="110"/>
      <c r="N114" s="215"/>
      <c r="O114" s="111"/>
      <c r="P114" s="216">
        <f>P115</f>
        <v>0</v>
      </c>
      <c r="Q114" s="111"/>
      <c r="R114" s="216">
        <f>R115</f>
        <v>0</v>
      </c>
      <c r="S114" s="111"/>
      <c r="T114" s="217">
        <f>T115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80</v>
      </c>
      <c r="AU114" s="18" t="s">
        <v>149</v>
      </c>
      <c r="BK114" s="218">
        <f>BK115</f>
        <v>0</v>
      </c>
    </row>
    <row r="115" s="12" customFormat="1" ht="25.92" customHeight="1">
      <c r="A115" s="12"/>
      <c r="B115" s="219"/>
      <c r="C115" s="220"/>
      <c r="D115" s="221" t="s">
        <v>80</v>
      </c>
      <c r="E115" s="222" t="s">
        <v>164</v>
      </c>
      <c r="F115" s="222" t="s">
        <v>165</v>
      </c>
      <c r="G115" s="220"/>
      <c r="H115" s="220"/>
      <c r="I115" s="223"/>
      <c r="J115" s="224">
        <f>BK115</f>
        <v>0</v>
      </c>
      <c r="K115" s="220"/>
      <c r="L115" s="225"/>
      <c r="M115" s="226"/>
      <c r="N115" s="227"/>
      <c r="O115" s="227"/>
      <c r="P115" s="228">
        <f>P116</f>
        <v>0</v>
      </c>
      <c r="Q115" s="227"/>
      <c r="R115" s="228">
        <f>R116</f>
        <v>0</v>
      </c>
      <c r="S115" s="227"/>
      <c r="T115" s="229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30" t="s">
        <v>86</v>
      </c>
      <c r="AT115" s="231" t="s">
        <v>80</v>
      </c>
      <c r="AU115" s="231" t="s">
        <v>81</v>
      </c>
      <c r="AY115" s="230" t="s">
        <v>166</v>
      </c>
      <c r="BK115" s="232">
        <f>BK116</f>
        <v>0</v>
      </c>
    </row>
    <row r="116" s="12" customFormat="1" ht="22.8" customHeight="1">
      <c r="A116" s="12"/>
      <c r="B116" s="219"/>
      <c r="C116" s="220"/>
      <c r="D116" s="221" t="s">
        <v>80</v>
      </c>
      <c r="E116" s="233" t="s">
        <v>103</v>
      </c>
      <c r="F116" s="233" t="s">
        <v>167</v>
      </c>
      <c r="G116" s="220"/>
      <c r="H116" s="220"/>
      <c r="I116" s="223"/>
      <c r="J116" s="234">
        <f>BK116</f>
        <v>0</v>
      </c>
      <c r="K116" s="220"/>
      <c r="L116" s="225"/>
      <c r="M116" s="226"/>
      <c r="N116" s="227"/>
      <c r="O116" s="227"/>
      <c r="P116" s="228">
        <f>SUM(P117:P118)</f>
        <v>0</v>
      </c>
      <c r="Q116" s="227"/>
      <c r="R116" s="228">
        <f>SUM(R117:R118)</f>
        <v>0</v>
      </c>
      <c r="S116" s="227"/>
      <c r="T116" s="229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30" t="s">
        <v>86</v>
      </c>
      <c r="AT116" s="231" t="s">
        <v>80</v>
      </c>
      <c r="AU116" s="231" t="s">
        <v>86</v>
      </c>
      <c r="AY116" s="230" t="s">
        <v>166</v>
      </c>
      <c r="BK116" s="232">
        <f>SUM(BK117:BK118)</f>
        <v>0</v>
      </c>
    </row>
    <row r="117" s="2" customFormat="1" ht="33" customHeight="1">
      <c r="A117" s="39"/>
      <c r="B117" s="40"/>
      <c r="C117" s="235" t="s">
        <v>92</v>
      </c>
      <c r="D117" s="235" t="s">
        <v>168</v>
      </c>
      <c r="E117" s="236" t="s">
        <v>169</v>
      </c>
      <c r="F117" s="237" t="s">
        <v>170</v>
      </c>
      <c r="G117" s="238" t="s">
        <v>171</v>
      </c>
      <c r="H117" s="239">
        <v>0</v>
      </c>
      <c r="I117" s="240"/>
      <c r="J117" s="239">
        <f>ROUND(I117*H117,3)</f>
        <v>0</v>
      </c>
      <c r="K117" s="241"/>
      <c r="L117" s="45"/>
      <c r="M117" s="242" t="s">
        <v>1</v>
      </c>
      <c r="N117" s="243" t="s">
        <v>47</v>
      </c>
      <c r="O117" s="98"/>
      <c r="P117" s="244">
        <f>O117*H117</f>
        <v>0</v>
      </c>
      <c r="Q117" s="244">
        <v>0.48280000000000001</v>
      </c>
      <c r="R117" s="244">
        <f>Q117*H117</f>
        <v>0</v>
      </c>
      <c r="S117" s="244">
        <v>0</v>
      </c>
      <c r="T117" s="24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46" t="s">
        <v>100</v>
      </c>
      <c r="AT117" s="246" t="s">
        <v>168</v>
      </c>
      <c r="AU117" s="246" t="s">
        <v>92</v>
      </c>
      <c r="AY117" s="18" t="s">
        <v>166</v>
      </c>
      <c r="BE117" s="247">
        <f>IF(N117="základná",J117,0)</f>
        <v>0</v>
      </c>
      <c r="BF117" s="247">
        <f>IF(N117="znížená",J117,0)</f>
        <v>0</v>
      </c>
      <c r="BG117" s="247">
        <f>IF(N117="zákl. prenesená",J117,0)</f>
        <v>0</v>
      </c>
      <c r="BH117" s="247">
        <f>IF(N117="zníž. prenesená",J117,0)</f>
        <v>0</v>
      </c>
      <c r="BI117" s="247">
        <f>IF(N117="nulová",J117,0)</f>
        <v>0</v>
      </c>
      <c r="BJ117" s="18" t="s">
        <v>92</v>
      </c>
      <c r="BK117" s="248">
        <f>ROUND(I117*H117,3)</f>
        <v>0</v>
      </c>
      <c r="BL117" s="18" t="s">
        <v>100</v>
      </c>
      <c r="BM117" s="246" t="s">
        <v>172</v>
      </c>
    </row>
    <row r="118" s="2" customFormat="1" ht="33" customHeight="1">
      <c r="A118" s="39"/>
      <c r="B118" s="40"/>
      <c r="C118" s="235" t="s">
        <v>86</v>
      </c>
      <c r="D118" s="235" t="s">
        <v>168</v>
      </c>
      <c r="E118" s="236" t="s">
        <v>173</v>
      </c>
      <c r="F118" s="237" t="s">
        <v>174</v>
      </c>
      <c r="G118" s="238" t="s">
        <v>171</v>
      </c>
      <c r="H118" s="239">
        <v>0</v>
      </c>
      <c r="I118" s="240"/>
      <c r="J118" s="239">
        <f>ROUND(I118*H118,3)</f>
        <v>0</v>
      </c>
      <c r="K118" s="241"/>
      <c r="L118" s="45"/>
      <c r="M118" s="249" t="s">
        <v>1</v>
      </c>
      <c r="N118" s="250" t="s">
        <v>47</v>
      </c>
      <c r="O118" s="251"/>
      <c r="P118" s="252">
        <f>O118*H118</f>
        <v>0</v>
      </c>
      <c r="Q118" s="252">
        <v>0.60104000000000002</v>
      </c>
      <c r="R118" s="252">
        <f>Q118*H118</f>
        <v>0</v>
      </c>
      <c r="S118" s="252">
        <v>0</v>
      </c>
      <c r="T118" s="25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46" t="s">
        <v>100</v>
      </c>
      <c r="AT118" s="246" t="s">
        <v>168</v>
      </c>
      <c r="AU118" s="246" t="s">
        <v>92</v>
      </c>
      <c r="AY118" s="18" t="s">
        <v>166</v>
      </c>
      <c r="BE118" s="247">
        <f>IF(N118="základná",J118,0)</f>
        <v>0</v>
      </c>
      <c r="BF118" s="247">
        <f>IF(N118="znížená",J118,0)</f>
        <v>0</v>
      </c>
      <c r="BG118" s="247">
        <f>IF(N118="zákl. prenesená",J118,0)</f>
        <v>0</v>
      </c>
      <c r="BH118" s="247">
        <f>IF(N118="zníž. prenesená",J118,0)</f>
        <v>0</v>
      </c>
      <c r="BI118" s="247">
        <f>IF(N118="nulová",J118,0)</f>
        <v>0</v>
      </c>
      <c r="BJ118" s="18" t="s">
        <v>92</v>
      </c>
      <c r="BK118" s="248">
        <f>ROUND(I118*H118,3)</f>
        <v>0</v>
      </c>
      <c r="BL118" s="18" t="s">
        <v>100</v>
      </c>
      <c r="BM118" s="246" t="s">
        <v>175</v>
      </c>
    </row>
    <row r="119" s="2" customFormat="1" ht="6.96" customHeight="1">
      <c r="A119" s="39"/>
      <c r="B119" s="73"/>
      <c r="C119" s="74"/>
      <c r="D119" s="74"/>
      <c r="E119" s="74"/>
      <c r="F119" s="74"/>
      <c r="G119" s="74"/>
      <c r="H119" s="74"/>
      <c r="I119" s="74"/>
      <c r="J119" s="74"/>
      <c r="K119" s="74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OcwLGLwOkKJ/8BPgXSHtOneEEHtzr6p/S413FBrfx9thi5Y8hVis6BW8dTT/wiSn8kdaTlVyOjqj/G6e4qVt4w==" hashValue="gJ8G8KM3kyE01ezqpDlNXBJN4Bb/yUHBWATcpqI/V8aYDIR0vAxwe7iwOPyprttsq2O7K00huMnN/v2uzQv7sw==" algorithmName="SHA-512" password="CC35"/>
  <autoFilter ref="C113:K118"/>
  <mergeCells count="6">
    <mergeCell ref="E7:H7"/>
    <mergeCell ref="E16:H16"/>
    <mergeCell ref="E25:H25"/>
    <mergeCell ref="E85:H85"/>
    <mergeCell ref="E106:H10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136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1000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137</v>
      </c>
      <c r="G11" s="39"/>
      <c r="H11" s="39"/>
      <c r="I11" s="156" t="s">
        <v>18</v>
      </c>
      <c r="J11" s="147" t="s">
        <v>1001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ROUND(J118,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ROUND((SUM(BE118:BE121)),  2)</f>
        <v>0</v>
      </c>
      <c r="G33" s="170"/>
      <c r="H33" s="170"/>
      <c r="I33" s="171">
        <v>0.20000000000000001</v>
      </c>
      <c r="J33" s="169">
        <f>ROUND(((SUM(BE118:BE121))*I33),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ROUND((SUM(BF118:BF121)),  2)</f>
        <v>0</v>
      </c>
      <c r="G34" s="170"/>
      <c r="H34" s="170"/>
      <c r="I34" s="171">
        <v>0.20000000000000001</v>
      </c>
      <c r="J34" s="169">
        <f>ROUND(((SUM(BF118:BF121))*I34),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ROUND((SUM(BG118:BG121)),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ROUND((SUM(BH118:BH121)),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ROUND((SUM(BI118:BI121)),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12 - SO 12 Areálové osvetlenie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J118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368</v>
      </c>
      <c r="E97" s="199"/>
      <c r="F97" s="199"/>
      <c r="G97" s="199"/>
      <c r="H97" s="199"/>
      <c r="I97" s="199"/>
      <c r="J97" s="200">
        <f>J119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732</v>
      </c>
      <c r="E98" s="204"/>
      <c r="F98" s="204"/>
      <c r="G98" s="204"/>
      <c r="H98" s="204"/>
      <c r="I98" s="204"/>
      <c r="J98" s="205">
        <f>J120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73"/>
      <c r="C100" s="74"/>
      <c r="D100" s="74"/>
      <c r="E100" s="74"/>
      <c r="F100" s="74"/>
      <c r="G100" s="74"/>
      <c r="H100" s="74"/>
      <c r="I100" s="74"/>
      <c r="J100" s="74"/>
      <c r="K100" s="74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152</v>
      </c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14</v>
      </c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55" t="str">
        <f>E7</f>
        <v>Zberný dvor Ludanice</v>
      </c>
      <c r="F108" s="33"/>
      <c r="G108" s="33"/>
      <c r="H108" s="33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176</v>
      </c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83" t="str">
        <f>E9</f>
        <v>12 - SO 12 Areálové osvetlenie</v>
      </c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Ludanice</v>
      </c>
      <c r="G112" s="41"/>
      <c r="H112" s="41"/>
      <c r="I112" s="33" t="s">
        <v>22</v>
      </c>
      <c r="J112" s="86" t="str">
        <f>IF(J12="","",J12)</f>
        <v>27. 1. 2022</v>
      </c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24</v>
      </c>
      <c r="D114" s="41"/>
      <c r="E114" s="41"/>
      <c r="F114" s="28" t="str">
        <f>E15</f>
        <v>Obec Ludanice</v>
      </c>
      <c r="G114" s="41"/>
      <c r="H114" s="41"/>
      <c r="I114" s="33" t="s">
        <v>32</v>
      </c>
      <c r="J114" s="37" t="str">
        <f>E21</f>
        <v>Ing.arch.Ondrej Trangoš, Bratislava</v>
      </c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38</v>
      </c>
      <c r="J115" s="37" t="str">
        <f>E24</f>
        <v>Bečka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7"/>
      <c r="B117" s="208"/>
      <c r="C117" s="209" t="s">
        <v>153</v>
      </c>
      <c r="D117" s="210" t="s">
        <v>66</v>
      </c>
      <c r="E117" s="210" t="s">
        <v>62</v>
      </c>
      <c r="F117" s="210" t="s">
        <v>63</v>
      </c>
      <c r="G117" s="210" t="s">
        <v>154</v>
      </c>
      <c r="H117" s="210" t="s">
        <v>155</v>
      </c>
      <c r="I117" s="210" t="s">
        <v>156</v>
      </c>
      <c r="J117" s="211" t="s">
        <v>147</v>
      </c>
      <c r="K117" s="212" t="s">
        <v>157</v>
      </c>
      <c r="L117" s="213"/>
      <c r="M117" s="107" t="s">
        <v>1</v>
      </c>
      <c r="N117" s="108" t="s">
        <v>45</v>
      </c>
      <c r="O117" s="108" t="s">
        <v>158</v>
      </c>
      <c r="P117" s="108" t="s">
        <v>159</v>
      </c>
      <c r="Q117" s="108" t="s">
        <v>160</v>
      </c>
      <c r="R117" s="108" t="s">
        <v>161</v>
      </c>
      <c r="S117" s="108" t="s">
        <v>162</v>
      </c>
      <c r="T117" s="109" t="s">
        <v>163</v>
      </c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</row>
    <row r="118" s="2" customFormat="1" ht="22.8" customHeight="1">
      <c r="A118" s="39"/>
      <c r="B118" s="40"/>
      <c r="C118" s="114" t="s">
        <v>148</v>
      </c>
      <c r="D118" s="41"/>
      <c r="E118" s="41"/>
      <c r="F118" s="41"/>
      <c r="G118" s="41"/>
      <c r="H118" s="41"/>
      <c r="I118" s="41"/>
      <c r="J118" s="214">
        <f>BK118</f>
        <v>0</v>
      </c>
      <c r="K118" s="41"/>
      <c r="L118" s="45"/>
      <c r="M118" s="110"/>
      <c r="N118" s="215"/>
      <c r="O118" s="111"/>
      <c r="P118" s="216">
        <f>P119</f>
        <v>0</v>
      </c>
      <c r="Q118" s="111"/>
      <c r="R118" s="216">
        <f>R119</f>
        <v>0</v>
      </c>
      <c r="S118" s="111"/>
      <c r="T118" s="217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80</v>
      </c>
      <c r="AU118" s="18" t="s">
        <v>149</v>
      </c>
      <c r="BK118" s="218">
        <f>BK119</f>
        <v>0</v>
      </c>
    </row>
    <row r="119" s="12" customFormat="1" ht="25.92" customHeight="1">
      <c r="A119" s="12"/>
      <c r="B119" s="219"/>
      <c r="C119" s="220"/>
      <c r="D119" s="221" t="s">
        <v>80</v>
      </c>
      <c r="E119" s="222" t="s">
        <v>227</v>
      </c>
      <c r="F119" s="222" t="s">
        <v>454</v>
      </c>
      <c r="G119" s="220"/>
      <c r="H119" s="220"/>
      <c r="I119" s="223"/>
      <c r="J119" s="224">
        <f>BK119</f>
        <v>0</v>
      </c>
      <c r="K119" s="220"/>
      <c r="L119" s="225"/>
      <c r="M119" s="226"/>
      <c r="N119" s="227"/>
      <c r="O119" s="227"/>
      <c r="P119" s="228">
        <f>P120</f>
        <v>0</v>
      </c>
      <c r="Q119" s="227"/>
      <c r="R119" s="228">
        <f>R120</f>
        <v>0</v>
      </c>
      <c r="S119" s="227"/>
      <c r="T119" s="22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0" t="s">
        <v>97</v>
      </c>
      <c r="AT119" s="231" t="s">
        <v>80</v>
      </c>
      <c r="AU119" s="231" t="s">
        <v>81</v>
      </c>
      <c r="AY119" s="230" t="s">
        <v>166</v>
      </c>
      <c r="BK119" s="232">
        <f>BK120</f>
        <v>0</v>
      </c>
    </row>
    <row r="120" s="12" customFormat="1" ht="22.8" customHeight="1">
      <c r="A120" s="12"/>
      <c r="B120" s="219"/>
      <c r="C120" s="220"/>
      <c r="D120" s="221" t="s">
        <v>80</v>
      </c>
      <c r="E120" s="233" t="s">
        <v>649</v>
      </c>
      <c r="F120" s="233" t="s">
        <v>650</v>
      </c>
      <c r="G120" s="220"/>
      <c r="H120" s="220"/>
      <c r="I120" s="223"/>
      <c r="J120" s="234">
        <f>BK120</f>
        <v>0</v>
      </c>
      <c r="K120" s="220"/>
      <c r="L120" s="225"/>
      <c r="M120" s="226"/>
      <c r="N120" s="227"/>
      <c r="O120" s="227"/>
      <c r="P120" s="228">
        <f>P121</f>
        <v>0</v>
      </c>
      <c r="Q120" s="227"/>
      <c r="R120" s="228">
        <f>R121</f>
        <v>0</v>
      </c>
      <c r="S120" s="227"/>
      <c r="T120" s="22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0" t="s">
        <v>97</v>
      </c>
      <c r="AT120" s="231" t="s">
        <v>80</v>
      </c>
      <c r="AU120" s="231" t="s">
        <v>86</v>
      </c>
      <c r="AY120" s="230" t="s">
        <v>166</v>
      </c>
      <c r="BK120" s="232">
        <f>BK121</f>
        <v>0</v>
      </c>
    </row>
    <row r="121" s="2" customFormat="1" ht="16.5" customHeight="1">
      <c r="A121" s="39"/>
      <c r="B121" s="40"/>
      <c r="C121" s="235" t="s">
        <v>86</v>
      </c>
      <c r="D121" s="235" t="s">
        <v>168</v>
      </c>
      <c r="E121" s="236" t="s">
        <v>1002</v>
      </c>
      <c r="F121" s="237" t="s">
        <v>1003</v>
      </c>
      <c r="G121" s="238" t="s">
        <v>653</v>
      </c>
      <c r="H121" s="239">
        <v>1</v>
      </c>
      <c r="I121" s="240"/>
      <c r="J121" s="239">
        <f>ROUND(I121*H121,3)</f>
        <v>0</v>
      </c>
      <c r="K121" s="241"/>
      <c r="L121" s="45"/>
      <c r="M121" s="249" t="s">
        <v>1</v>
      </c>
      <c r="N121" s="250" t="s">
        <v>47</v>
      </c>
      <c r="O121" s="25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6" t="s">
        <v>460</v>
      </c>
      <c r="AT121" s="246" t="s">
        <v>168</v>
      </c>
      <c r="AU121" s="246" t="s">
        <v>92</v>
      </c>
      <c r="AY121" s="18" t="s">
        <v>166</v>
      </c>
      <c r="BE121" s="247">
        <f>IF(N121="základná",J121,0)</f>
        <v>0</v>
      </c>
      <c r="BF121" s="247">
        <f>IF(N121="znížená",J121,0)</f>
        <v>0</v>
      </c>
      <c r="BG121" s="247">
        <f>IF(N121="zákl. prenesená",J121,0)</f>
        <v>0</v>
      </c>
      <c r="BH121" s="247">
        <f>IF(N121="zníž. prenesená",J121,0)</f>
        <v>0</v>
      </c>
      <c r="BI121" s="247">
        <f>IF(N121="nulová",J121,0)</f>
        <v>0</v>
      </c>
      <c r="BJ121" s="18" t="s">
        <v>92</v>
      </c>
      <c r="BK121" s="248">
        <f>ROUND(I121*H121,3)</f>
        <v>0</v>
      </c>
      <c r="BL121" s="18" t="s">
        <v>460</v>
      </c>
      <c r="BM121" s="246" t="s">
        <v>1004</v>
      </c>
    </row>
    <row r="122" s="2" customFormat="1" ht="6.96" customHeight="1">
      <c r="A122" s="39"/>
      <c r="B122" s="73"/>
      <c r="C122" s="74"/>
      <c r="D122" s="74"/>
      <c r="E122" s="74"/>
      <c r="F122" s="74"/>
      <c r="G122" s="74"/>
      <c r="H122" s="74"/>
      <c r="I122" s="74"/>
      <c r="J122" s="74"/>
      <c r="K122" s="74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xNGRfhsG3xjM+brVVFEMcL5guPy+Hstcm9JWIOtEf9h/m3hunOZKTIrkT/z8wzOvdkEoayNMr4isZlqnz5y9Rw==" hashValue="Q7T5GIt7f1T7iNEV8BD9DWyc9MgZ6YdS9uM7utWFjGdnd0p+1WdOD5PqDnsbMZx6G+x5D9w/0z+qy7CFQpKGx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140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1005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17</v>
      </c>
      <c r="G11" s="39"/>
      <c r="H11" s="39"/>
      <c r="I11" s="156" t="s">
        <v>18</v>
      </c>
      <c r="J11" s="147" t="s">
        <v>1006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34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ROUND(J122,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ROUND((SUM(BE122:BE149)),  2)</f>
        <v>0</v>
      </c>
      <c r="G33" s="170"/>
      <c r="H33" s="170"/>
      <c r="I33" s="171">
        <v>0.20000000000000001</v>
      </c>
      <c r="J33" s="169">
        <f>ROUND(((SUM(BE122:BE149))*I33),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ROUND((SUM(BF122:BF149)),  2)</f>
        <v>0</v>
      </c>
      <c r="G34" s="170"/>
      <c r="H34" s="170"/>
      <c r="I34" s="171">
        <v>0.20000000000000001</v>
      </c>
      <c r="J34" s="169">
        <f>ROUND(((SUM(BF122:BF149))*I34),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ROUND((SUM(BG122:BG149)),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ROUND((SUM(BH122:BH149)),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ROUND((SUM(BI122:BI149)),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13 - SO 13 Retenčná požiarna nádrž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J122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J123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180</v>
      </c>
      <c r="E98" s="204"/>
      <c r="F98" s="204"/>
      <c r="G98" s="204"/>
      <c r="H98" s="204"/>
      <c r="I98" s="204"/>
      <c r="J98" s="205">
        <f>J124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301</v>
      </c>
      <c r="E99" s="204"/>
      <c r="F99" s="204"/>
      <c r="G99" s="204"/>
      <c r="H99" s="204"/>
      <c r="I99" s="204"/>
      <c r="J99" s="205">
        <f>J134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139"/>
      <c r="D100" s="203" t="s">
        <v>184</v>
      </c>
      <c r="E100" s="204"/>
      <c r="F100" s="204"/>
      <c r="G100" s="204"/>
      <c r="H100" s="204"/>
      <c r="I100" s="204"/>
      <c r="J100" s="205">
        <f>J142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6"/>
      <c r="C101" s="197"/>
      <c r="D101" s="198" t="s">
        <v>302</v>
      </c>
      <c r="E101" s="199"/>
      <c r="F101" s="199"/>
      <c r="G101" s="199"/>
      <c r="H101" s="199"/>
      <c r="I101" s="199"/>
      <c r="J101" s="200">
        <f>J144</f>
        <v>0</v>
      </c>
      <c r="K101" s="197"/>
      <c r="L101" s="20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2"/>
      <c r="C102" s="139"/>
      <c r="D102" s="203" t="s">
        <v>303</v>
      </c>
      <c r="E102" s="204"/>
      <c r="F102" s="204"/>
      <c r="G102" s="204"/>
      <c r="H102" s="204"/>
      <c r="I102" s="204"/>
      <c r="J102" s="205">
        <f>J145</f>
        <v>0</v>
      </c>
      <c r="K102" s="139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73"/>
      <c r="C104" s="74"/>
      <c r="D104" s="74"/>
      <c r="E104" s="74"/>
      <c r="F104" s="74"/>
      <c r="G104" s="74"/>
      <c r="H104" s="74"/>
      <c r="I104" s="74"/>
      <c r="J104" s="74"/>
      <c r="K104" s="74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75"/>
      <c r="C108" s="76"/>
      <c r="D108" s="76"/>
      <c r="E108" s="76"/>
      <c r="F108" s="76"/>
      <c r="G108" s="76"/>
      <c r="H108" s="76"/>
      <c r="I108" s="76"/>
      <c r="J108" s="76"/>
      <c r="K108" s="76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152</v>
      </c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14</v>
      </c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255" t="str">
        <f>E7</f>
        <v>Zberný dvor Ludanice</v>
      </c>
      <c r="F112" s="33"/>
      <c r="G112" s="33"/>
      <c r="H112" s="33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176</v>
      </c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83" t="str">
        <f>E9</f>
        <v>13 - SO 13 Retenčná požiarna nádrž</v>
      </c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Ludanice</v>
      </c>
      <c r="G116" s="41"/>
      <c r="H116" s="41"/>
      <c r="I116" s="33" t="s">
        <v>22</v>
      </c>
      <c r="J116" s="86" t="str">
        <f>IF(J12="","",J12)</f>
        <v>27. 1. 2022</v>
      </c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Obec Ludanice</v>
      </c>
      <c r="G118" s="41"/>
      <c r="H118" s="41"/>
      <c r="I118" s="33" t="s">
        <v>32</v>
      </c>
      <c r="J118" s="37" t="str">
        <f>E21</f>
        <v>Ing.arch.Ondrej Trangoš,Bratislava</v>
      </c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38</v>
      </c>
      <c r="J119" s="37" t="str">
        <f>E24</f>
        <v>Bečka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7"/>
      <c r="B121" s="208"/>
      <c r="C121" s="209" t="s">
        <v>153</v>
      </c>
      <c r="D121" s="210" t="s">
        <v>66</v>
      </c>
      <c r="E121" s="210" t="s">
        <v>62</v>
      </c>
      <c r="F121" s="210" t="s">
        <v>63</v>
      </c>
      <c r="G121" s="210" t="s">
        <v>154</v>
      </c>
      <c r="H121" s="210" t="s">
        <v>155</v>
      </c>
      <c r="I121" s="210" t="s">
        <v>156</v>
      </c>
      <c r="J121" s="211" t="s">
        <v>147</v>
      </c>
      <c r="K121" s="212" t="s">
        <v>157</v>
      </c>
      <c r="L121" s="213"/>
      <c r="M121" s="107" t="s">
        <v>1</v>
      </c>
      <c r="N121" s="108" t="s">
        <v>45</v>
      </c>
      <c r="O121" s="108" t="s">
        <v>158</v>
      </c>
      <c r="P121" s="108" t="s">
        <v>159</v>
      </c>
      <c r="Q121" s="108" t="s">
        <v>160</v>
      </c>
      <c r="R121" s="108" t="s">
        <v>161</v>
      </c>
      <c r="S121" s="108" t="s">
        <v>162</v>
      </c>
      <c r="T121" s="109" t="s">
        <v>163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9"/>
      <c r="B122" s="40"/>
      <c r="C122" s="114" t="s">
        <v>148</v>
      </c>
      <c r="D122" s="41"/>
      <c r="E122" s="41"/>
      <c r="F122" s="41"/>
      <c r="G122" s="41"/>
      <c r="H122" s="41"/>
      <c r="I122" s="41"/>
      <c r="J122" s="214">
        <f>BK122</f>
        <v>0</v>
      </c>
      <c r="K122" s="41"/>
      <c r="L122" s="45"/>
      <c r="M122" s="110"/>
      <c r="N122" s="215"/>
      <c r="O122" s="111"/>
      <c r="P122" s="216">
        <f>P123+P144</f>
        <v>0</v>
      </c>
      <c r="Q122" s="111"/>
      <c r="R122" s="216">
        <f>R123+R144</f>
        <v>0.53801109000000003</v>
      </c>
      <c r="S122" s="111"/>
      <c r="T122" s="217">
        <f>T123+T144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80</v>
      </c>
      <c r="AU122" s="18" t="s">
        <v>149</v>
      </c>
      <c r="BK122" s="218">
        <f>BK123+BK144</f>
        <v>0</v>
      </c>
    </row>
    <row r="123" s="12" customFormat="1" ht="25.92" customHeight="1">
      <c r="A123" s="12"/>
      <c r="B123" s="219"/>
      <c r="C123" s="220"/>
      <c r="D123" s="221" t="s">
        <v>80</v>
      </c>
      <c r="E123" s="222" t="s">
        <v>164</v>
      </c>
      <c r="F123" s="222" t="s">
        <v>165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P124+P134+P142</f>
        <v>0</v>
      </c>
      <c r="Q123" s="227"/>
      <c r="R123" s="228">
        <f>R124+R134+R142</f>
        <v>0.52585044000000003</v>
      </c>
      <c r="S123" s="227"/>
      <c r="T123" s="229">
        <f>T124+T134+T142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86</v>
      </c>
      <c r="AT123" s="231" t="s">
        <v>80</v>
      </c>
      <c r="AU123" s="231" t="s">
        <v>81</v>
      </c>
      <c r="AY123" s="230" t="s">
        <v>166</v>
      </c>
      <c r="BK123" s="232">
        <f>BK124+BK134+BK142</f>
        <v>0</v>
      </c>
    </row>
    <row r="124" s="12" customFormat="1" ht="22.8" customHeight="1">
      <c r="A124" s="12"/>
      <c r="B124" s="219"/>
      <c r="C124" s="220"/>
      <c r="D124" s="221" t="s">
        <v>80</v>
      </c>
      <c r="E124" s="233" t="s">
        <v>86</v>
      </c>
      <c r="F124" s="233" t="s">
        <v>185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SUM(P125:P133)</f>
        <v>0</v>
      </c>
      <c r="Q124" s="227"/>
      <c r="R124" s="228">
        <f>SUM(R125:R133)</f>
        <v>0</v>
      </c>
      <c r="S124" s="227"/>
      <c r="T124" s="229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86</v>
      </c>
      <c r="AT124" s="231" t="s">
        <v>80</v>
      </c>
      <c r="AU124" s="231" t="s">
        <v>86</v>
      </c>
      <c r="AY124" s="230" t="s">
        <v>166</v>
      </c>
      <c r="BK124" s="232">
        <f>SUM(BK125:BK133)</f>
        <v>0</v>
      </c>
    </row>
    <row r="125" s="2" customFormat="1" ht="21.75" customHeight="1">
      <c r="A125" s="39"/>
      <c r="B125" s="40"/>
      <c r="C125" s="235" t="s">
        <v>86</v>
      </c>
      <c r="D125" s="235" t="s">
        <v>168</v>
      </c>
      <c r="E125" s="236" t="s">
        <v>1007</v>
      </c>
      <c r="F125" s="237" t="s">
        <v>1008</v>
      </c>
      <c r="G125" s="238" t="s">
        <v>250</v>
      </c>
      <c r="H125" s="239">
        <v>97.875</v>
      </c>
      <c r="I125" s="240"/>
      <c r="J125" s="239">
        <f>ROUND(I125*H125,3)</f>
        <v>0</v>
      </c>
      <c r="K125" s="241"/>
      <c r="L125" s="45"/>
      <c r="M125" s="242" t="s">
        <v>1</v>
      </c>
      <c r="N125" s="243" t="s">
        <v>47</v>
      </c>
      <c r="O125" s="98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6" t="s">
        <v>100</v>
      </c>
      <c r="AT125" s="246" t="s">
        <v>168</v>
      </c>
      <c r="AU125" s="246" t="s">
        <v>92</v>
      </c>
      <c r="AY125" s="18" t="s">
        <v>166</v>
      </c>
      <c r="BE125" s="247">
        <f>IF(N125="základná",J125,0)</f>
        <v>0</v>
      </c>
      <c r="BF125" s="247">
        <f>IF(N125="znížená",J125,0)</f>
        <v>0</v>
      </c>
      <c r="BG125" s="247">
        <f>IF(N125="zákl. prenesená",J125,0)</f>
        <v>0</v>
      </c>
      <c r="BH125" s="247">
        <f>IF(N125="zníž. prenesená",J125,0)</f>
        <v>0</v>
      </c>
      <c r="BI125" s="247">
        <f>IF(N125="nulová",J125,0)</f>
        <v>0</v>
      </c>
      <c r="BJ125" s="18" t="s">
        <v>92</v>
      </c>
      <c r="BK125" s="248">
        <f>ROUND(I125*H125,3)</f>
        <v>0</v>
      </c>
      <c r="BL125" s="18" t="s">
        <v>100</v>
      </c>
      <c r="BM125" s="246" t="s">
        <v>1009</v>
      </c>
    </row>
    <row r="126" s="13" customFormat="1">
      <c r="A126" s="13"/>
      <c r="B126" s="256"/>
      <c r="C126" s="257"/>
      <c r="D126" s="258" t="s">
        <v>189</v>
      </c>
      <c r="E126" s="259" t="s">
        <v>1</v>
      </c>
      <c r="F126" s="260" t="s">
        <v>1010</v>
      </c>
      <c r="G126" s="257"/>
      <c r="H126" s="261">
        <v>97.875</v>
      </c>
      <c r="I126" s="262"/>
      <c r="J126" s="257"/>
      <c r="K126" s="257"/>
      <c r="L126" s="263"/>
      <c r="M126" s="264"/>
      <c r="N126" s="265"/>
      <c r="O126" s="265"/>
      <c r="P126" s="265"/>
      <c r="Q126" s="265"/>
      <c r="R126" s="265"/>
      <c r="S126" s="265"/>
      <c r="T126" s="26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7" t="s">
        <v>189</v>
      </c>
      <c r="AU126" s="267" t="s">
        <v>92</v>
      </c>
      <c r="AV126" s="13" t="s">
        <v>92</v>
      </c>
      <c r="AW126" s="13" t="s">
        <v>36</v>
      </c>
      <c r="AX126" s="13" t="s">
        <v>86</v>
      </c>
      <c r="AY126" s="267" t="s">
        <v>166</v>
      </c>
    </row>
    <row r="127" s="2" customFormat="1" ht="24.15" customHeight="1">
      <c r="A127" s="39"/>
      <c r="B127" s="40"/>
      <c r="C127" s="235" t="s">
        <v>92</v>
      </c>
      <c r="D127" s="235" t="s">
        <v>168</v>
      </c>
      <c r="E127" s="236" t="s">
        <v>1011</v>
      </c>
      <c r="F127" s="237" t="s">
        <v>1012</v>
      </c>
      <c r="G127" s="238" t="s">
        <v>250</v>
      </c>
      <c r="H127" s="239">
        <v>97.875</v>
      </c>
      <c r="I127" s="240"/>
      <c r="J127" s="239">
        <f>ROUND(I127*H127,3)</f>
        <v>0</v>
      </c>
      <c r="K127" s="241"/>
      <c r="L127" s="45"/>
      <c r="M127" s="242" t="s">
        <v>1</v>
      </c>
      <c r="N127" s="243" t="s">
        <v>47</v>
      </c>
      <c r="O127" s="98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6" t="s">
        <v>100</v>
      </c>
      <c r="AT127" s="246" t="s">
        <v>168</v>
      </c>
      <c r="AU127" s="246" t="s">
        <v>92</v>
      </c>
      <c r="AY127" s="18" t="s">
        <v>166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8" t="s">
        <v>92</v>
      </c>
      <c r="BK127" s="248">
        <f>ROUND(I127*H127,3)</f>
        <v>0</v>
      </c>
      <c r="BL127" s="18" t="s">
        <v>100</v>
      </c>
      <c r="BM127" s="246" t="s">
        <v>1013</v>
      </c>
    </row>
    <row r="128" s="2" customFormat="1" ht="24.15" customHeight="1">
      <c r="A128" s="39"/>
      <c r="B128" s="40"/>
      <c r="C128" s="235" t="s">
        <v>97</v>
      </c>
      <c r="D128" s="235" t="s">
        <v>168</v>
      </c>
      <c r="E128" s="236" t="s">
        <v>1014</v>
      </c>
      <c r="F128" s="237" t="s">
        <v>1015</v>
      </c>
      <c r="G128" s="238" t="s">
        <v>250</v>
      </c>
      <c r="H128" s="239">
        <v>97.875</v>
      </c>
      <c r="I128" s="240"/>
      <c r="J128" s="239">
        <f>ROUND(I128*H128,3)</f>
        <v>0</v>
      </c>
      <c r="K128" s="241"/>
      <c r="L128" s="45"/>
      <c r="M128" s="242" t="s">
        <v>1</v>
      </c>
      <c r="N128" s="243" t="s">
        <v>47</v>
      </c>
      <c r="O128" s="98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100</v>
      </c>
      <c r="AT128" s="246" t="s">
        <v>168</v>
      </c>
      <c r="AU128" s="246" t="s">
        <v>92</v>
      </c>
      <c r="AY128" s="18" t="s">
        <v>166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8" t="s">
        <v>92</v>
      </c>
      <c r="BK128" s="248">
        <f>ROUND(I128*H128,3)</f>
        <v>0</v>
      </c>
      <c r="BL128" s="18" t="s">
        <v>100</v>
      </c>
      <c r="BM128" s="246" t="s">
        <v>1016</v>
      </c>
    </row>
    <row r="129" s="2" customFormat="1" ht="33" customHeight="1">
      <c r="A129" s="39"/>
      <c r="B129" s="40"/>
      <c r="C129" s="235" t="s">
        <v>100</v>
      </c>
      <c r="D129" s="235" t="s">
        <v>168</v>
      </c>
      <c r="E129" s="236" t="s">
        <v>322</v>
      </c>
      <c r="F129" s="237" t="s">
        <v>323</v>
      </c>
      <c r="G129" s="238" t="s">
        <v>250</v>
      </c>
      <c r="H129" s="239">
        <v>97.875</v>
      </c>
      <c r="I129" s="240"/>
      <c r="J129" s="239">
        <f>ROUND(I129*H129,3)</f>
        <v>0</v>
      </c>
      <c r="K129" s="241"/>
      <c r="L129" s="45"/>
      <c r="M129" s="242" t="s">
        <v>1</v>
      </c>
      <c r="N129" s="243" t="s">
        <v>47</v>
      </c>
      <c r="O129" s="9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100</v>
      </c>
      <c r="AT129" s="246" t="s">
        <v>168</v>
      </c>
      <c r="AU129" s="246" t="s">
        <v>92</v>
      </c>
      <c r="AY129" s="18" t="s">
        <v>166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8" t="s">
        <v>92</v>
      </c>
      <c r="BK129" s="248">
        <f>ROUND(I129*H129,3)</f>
        <v>0</v>
      </c>
      <c r="BL129" s="18" t="s">
        <v>100</v>
      </c>
      <c r="BM129" s="246" t="s">
        <v>1017</v>
      </c>
    </row>
    <row r="130" s="2" customFormat="1" ht="21.75" customHeight="1">
      <c r="A130" s="39"/>
      <c r="B130" s="40"/>
      <c r="C130" s="235" t="s">
        <v>103</v>
      </c>
      <c r="D130" s="235" t="s">
        <v>168</v>
      </c>
      <c r="E130" s="236" t="s">
        <v>392</v>
      </c>
      <c r="F130" s="237" t="s">
        <v>393</v>
      </c>
      <c r="G130" s="238" t="s">
        <v>171</v>
      </c>
      <c r="H130" s="239">
        <v>193</v>
      </c>
      <c r="I130" s="240"/>
      <c r="J130" s="239">
        <f>ROUND(I130*H130,3)</f>
        <v>0</v>
      </c>
      <c r="K130" s="241"/>
      <c r="L130" s="45"/>
      <c r="M130" s="242" t="s">
        <v>1</v>
      </c>
      <c r="N130" s="243" t="s">
        <v>47</v>
      </c>
      <c r="O130" s="98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100</v>
      </c>
      <c r="AT130" s="246" t="s">
        <v>168</v>
      </c>
      <c r="AU130" s="246" t="s">
        <v>92</v>
      </c>
      <c r="AY130" s="18" t="s">
        <v>166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8" t="s">
        <v>92</v>
      </c>
      <c r="BK130" s="248">
        <f>ROUND(I130*H130,3)</f>
        <v>0</v>
      </c>
      <c r="BL130" s="18" t="s">
        <v>100</v>
      </c>
      <c r="BM130" s="246" t="s">
        <v>1018</v>
      </c>
    </row>
    <row r="131" s="13" customFormat="1">
      <c r="A131" s="13"/>
      <c r="B131" s="256"/>
      <c r="C131" s="257"/>
      <c r="D131" s="258" t="s">
        <v>189</v>
      </c>
      <c r="E131" s="259" t="s">
        <v>1</v>
      </c>
      <c r="F131" s="260" t="s">
        <v>1019</v>
      </c>
      <c r="G131" s="257"/>
      <c r="H131" s="261">
        <v>193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189</v>
      </c>
      <c r="AU131" s="267" t="s">
        <v>92</v>
      </c>
      <c r="AV131" s="13" t="s">
        <v>92</v>
      </c>
      <c r="AW131" s="13" t="s">
        <v>36</v>
      </c>
      <c r="AX131" s="13" t="s">
        <v>86</v>
      </c>
      <c r="AY131" s="267" t="s">
        <v>166</v>
      </c>
    </row>
    <row r="132" s="2" customFormat="1" ht="16.5" customHeight="1">
      <c r="A132" s="39"/>
      <c r="B132" s="40"/>
      <c r="C132" s="235" t="s">
        <v>116</v>
      </c>
      <c r="D132" s="235" t="s">
        <v>168</v>
      </c>
      <c r="E132" s="236" t="s">
        <v>1020</v>
      </c>
      <c r="F132" s="237" t="s">
        <v>1021</v>
      </c>
      <c r="G132" s="238" t="s">
        <v>171</v>
      </c>
      <c r="H132" s="239">
        <v>154</v>
      </c>
      <c r="I132" s="240"/>
      <c r="J132" s="239">
        <f>ROUND(I132*H132,3)</f>
        <v>0</v>
      </c>
      <c r="K132" s="241"/>
      <c r="L132" s="45"/>
      <c r="M132" s="242" t="s">
        <v>1</v>
      </c>
      <c r="N132" s="243" t="s">
        <v>47</v>
      </c>
      <c r="O132" s="98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100</v>
      </c>
      <c r="AT132" s="246" t="s">
        <v>168</v>
      </c>
      <c r="AU132" s="246" t="s">
        <v>92</v>
      </c>
      <c r="AY132" s="18" t="s">
        <v>166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8" t="s">
        <v>92</v>
      </c>
      <c r="BK132" s="248">
        <f>ROUND(I132*H132,3)</f>
        <v>0</v>
      </c>
      <c r="BL132" s="18" t="s">
        <v>100</v>
      </c>
      <c r="BM132" s="246" t="s">
        <v>1022</v>
      </c>
    </row>
    <row r="133" s="13" customFormat="1">
      <c r="A133" s="13"/>
      <c r="B133" s="256"/>
      <c r="C133" s="257"/>
      <c r="D133" s="258" t="s">
        <v>189</v>
      </c>
      <c r="E133" s="259" t="s">
        <v>1</v>
      </c>
      <c r="F133" s="260" t="s">
        <v>1023</v>
      </c>
      <c r="G133" s="257"/>
      <c r="H133" s="261">
        <v>154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189</v>
      </c>
      <c r="AU133" s="267" t="s">
        <v>92</v>
      </c>
      <c r="AV133" s="13" t="s">
        <v>92</v>
      </c>
      <c r="AW133" s="13" t="s">
        <v>36</v>
      </c>
      <c r="AX133" s="13" t="s">
        <v>86</v>
      </c>
      <c r="AY133" s="267" t="s">
        <v>166</v>
      </c>
    </row>
    <row r="134" s="12" customFormat="1" ht="22.8" customHeight="1">
      <c r="A134" s="12"/>
      <c r="B134" s="219"/>
      <c r="C134" s="220"/>
      <c r="D134" s="221" t="s">
        <v>80</v>
      </c>
      <c r="E134" s="233" t="s">
        <v>92</v>
      </c>
      <c r="F134" s="233" t="s">
        <v>329</v>
      </c>
      <c r="G134" s="220"/>
      <c r="H134" s="220"/>
      <c r="I134" s="223"/>
      <c r="J134" s="234">
        <f>BK134</f>
        <v>0</v>
      </c>
      <c r="K134" s="220"/>
      <c r="L134" s="225"/>
      <c r="M134" s="226"/>
      <c r="N134" s="227"/>
      <c r="O134" s="227"/>
      <c r="P134" s="228">
        <f>SUM(P135:P141)</f>
        <v>0</v>
      </c>
      <c r="Q134" s="227"/>
      <c r="R134" s="228">
        <f>SUM(R135:R141)</f>
        <v>0.52585044000000003</v>
      </c>
      <c r="S134" s="227"/>
      <c r="T134" s="229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86</v>
      </c>
      <c r="AT134" s="231" t="s">
        <v>80</v>
      </c>
      <c r="AU134" s="231" t="s">
        <v>86</v>
      </c>
      <c r="AY134" s="230" t="s">
        <v>166</v>
      </c>
      <c r="BK134" s="232">
        <f>SUM(BK135:BK141)</f>
        <v>0</v>
      </c>
    </row>
    <row r="135" s="2" customFormat="1" ht="33" customHeight="1">
      <c r="A135" s="39"/>
      <c r="B135" s="40"/>
      <c r="C135" s="235" t="s">
        <v>119</v>
      </c>
      <c r="D135" s="235" t="s">
        <v>168</v>
      </c>
      <c r="E135" s="236" t="s">
        <v>1024</v>
      </c>
      <c r="F135" s="237" t="s">
        <v>1025</v>
      </c>
      <c r="G135" s="238" t="s">
        <v>171</v>
      </c>
      <c r="H135" s="239">
        <v>403.60000000000002</v>
      </c>
      <c r="I135" s="240"/>
      <c r="J135" s="239">
        <f>ROUND(I135*H135,3)</f>
        <v>0</v>
      </c>
      <c r="K135" s="241"/>
      <c r="L135" s="45"/>
      <c r="M135" s="242" t="s">
        <v>1</v>
      </c>
      <c r="N135" s="243" t="s">
        <v>47</v>
      </c>
      <c r="O135" s="98"/>
      <c r="P135" s="244">
        <f>O135*H135</f>
        <v>0</v>
      </c>
      <c r="Q135" s="244">
        <v>3.3000000000000003E-05</v>
      </c>
      <c r="R135" s="244">
        <f>Q135*H135</f>
        <v>0.013318800000000002</v>
      </c>
      <c r="S135" s="244">
        <v>0</v>
      </c>
      <c r="T135" s="24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100</v>
      </c>
      <c r="AT135" s="246" t="s">
        <v>168</v>
      </c>
      <c r="AU135" s="246" t="s">
        <v>92</v>
      </c>
      <c r="AY135" s="18" t="s">
        <v>166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8" t="s">
        <v>92</v>
      </c>
      <c r="BK135" s="248">
        <f>ROUND(I135*H135,3)</f>
        <v>0</v>
      </c>
      <c r="BL135" s="18" t="s">
        <v>100</v>
      </c>
      <c r="BM135" s="246" t="s">
        <v>1026</v>
      </c>
    </row>
    <row r="136" s="13" customFormat="1">
      <c r="A136" s="13"/>
      <c r="B136" s="256"/>
      <c r="C136" s="257"/>
      <c r="D136" s="258" t="s">
        <v>189</v>
      </c>
      <c r="E136" s="259" t="s">
        <v>1</v>
      </c>
      <c r="F136" s="260" t="s">
        <v>1027</v>
      </c>
      <c r="G136" s="257"/>
      <c r="H136" s="261">
        <v>403.60000000000002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189</v>
      </c>
      <c r="AU136" s="267" t="s">
        <v>92</v>
      </c>
      <c r="AV136" s="13" t="s">
        <v>92</v>
      </c>
      <c r="AW136" s="13" t="s">
        <v>36</v>
      </c>
      <c r="AX136" s="13" t="s">
        <v>86</v>
      </c>
      <c r="AY136" s="267" t="s">
        <v>166</v>
      </c>
    </row>
    <row r="137" s="2" customFormat="1" ht="16.5" customHeight="1">
      <c r="A137" s="39"/>
      <c r="B137" s="40"/>
      <c r="C137" s="300" t="s">
        <v>122</v>
      </c>
      <c r="D137" s="300" t="s">
        <v>227</v>
      </c>
      <c r="E137" s="301" t="s">
        <v>1028</v>
      </c>
      <c r="F137" s="302" t="s">
        <v>1029</v>
      </c>
      <c r="G137" s="303" t="s">
        <v>171</v>
      </c>
      <c r="H137" s="304">
        <v>205.83600000000001</v>
      </c>
      <c r="I137" s="305"/>
      <c r="J137" s="304">
        <f>ROUND(I137*H137,3)</f>
        <v>0</v>
      </c>
      <c r="K137" s="306"/>
      <c r="L137" s="307"/>
      <c r="M137" s="308" t="s">
        <v>1</v>
      </c>
      <c r="N137" s="309" t="s">
        <v>47</v>
      </c>
      <c r="O137" s="98"/>
      <c r="P137" s="244">
        <f>O137*H137</f>
        <v>0</v>
      </c>
      <c r="Q137" s="244">
        <v>0.00013999999999999999</v>
      </c>
      <c r="R137" s="244">
        <f>Q137*H137</f>
        <v>0.028817039999999999</v>
      </c>
      <c r="S137" s="244">
        <v>0</v>
      </c>
      <c r="T137" s="24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6" t="s">
        <v>122</v>
      </c>
      <c r="AT137" s="246" t="s">
        <v>227</v>
      </c>
      <c r="AU137" s="246" t="s">
        <v>92</v>
      </c>
      <c r="AY137" s="18" t="s">
        <v>166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8" t="s">
        <v>92</v>
      </c>
      <c r="BK137" s="248">
        <f>ROUND(I137*H137,3)</f>
        <v>0</v>
      </c>
      <c r="BL137" s="18" t="s">
        <v>100</v>
      </c>
      <c r="BM137" s="246" t="s">
        <v>1030</v>
      </c>
    </row>
    <row r="138" s="13" customFormat="1">
      <c r="A138" s="13"/>
      <c r="B138" s="256"/>
      <c r="C138" s="257"/>
      <c r="D138" s="258" t="s">
        <v>189</v>
      </c>
      <c r="E138" s="259" t="s">
        <v>1</v>
      </c>
      <c r="F138" s="260" t="s">
        <v>1031</v>
      </c>
      <c r="G138" s="257"/>
      <c r="H138" s="261">
        <v>201.80000000000001</v>
      </c>
      <c r="I138" s="262"/>
      <c r="J138" s="257"/>
      <c r="K138" s="257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189</v>
      </c>
      <c r="AU138" s="267" t="s">
        <v>92</v>
      </c>
      <c r="AV138" s="13" t="s">
        <v>92</v>
      </c>
      <c r="AW138" s="13" t="s">
        <v>36</v>
      </c>
      <c r="AX138" s="13" t="s">
        <v>81</v>
      </c>
      <c r="AY138" s="267" t="s">
        <v>166</v>
      </c>
    </row>
    <row r="139" s="13" customFormat="1">
      <c r="A139" s="13"/>
      <c r="B139" s="256"/>
      <c r="C139" s="257"/>
      <c r="D139" s="258" t="s">
        <v>189</v>
      </c>
      <c r="E139" s="259" t="s">
        <v>1</v>
      </c>
      <c r="F139" s="260" t="s">
        <v>1032</v>
      </c>
      <c r="G139" s="257"/>
      <c r="H139" s="261">
        <v>205.83600000000001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189</v>
      </c>
      <c r="AU139" s="267" t="s">
        <v>92</v>
      </c>
      <c r="AV139" s="13" t="s">
        <v>92</v>
      </c>
      <c r="AW139" s="13" t="s">
        <v>36</v>
      </c>
      <c r="AX139" s="13" t="s">
        <v>86</v>
      </c>
      <c r="AY139" s="267" t="s">
        <v>166</v>
      </c>
    </row>
    <row r="140" s="2" customFormat="1" ht="37.8" customHeight="1">
      <c r="A140" s="39"/>
      <c r="B140" s="40"/>
      <c r="C140" s="300" t="s">
        <v>125</v>
      </c>
      <c r="D140" s="300" t="s">
        <v>227</v>
      </c>
      <c r="E140" s="301" t="s">
        <v>1033</v>
      </c>
      <c r="F140" s="302" t="s">
        <v>1034</v>
      </c>
      <c r="G140" s="303" t="s">
        <v>171</v>
      </c>
      <c r="H140" s="304">
        <v>205.83600000000001</v>
      </c>
      <c r="I140" s="305"/>
      <c r="J140" s="304">
        <f>ROUND(I140*H140,3)</f>
        <v>0</v>
      </c>
      <c r="K140" s="306"/>
      <c r="L140" s="307"/>
      <c r="M140" s="308" t="s">
        <v>1</v>
      </c>
      <c r="N140" s="309" t="s">
        <v>47</v>
      </c>
      <c r="O140" s="98"/>
      <c r="P140" s="244">
        <f>O140*H140</f>
        <v>0</v>
      </c>
      <c r="Q140" s="244">
        <v>0.0023500000000000001</v>
      </c>
      <c r="R140" s="244">
        <f>Q140*H140</f>
        <v>0.48371460000000005</v>
      </c>
      <c r="S140" s="244">
        <v>0</v>
      </c>
      <c r="T140" s="24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122</v>
      </c>
      <c r="AT140" s="246" t="s">
        <v>227</v>
      </c>
      <c r="AU140" s="246" t="s">
        <v>92</v>
      </c>
      <c r="AY140" s="18" t="s">
        <v>166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8" t="s">
        <v>92</v>
      </c>
      <c r="BK140" s="248">
        <f>ROUND(I140*H140,3)</f>
        <v>0</v>
      </c>
      <c r="BL140" s="18" t="s">
        <v>100</v>
      </c>
      <c r="BM140" s="246" t="s">
        <v>1035</v>
      </c>
    </row>
    <row r="141" s="13" customFormat="1">
      <c r="A141" s="13"/>
      <c r="B141" s="256"/>
      <c r="C141" s="257"/>
      <c r="D141" s="258" t="s">
        <v>189</v>
      </c>
      <c r="E141" s="259" t="s">
        <v>1</v>
      </c>
      <c r="F141" s="260" t="s">
        <v>1032</v>
      </c>
      <c r="G141" s="257"/>
      <c r="H141" s="261">
        <v>205.83600000000001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189</v>
      </c>
      <c r="AU141" s="267" t="s">
        <v>92</v>
      </c>
      <c r="AV141" s="13" t="s">
        <v>92</v>
      </c>
      <c r="AW141" s="13" t="s">
        <v>36</v>
      </c>
      <c r="AX141" s="13" t="s">
        <v>86</v>
      </c>
      <c r="AY141" s="267" t="s">
        <v>166</v>
      </c>
    </row>
    <row r="142" s="12" customFormat="1" ht="22.8" customHeight="1">
      <c r="A142" s="12"/>
      <c r="B142" s="219"/>
      <c r="C142" s="220"/>
      <c r="D142" s="221" t="s">
        <v>80</v>
      </c>
      <c r="E142" s="233" t="s">
        <v>293</v>
      </c>
      <c r="F142" s="233" t="s">
        <v>294</v>
      </c>
      <c r="G142" s="220"/>
      <c r="H142" s="220"/>
      <c r="I142" s="223"/>
      <c r="J142" s="234">
        <f>BK142</f>
        <v>0</v>
      </c>
      <c r="K142" s="220"/>
      <c r="L142" s="225"/>
      <c r="M142" s="226"/>
      <c r="N142" s="227"/>
      <c r="O142" s="227"/>
      <c r="P142" s="228">
        <f>P143</f>
        <v>0</v>
      </c>
      <c r="Q142" s="227"/>
      <c r="R142" s="228">
        <f>R143</f>
        <v>0</v>
      </c>
      <c r="S142" s="227"/>
      <c r="T142" s="22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0" t="s">
        <v>86</v>
      </c>
      <c r="AT142" s="231" t="s">
        <v>80</v>
      </c>
      <c r="AU142" s="231" t="s">
        <v>86</v>
      </c>
      <c r="AY142" s="230" t="s">
        <v>166</v>
      </c>
      <c r="BK142" s="232">
        <f>BK143</f>
        <v>0</v>
      </c>
    </row>
    <row r="143" s="2" customFormat="1" ht="24.15" customHeight="1">
      <c r="A143" s="39"/>
      <c r="B143" s="40"/>
      <c r="C143" s="235" t="s">
        <v>138</v>
      </c>
      <c r="D143" s="235" t="s">
        <v>168</v>
      </c>
      <c r="E143" s="236" t="s">
        <v>1036</v>
      </c>
      <c r="F143" s="237" t="s">
        <v>1037</v>
      </c>
      <c r="G143" s="238" t="s">
        <v>287</v>
      </c>
      <c r="H143" s="239">
        <v>0.52600000000000002</v>
      </c>
      <c r="I143" s="240"/>
      <c r="J143" s="239">
        <f>ROUND(I143*H143,3)</f>
        <v>0</v>
      </c>
      <c r="K143" s="241"/>
      <c r="L143" s="45"/>
      <c r="M143" s="242" t="s">
        <v>1</v>
      </c>
      <c r="N143" s="243" t="s">
        <v>47</v>
      </c>
      <c r="O143" s="98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100</v>
      </c>
      <c r="AT143" s="246" t="s">
        <v>168</v>
      </c>
      <c r="AU143" s="246" t="s">
        <v>92</v>
      </c>
      <c r="AY143" s="18" t="s">
        <v>166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8" t="s">
        <v>92</v>
      </c>
      <c r="BK143" s="248">
        <f>ROUND(I143*H143,3)</f>
        <v>0</v>
      </c>
      <c r="BL143" s="18" t="s">
        <v>100</v>
      </c>
      <c r="BM143" s="246" t="s">
        <v>1038</v>
      </c>
    </row>
    <row r="144" s="12" customFormat="1" ht="25.92" customHeight="1">
      <c r="A144" s="12"/>
      <c r="B144" s="219"/>
      <c r="C144" s="220"/>
      <c r="D144" s="221" t="s">
        <v>80</v>
      </c>
      <c r="E144" s="222" t="s">
        <v>351</v>
      </c>
      <c r="F144" s="222" t="s">
        <v>352</v>
      </c>
      <c r="G144" s="220"/>
      <c r="H144" s="220"/>
      <c r="I144" s="223"/>
      <c r="J144" s="224">
        <f>BK144</f>
        <v>0</v>
      </c>
      <c r="K144" s="220"/>
      <c r="L144" s="225"/>
      <c r="M144" s="226"/>
      <c r="N144" s="227"/>
      <c r="O144" s="227"/>
      <c r="P144" s="228">
        <f>P145</f>
        <v>0</v>
      </c>
      <c r="Q144" s="227"/>
      <c r="R144" s="228">
        <f>R145</f>
        <v>0.01216065</v>
      </c>
      <c r="S144" s="227"/>
      <c r="T144" s="229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92</v>
      </c>
      <c r="AT144" s="231" t="s">
        <v>80</v>
      </c>
      <c r="AU144" s="231" t="s">
        <v>81</v>
      </c>
      <c r="AY144" s="230" t="s">
        <v>166</v>
      </c>
      <c r="BK144" s="232">
        <f>BK145</f>
        <v>0</v>
      </c>
    </row>
    <row r="145" s="12" customFormat="1" ht="22.8" customHeight="1">
      <c r="A145" s="12"/>
      <c r="B145" s="219"/>
      <c r="C145" s="220"/>
      <c r="D145" s="221" t="s">
        <v>80</v>
      </c>
      <c r="E145" s="233" t="s">
        <v>353</v>
      </c>
      <c r="F145" s="233" t="s">
        <v>354</v>
      </c>
      <c r="G145" s="220"/>
      <c r="H145" s="220"/>
      <c r="I145" s="223"/>
      <c r="J145" s="234">
        <f>BK145</f>
        <v>0</v>
      </c>
      <c r="K145" s="220"/>
      <c r="L145" s="225"/>
      <c r="M145" s="226"/>
      <c r="N145" s="227"/>
      <c r="O145" s="227"/>
      <c r="P145" s="228">
        <f>SUM(P146:P149)</f>
        <v>0</v>
      </c>
      <c r="Q145" s="227"/>
      <c r="R145" s="228">
        <f>SUM(R146:R149)</f>
        <v>0.01216065</v>
      </c>
      <c r="S145" s="227"/>
      <c r="T145" s="229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0" t="s">
        <v>92</v>
      </c>
      <c r="AT145" s="231" t="s">
        <v>80</v>
      </c>
      <c r="AU145" s="231" t="s">
        <v>86</v>
      </c>
      <c r="AY145" s="230" t="s">
        <v>166</v>
      </c>
      <c r="BK145" s="232">
        <f>SUM(BK146:BK149)</f>
        <v>0</v>
      </c>
    </row>
    <row r="146" s="2" customFormat="1" ht="33" customHeight="1">
      <c r="A146" s="39"/>
      <c r="B146" s="40"/>
      <c r="C146" s="235" t="s">
        <v>128</v>
      </c>
      <c r="D146" s="235" t="s">
        <v>168</v>
      </c>
      <c r="E146" s="236" t="s">
        <v>1039</v>
      </c>
      <c r="F146" s="237" t="s">
        <v>1040</v>
      </c>
      <c r="G146" s="238" t="s">
        <v>236</v>
      </c>
      <c r="H146" s="239">
        <v>3.5</v>
      </c>
      <c r="I146" s="240"/>
      <c r="J146" s="239">
        <f>ROUND(I146*H146,3)</f>
        <v>0</v>
      </c>
      <c r="K146" s="241"/>
      <c r="L146" s="45"/>
      <c r="M146" s="242" t="s">
        <v>1</v>
      </c>
      <c r="N146" s="243" t="s">
        <v>47</v>
      </c>
      <c r="O146" s="98"/>
      <c r="P146" s="244">
        <f>O146*H146</f>
        <v>0</v>
      </c>
      <c r="Q146" s="244">
        <v>4.5899999999999998E-05</v>
      </c>
      <c r="R146" s="244">
        <f>Q146*H146</f>
        <v>0.00016065</v>
      </c>
      <c r="S146" s="244">
        <v>0</v>
      </c>
      <c r="T146" s="24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284</v>
      </c>
      <c r="AT146" s="246" t="s">
        <v>168</v>
      </c>
      <c r="AU146" s="246" t="s">
        <v>92</v>
      </c>
      <c r="AY146" s="18" t="s">
        <v>166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8" t="s">
        <v>92</v>
      </c>
      <c r="BK146" s="248">
        <f>ROUND(I146*H146,3)</f>
        <v>0</v>
      </c>
      <c r="BL146" s="18" t="s">
        <v>284</v>
      </c>
      <c r="BM146" s="246" t="s">
        <v>1041</v>
      </c>
    </row>
    <row r="147" s="2" customFormat="1" ht="24.15" customHeight="1">
      <c r="A147" s="39"/>
      <c r="B147" s="40"/>
      <c r="C147" s="300" t="s">
        <v>131</v>
      </c>
      <c r="D147" s="300" t="s">
        <v>227</v>
      </c>
      <c r="E147" s="301" t="s">
        <v>1042</v>
      </c>
      <c r="F147" s="302" t="s">
        <v>1043</v>
      </c>
      <c r="G147" s="303" t="s">
        <v>230</v>
      </c>
      <c r="H147" s="304">
        <v>1</v>
      </c>
      <c r="I147" s="305"/>
      <c r="J147" s="304">
        <f>ROUND(I147*H147,3)</f>
        <v>0</v>
      </c>
      <c r="K147" s="306"/>
      <c r="L147" s="307"/>
      <c r="M147" s="308" t="s">
        <v>1</v>
      </c>
      <c r="N147" s="309" t="s">
        <v>47</v>
      </c>
      <c r="O147" s="98"/>
      <c r="P147" s="244">
        <f>O147*H147</f>
        <v>0</v>
      </c>
      <c r="Q147" s="244">
        <v>0.012</v>
      </c>
      <c r="R147" s="244">
        <f>Q147*H147</f>
        <v>0.012</v>
      </c>
      <c r="S147" s="244">
        <v>0</v>
      </c>
      <c r="T147" s="24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6" t="s">
        <v>360</v>
      </c>
      <c r="AT147" s="246" t="s">
        <v>227</v>
      </c>
      <c r="AU147" s="246" t="s">
        <v>92</v>
      </c>
      <c r="AY147" s="18" t="s">
        <v>166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8" t="s">
        <v>92</v>
      </c>
      <c r="BK147" s="248">
        <f>ROUND(I147*H147,3)</f>
        <v>0</v>
      </c>
      <c r="BL147" s="18" t="s">
        <v>284</v>
      </c>
      <c r="BM147" s="246" t="s">
        <v>1044</v>
      </c>
    </row>
    <row r="148" s="13" customFormat="1">
      <c r="A148" s="13"/>
      <c r="B148" s="256"/>
      <c r="C148" s="257"/>
      <c r="D148" s="258" t="s">
        <v>189</v>
      </c>
      <c r="E148" s="259" t="s">
        <v>1</v>
      </c>
      <c r="F148" s="260" t="s">
        <v>1045</v>
      </c>
      <c r="G148" s="257"/>
      <c r="H148" s="261">
        <v>1</v>
      </c>
      <c r="I148" s="262"/>
      <c r="J148" s="257"/>
      <c r="K148" s="257"/>
      <c r="L148" s="263"/>
      <c r="M148" s="264"/>
      <c r="N148" s="265"/>
      <c r="O148" s="265"/>
      <c r="P148" s="265"/>
      <c r="Q148" s="265"/>
      <c r="R148" s="265"/>
      <c r="S148" s="265"/>
      <c r="T148" s="26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7" t="s">
        <v>189</v>
      </c>
      <c r="AU148" s="267" t="s">
        <v>92</v>
      </c>
      <c r="AV148" s="13" t="s">
        <v>92</v>
      </c>
      <c r="AW148" s="13" t="s">
        <v>36</v>
      </c>
      <c r="AX148" s="13" t="s">
        <v>86</v>
      </c>
      <c r="AY148" s="267" t="s">
        <v>166</v>
      </c>
    </row>
    <row r="149" s="2" customFormat="1" ht="24.15" customHeight="1">
      <c r="A149" s="39"/>
      <c r="B149" s="40"/>
      <c r="C149" s="235" t="s">
        <v>134</v>
      </c>
      <c r="D149" s="235" t="s">
        <v>168</v>
      </c>
      <c r="E149" s="236" t="s">
        <v>363</v>
      </c>
      <c r="F149" s="237" t="s">
        <v>364</v>
      </c>
      <c r="G149" s="238" t="s">
        <v>365</v>
      </c>
      <c r="H149" s="240"/>
      <c r="I149" s="240"/>
      <c r="J149" s="239">
        <f>ROUND(I149*H149,3)</f>
        <v>0</v>
      </c>
      <c r="K149" s="241"/>
      <c r="L149" s="45"/>
      <c r="M149" s="249" t="s">
        <v>1</v>
      </c>
      <c r="N149" s="250" t="s">
        <v>47</v>
      </c>
      <c r="O149" s="251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284</v>
      </c>
      <c r="AT149" s="246" t="s">
        <v>168</v>
      </c>
      <c r="AU149" s="246" t="s">
        <v>92</v>
      </c>
      <c r="AY149" s="18" t="s">
        <v>166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8" t="s">
        <v>92</v>
      </c>
      <c r="BK149" s="248">
        <f>ROUND(I149*H149,3)</f>
        <v>0</v>
      </c>
      <c r="BL149" s="18" t="s">
        <v>284</v>
      </c>
      <c r="BM149" s="246" t="s">
        <v>1046</v>
      </c>
    </row>
    <row r="150" s="2" customFormat="1" ht="6.96" customHeight="1">
      <c r="A150" s="39"/>
      <c r="B150" s="73"/>
      <c r="C150" s="74"/>
      <c r="D150" s="74"/>
      <c r="E150" s="74"/>
      <c r="F150" s="74"/>
      <c r="G150" s="74"/>
      <c r="H150" s="74"/>
      <c r="I150" s="74"/>
      <c r="J150" s="74"/>
      <c r="K150" s="74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LQfplTcSbIS9/FFrwlwotvBHF5eiibTzXmqfWR3f8xKmY7vlh0za40jLXHtyGAOpg+fqwzB1ndZZLnkUPC3iHg==" hashValue="dWJWSyuusSyIRi5tr4SmMkEBNOVpmg5xAi3avJdTo506bMLY/ShqHuubYtW5sj+S7ddPGOhTsmLlXkjRxAqhHw==" algorithmName="SHA-512" password="CC35"/>
  <autoFilter ref="C121:K14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143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1047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17</v>
      </c>
      <c r="G11" s="39"/>
      <c r="H11" s="39"/>
      <c r="I11" s="156" t="s">
        <v>18</v>
      </c>
      <c r="J11" s="147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34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ROUND(J119,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ROUND((SUM(BE119:BE141)),  2)</f>
        <v>0</v>
      </c>
      <c r="G33" s="170"/>
      <c r="H33" s="170"/>
      <c r="I33" s="171">
        <v>0.20000000000000001</v>
      </c>
      <c r="J33" s="169">
        <f>ROUND(((SUM(BE119:BE141))*I33),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ROUND((SUM(BF119:BF141)),  2)</f>
        <v>0</v>
      </c>
      <c r="G34" s="170"/>
      <c r="H34" s="170"/>
      <c r="I34" s="171">
        <v>0.20000000000000001</v>
      </c>
      <c r="J34" s="169">
        <f>ROUND(((SUM(BF119:BF141))*I34),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ROUND((SUM(BG119:BG141)),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ROUND((SUM(BH119:BH141)),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ROUND((SUM(BI119:BI141)),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14 - SO 14 Zeleň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J119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J120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180</v>
      </c>
      <c r="E98" s="204"/>
      <c r="F98" s="204"/>
      <c r="G98" s="204"/>
      <c r="H98" s="204"/>
      <c r="I98" s="204"/>
      <c r="J98" s="205">
        <f>J121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184</v>
      </c>
      <c r="E99" s="204"/>
      <c r="F99" s="204"/>
      <c r="G99" s="204"/>
      <c r="H99" s="204"/>
      <c r="I99" s="204"/>
      <c r="J99" s="205">
        <f>J140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73"/>
      <c r="C101" s="74"/>
      <c r="D101" s="74"/>
      <c r="E101" s="74"/>
      <c r="F101" s="74"/>
      <c r="G101" s="74"/>
      <c r="H101" s="74"/>
      <c r="I101" s="74"/>
      <c r="J101" s="74"/>
      <c r="K101" s="74"/>
      <c r="L101" s="70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152</v>
      </c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14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255" t="str">
        <f>E7</f>
        <v>Zberný dvor Ludanice</v>
      </c>
      <c r="F109" s="33"/>
      <c r="G109" s="33"/>
      <c r="H109" s="33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176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83" t="str">
        <f>E9</f>
        <v>14 - SO 14 Zeleň</v>
      </c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Ludanice</v>
      </c>
      <c r="G113" s="41"/>
      <c r="H113" s="41"/>
      <c r="I113" s="33" t="s">
        <v>22</v>
      </c>
      <c r="J113" s="86" t="str">
        <f>IF(J12="","",J12)</f>
        <v>27. 1. 2022</v>
      </c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Obec Ludanice</v>
      </c>
      <c r="G115" s="41"/>
      <c r="H115" s="41"/>
      <c r="I115" s="33" t="s">
        <v>32</v>
      </c>
      <c r="J115" s="37" t="str">
        <f>E21</f>
        <v>Ing.arch.Ondrej Trangoš,Bratislava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30</v>
      </c>
      <c r="D116" s="41"/>
      <c r="E116" s="41"/>
      <c r="F116" s="28" t="str">
        <f>IF(E18="","",E18)</f>
        <v>Vyplň údaj</v>
      </c>
      <c r="G116" s="41"/>
      <c r="H116" s="41"/>
      <c r="I116" s="33" t="s">
        <v>38</v>
      </c>
      <c r="J116" s="37" t="str">
        <f>E24</f>
        <v>Bečka</v>
      </c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7"/>
      <c r="B118" s="208"/>
      <c r="C118" s="209" t="s">
        <v>153</v>
      </c>
      <c r="D118" s="210" t="s">
        <v>66</v>
      </c>
      <c r="E118" s="210" t="s">
        <v>62</v>
      </c>
      <c r="F118" s="210" t="s">
        <v>63</v>
      </c>
      <c r="G118" s="210" t="s">
        <v>154</v>
      </c>
      <c r="H118" s="210" t="s">
        <v>155</v>
      </c>
      <c r="I118" s="210" t="s">
        <v>156</v>
      </c>
      <c r="J118" s="211" t="s">
        <v>147</v>
      </c>
      <c r="K118" s="212" t="s">
        <v>157</v>
      </c>
      <c r="L118" s="213"/>
      <c r="M118" s="107" t="s">
        <v>1</v>
      </c>
      <c r="N118" s="108" t="s">
        <v>45</v>
      </c>
      <c r="O118" s="108" t="s">
        <v>158</v>
      </c>
      <c r="P118" s="108" t="s">
        <v>159</v>
      </c>
      <c r="Q118" s="108" t="s">
        <v>160</v>
      </c>
      <c r="R118" s="108" t="s">
        <v>161</v>
      </c>
      <c r="S118" s="108" t="s">
        <v>162</v>
      </c>
      <c r="T118" s="109" t="s">
        <v>163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9"/>
      <c r="B119" s="40"/>
      <c r="C119" s="114" t="s">
        <v>148</v>
      </c>
      <c r="D119" s="41"/>
      <c r="E119" s="41"/>
      <c r="F119" s="41"/>
      <c r="G119" s="41"/>
      <c r="H119" s="41"/>
      <c r="I119" s="41"/>
      <c r="J119" s="214">
        <f>BK119</f>
        <v>0</v>
      </c>
      <c r="K119" s="41"/>
      <c r="L119" s="45"/>
      <c r="M119" s="110"/>
      <c r="N119" s="215"/>
      <c r="O119" s="111"/>
      <c r="P119" s="216">
        <f>P120</f>
        <v>0</v>
      </c>
      <c r="Q119" s="111"/>
      <c r="R119" s="216">
        <f>R120</f>
        <v>0.20588659999999998</v>
      </c>
      <c r="S119" s="111"/>
      <c r="T119" s="217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80</v>
      </c>
      <c r="AU119" s="18" t="s">
        <v>149</v>
      </c>
      <c r="BK119" s="218">
        <f>BK120</f>
        <v>0</v>
      </c>
    </row>
    <row r="120" s="12" customFormat="1" ht="25.92" customHeight="1">
      <c r="A120" s="12"/>
      <c r="B120" s="219"/>
      <c r="C120" s="220"/>
      <c r="D120" s="221" t="s">
        <v>80</v>
      </c>
      <c r="E120" s="222" t="s">
        <v>164</v>
      </c>
      <c r="F120" s="222" t="s">
        <v>165</v>
      </c>
      <c r="G120" s="220"/>
      <c r="H120" s="220"/>
      <c r="I120" s="223"/>
      <c r="J120" s="224">
        <f>BK120</f>
        <v>0</v>
      </c>
      <c r="K120" s="220"/>
      <c r="L120" s="225"/>
      <c r="M120" s="226"/>
      <c r="N120" s="227"/>
      <c r="O120" s="227"/>
      <c r="P120" s="228">
        <f>P121+P140</f>
        <v>0</v>
      </c>
      <c r="Q120" s="227"/>
      <c r="R120" s="228">
        <f>R121+R140</f>
        <v>0.20588659999999998</v>
      </c>
      <c r="S120" s="227"/>
      <c r="T120" s="229">
        <f>T121+T140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0" t="s">
        <v>86</v>
      </c>
      <c r="AT120" s="231" t="s">
        <v>80</v>
      </c>
      <c r="AU120" s="231" t="s">
        <v>81</v>
      </c>
      <c r="AY120" s="230" t="s">
        <v>166</v>
      </c>
      <c r="BK120" s="232">
        <f>BK121+BK140</f>
        <v>0</v>
      </c>
    </row>
    <row r="121" s="12" customFormat="1" ht="22.8" customHeight="1">
      <c r="A121" s="12"/>
      <c r="B121" s="219"/>
      <c r="C121" s="220"/>
      <c r="D121" s="221" t="s">
        <v>80</v>
      </c>
      <c r="E121" s="233" t="s">
        <v>86</v>
      </c>
      <c r="F121" s="233" t="s">
        <v>185</v>
      </c>
      <c r="G121" s="220"/>
      <c r="H121" s="220"/>
      <c r="I121" s="223"/>
      <c r="J121" s="234">
        <f>BK121</f>
        <v>0</v>
      </c>
      <c r="K121" s="220"/>
      <c r="L121" s="225"/>
      <c r="M121" s="226"/>
      <c r="N121" s="227"/>
      <c r="O121" s="227"/>
      <c r="P121" s="228">
        <f>SUM(P122:P139)</f>
        <v>0</v>
      </c>
      <c r="Q121" s="227"/>
      <c r="R121" s="228">
        <f>SUM(R122:R139)</f>
        <v>0.20588659999999998</v>
      </c>
      <c r="S121" s="227"/>
      <c r="T121" s="229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86</v>
      </c>
      <c r="AT121" s="231" t="s">
        <v>80</v>
      </c>
      <c r="AU121" s="231" t="s">
        <v>86</v>
      </c>
      <c r="AY121" s="230" t="s">
        <v>166</v>
      </c>
      <c r="BK121" s="232">
        <f>SUM(BK122:BK139)</f>
        <v>0</v>
      </c>
    </row>
    <row r="122" s="2" customFormat="1" ht="21.75" customHeight="1">
      <c r="A122" s="39"/>
      <c r="B122" s="40"/>
      <c r="C122" s="235" t="s">
        <v>86</v>
      </c>
      <c r="D122" s="235" t="s">
        <v>168</v>
      </c>
      <c r="E122" s="236" t="s">
        <v>1048</v>
      </c>
      <c r="F122" s="237" t="s">
        <v>1049</v>
      </c>
      <c r="G122" s="238" t="s">
        <v>171</v>
      </c>
      <c r="H122" s="239">
        <v>2332</v>
      </c>
      <c r="I122" s="240"/>
      <c r="J122" s="239">
        <f>ROUND(I122*H122,3)</f>
        <v>0</v>
      </c>
      <c r="K122" s="241"/>
      <c r="L122" s="45"/>
      <c r="M122" s="242" t="s">
        <v>1</v>
      </c>
      <c r="N122" s="243" t="s">
        <v>47</v>
      </c>
      <c r="O122" s="98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6" t="s">
        <v>100</v>
      </c>
      <c r="AT122" s="246" t="s">
        <v>168</v>
      </c>
      <c r="AU122" s="246" t="s">
        <v>92</v>
      </c>
      <c r="AY122" s="18" t="s">
        <v>166</v>
      </c>
      <c r="BE122" s="247">
        <f>IF(N122="základná",J122,0)</f>
        <v>0</v>
      </c>
      <c r="BF122" s="247">
        <f>IF(N122="znížená",J122,0)</f>
        <v>0</v>
      </c>
      <c r="BG122" s="247">
        <f>IF(N122="zákl. prenesená",J122,0)</f>
        <v>0</v>
      </c>
      <c r="BH122" s="247">
        <f>IF(N122="zníž. prenesená",J122,0)</f>
        <v>0</v>
      </c>
      <c r="BI122" s="247">
        <f>IF(N122="nulová",J122,0)</f>
        <v>0</v>
      </c>
      <c r="BJ122" s="18" t="s">
        <v>92</v>
      </c>
      <c r="BK122" s="248">
        <f>ROUND(I122*H122,3)</f>
        <v>0</v>
      </c>
      <c r="BL122" s="18" t="s">
        <v>100</v>
      </c>
      <c r="BM122" s="246" t="s">
        <v>1050</v>
      </c>
    </row>
    <row r="123" s="13" customFormat="1">
      <c r="A123" s="13"/>
      <c r="B123" s="256"/>
      <c r="C123" s="257"/>
      <c r="D123" s="258" t="s">
        <v>189</v>
      </c>
      <c r="E123" s="259" t="s">
        <v>1</v>
      </c>
      <c r="F123" s="260" t="s">
        <v>1051</v>
      </c>
      <c r="G123" s="257"/>
      <c r="H123" s="261">
        <v>1470</v>
      </c>
      <c r="I123" s="262"/>
      <c r="J123" s="257"/>
      <c r="K123" s="257"/>
      <c r="L123" s="263"/>
      <c r="M123" s="264"/>
      <c r="N123" s="265"/>
      <c r="O123" s="265"/>
      <c r="P123" s="265"/>
      <c r="Q123" s="265"/>
      <c r="R123" s="265"/>
      <c r="S123" s="265"/>
      <c r="T123" s="26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7" t="s">
        <v>189</v>
      </c>
      <c r="AU123" s="267" t="s">
        <v>92</v>
      </c>
      <c r="AV123" s="13" t="s">
        <v>92</v>
      </c>
      <c r="AW123" s="13" t="s">
        <v>36</v>
      </c>
      <c r="AX123" s="13" t="s">
        <v>81</v>
      </c>
      <c r="AY123" s="267" t="s">
        <v>166</v>
      </c>
    </row>
    <row r="124" s="13" customFormat="1">
      <c r="A124" s="13"/>
      <c r="B124" s="256"/>
      <c r="C124" s="257"/>
      <c r="D124" s="258" t="s">
        <v>189</v>
      </c>
      <c r="E124" s="259" t="s">
        <v>1</v>
      </c>
      <c r="F124" s="260" t="s">
        <v>1052</v>
      </c>
      <c r="G124" s="257"/>
      <c r="H124" s="261">
        <v>862</v>
      </c>
      <c r="I124" s="262"/>
      <c r="J124" s="257"/>
      <c r="K124" s="257"/>
      <c r="L124" s="263"/>
      <c r="M124" s="264"/>
      <c r="N124" s="265"/>
      <c r="O124" s="265"/>
      <c r="P124" s="265"/>
      <c r="Q124" s="265"/>
      <c r="R124" s="265"/>
      <c r="S124" s="265"/>
      <c r="T124" s="26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7" t="s">
        <v>189</v>
      </c>
      <c r="AU124" s="267" t="s">
        <v>92</v>
      </c>
      <c r="AV124" s="13" t="s">
        <v>92</v>
      </c>
      <c r="AW124" s="13" t="s">
        <v>36</v>
      </c>
      <c r="AX124" s="13" t="s">
        <v>81</v>
      </c>
      <c r="AY124" s="267" t="s">
        <v>166</v>
      </c>
    </row>
    <row r="125" s="16" customFormat="1">
      <c r="A125" s="16"/>
      <c r="B125" s="289"/>
      <c r="C125" s="290"/>
      <c r="D125" s="258" t="s">
        <v>189</v>
      </c>
      <c r="E125" s="291" t="s">
        <v>1</v>
      </c>
      <c r="F125" s="292" t="s">
        <v>202</v>
      </c>
      <c r="G125" s="290"/>
      <c r="H125" s="293">
        <v>2332</v>
      </c>
      <c r="I125" s="294"/>
      <c r="J125" s="290"/>
      <c r="K125" s="290"/>
      <c r="L125" s="295"/>
      <c r="M125" s="296"/>
      <c r="N125" s="297"/>
      <c r="O125" s="297"/>
      <c r="P125" s="297"/>
      <c r="Q125" s="297"/>
      <c r="R125" s="297"/>
      <c r="S125" s="297"/>
      <c r="T125" s="298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99" t="s">
        <v>189</v>
      </c>
      <c r="AU125" s="299" t="s">
        <v>92</v>
      </c>
      <c r="AV125" s="16" t="s">
        <v>100</v>
      </c>
      <c r="AW125" s="16" t="s">
        <v>36</v>
      </c>
      <c r="AX125" s="16" t="s">
        <v>86</v>
      </c>
      <c r="AY125" s="299" t="s">
        <v>166</v>
      </c>
    </row>
    <row r="126" s="2" customFormat="1" ht="16.5" customHeight="1">
      <c r="A126" s="39"/>
      <c r="B126" s="40"/>
      <c r="C126" s="300" t="s">
        <v>92</v>
      </c>
      <c r="D126" s="300" t="s">
        <v>227</v>
      </c>
      <c r="E126" s="301" t="s">
        <v>1053</v>
      </c>
      <c r="F126" s="302" t="s">
        <v>1054</v>
      </c>
      <c r="G126" s="303" t="s">
        <v>535</v>
      </c>
      <c r="H126" s="304">
        <v>72.058999999999998</v>
      </c>
      <c r="I126" s="305"/>
      <c r="J126" s="304">
        <f>ROUND(I126*H126,3)</f>
        <v>0</v>
      </c>
      <c r="K126" s="306"/>
      <c r="L126" s="307"/>
      <c r="M126" s="308" t="s">
        <v>1</v>
      </c>
      <c r="N126" s="309" t="s">
        <v>47</v>
      </c>
      <c r="O126" s="98"/>
      <c r="P126" s="244">
        <f>O126*H126</f>
        <v>0</v>
      </c>
      <c r="Q126" s="244">
        <v>0.001</v>
      </c>
      <c r="R126" s="244">
        <f>Q126*H126</f>
        <v>0.072058999999999998</v>
      </c>
      <c r="S126" s="244">
        <v>0</v>
      </c>
      <c r="T126" s="24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6" t="s">
        <v>122</v>
      </c>
      <c r="AT126" s="246" t="s">
        <v>227</v>
      </c>
      <c r="AU126" s="246" t="s">
        <v>92</v>
      </c>
      <c r="AY126" s="18" t="s">
        <v>166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8" t="s">
        <v>92</v>
      </c>
      <c r="BK126" s="248">
        <f>ROUND(I126*H126,3)</f>
        <v>0</v>
      </c>
      <c r="BL126" s="18" t="s">
        <v>100</v>
      </c>
      <c r="BM126" s="246" t="s">
        <v>1055</v>
      </c>
    </row>
    <row r="127" s="13" customFormat="1">
      <c r="A127" s="13"/>
      <c r="B127" s="256"/>
      <c r="C127" s="257"/>
      <c r="D127" s="258" t="s">
        <v>189</v>
      </c>
      <c r="E127" s="259" t="s">
        <v>1</v>
      </c>
      <c r="F127" s="260" t="s">
        <v>1056</v>
      </c>
      <c r="G127" s="257"/>
      <c r="H127" s="261">
        <v>72.058999999999998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189</v>
      </c>
      <c r="AU127" s="267" t="s">
        <v>92</v>
      </c>
      <c r="AV127" s="13" t="s">
        <v>92</v>
      </c>
      <c r="AW127" s="13" t="s">
        <v>36</v>
      </c>
      <c r="AX127" s="13" t="s">
        <v>86</v>
      </c>
      <c r="AY127" s="267" t="s">
        <v>166</v>
      </c>
    </row>
    <row r="128" s="2" customFormat="1" ht="21.75" customHeight="1">
      <c r="A128" s="39"/>
      <c r="B128" s="40"/>
      <c r="C128" s="235" t="s">
        <v>97</v>
      </c>
      <c r="D128" s="235" t="s">
        <v>168</v>
      </c>
      <c r="E128" s="236" t="s">
        <v>392</v>
      </c>
      <c r="F128" s="237" t="s">
        <v>393</v>
      </c>
      <c r="G128" s="238" t="s">
        <v>171</v>
      </c>
      <c r="H128" s="239">
        <v>2332</v>
      </c>
      <c r="I128" s="240"/>
      <c r="J128" s="239">
        <f>ROUND(I128*H128,3)</f>
        <v>0</v>
      </c>
      <c r="K128" s="241"/>
      <c r="L128" s="45"/>
      <c r="M128" s="242" t="s">
        <v>1</v>
      </c>
      <c r="N128" s="243" t="s">
        <v>47</v>
      </c>
      <c r="O128" s="98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100</v>
      </c>
      <c r="AT128" s="246" t="s">
        <v>168</v>
      </c>
      <c r="AU128" s="246" t="s">
        <v>92</v>
      </c>
      <c r="AY128" s="18" t="s">
        <v>166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8" t="s">
        <v>92</v>
      </c>
      <c r="BK128" s="248">
        <f>ROUND(I128*H128,3)</f>
        <v>0</v>
      </c>
      <c r="BL128" s="18" t="s">
        <v>100</v>
      </c>
      <c r="BM128" s="246" t="s">
        <v>1057</v>
      </c>
    </row>
    <row r="129" s="2" customFormat="1" ht="24.15" customHeight="1">
      <c r="A129" s="39"/>
      <c r="B129" s="40"/>
      <c r="C129" s="235" t="s">
        <v>100</v>
      </c>
      <c r="D129" s="235" t="s">
        <v>168</v>
      </c>
      <c r="E129" s="236" t="s">
        <v>1058</v>
      </c>
      <c r="F129" s="237" t="s">
        <v>1059</v>
      </c>
      <c r="G129" s="238" t="s">
        <v>171</v>
      </c>
      <c r="H129" s="239">
        <v>2332</v>
      </c>
      <c r="I129" s="240"/>
      <c r="J129" s="239">
        <f>ROUND(I129*H129,3)</f>
        <v>0</v>
      </c>
      <c r="K129" s="241"/>
      <c r="L129" s="45"/>
      <c r="M129" s="242" t="s">
        <v>1</v>
      </c>
      <c r="N129" s="243" t="s">
        <v>47</v>
      </c>
      <c r="O129" s="9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100</v>
      </c>
      <c r="AT129" s="246" t="s">
        <v>168</v>
      </c>
      <c r="AU129" s="246" t="s">
        <v>92</v>
      </c>
      <c r="AY129" s="18" t="s">
        <v>166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8" t="s">
        <v>92</v>
      </c>
      <c r="BK129" s="248">
        <f>ROUND(I129*H129,3)</f>
        <v>0</v>
      </c>
      <c r="BL129" s="18" t="s">
        <v>100</v>
      </c>
      <c r="BM129" s="246" t="s">
        <v>1060</v>
      </c>
    </row>
    <row r="130" s="2" customFormat="1" ht="24.15" customHeight="1">
      <c r="A130" s="39"/>
      <c r="B130" s="40"/>
      <c r="C130" s="235" t="s">
        <v>103</v>
      </c>
      <c r="D130" s="235" t="s">
        <v>168</v>
      </c>
      <c r="E130" s="236" t="s">
        <v>1061</v>
      </c>
      <c r="F130" s="237" t="s">
        <v>1062</v>
      </c>
      <c r="G130" s="238" t="s">
        <v>230</v>
      </c>
      <c r="H130" s="239">
        <v>39</v>
      </c>
      <c r="I130" s="240"/>
      <c r="J130" s="239">
        <f>ROUND(I130*H130,3)</f>
        <v>0</v>
      </c>
      <c r="K130" s="241"/>
      <c r="L130" s="45"/>
      <c r="M130" s="242" t="s">
        <v>1</v>
      </c>
      <c r="N130" s="243" t="s">
        <v>47</v>
      </c>
      <c r="O130" s="98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100</v>
      </c>
      <c r="AT130" s="246" t="s">
        <v>168</v>
      </c>
      <c r="AU130" s="246" t="s">
        <v>92</v>
      </c>
      <c r="AY130" s="18" t="s">
        <v>166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8" t="s">
        <v>92</v>
      </c>
      <c r="BK130" s="248">
        <f>ROUND(I130*H130,3)</f>
        <v>0</v>
      </c>
      <c r="BL130" s="18" t="s">
        <v>100</v>
      </c>
      <c r="BM130" s="246" t="s">
        <v>1063</v>
      </c>
    </row>
    <row r="131" s="2" customFormat="1" ht="24.15" customHeight="1">
      <c r="A131" s="39"/>
      <c r="B131" s="40"/>
      <c r="C131" s="235" t="s">
        <v>119</v>
      </c>
      <c r="D131" s="235" t="s">
        <v>168</v>
      </c>
      <c r="E131" s="236" t="s">
        <v>1064</v>
      </c>
      <c r="F131" s="237" t="s">
        <v>1065</v>
      </c>
      <c r="G131" s="238" t="s">
        <v>171</v>
      </c>
      <c r="H131" s="239">
        <v>2332</v>
      </c>
      <c r="I131" s="240"/>
      <c r="J131" s="239">
        <f>ROUND(I131*H131,3)</f>
        <v>0</v>
      </c>
      <c r="K131" s="241"/>
      <c r="L131" s="45"/>
      <c r="M131" s="242" t="s">
        <v>1</v>
      </c>
      <c r="N131" s="243" t="s">
        <v>47</v>
      </c>
      <c r="O131" s="98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100</v>
      </c>
      <c r="AT131" s="246" t="s">
        <v>168</v>
      </c>
      <c r="AU131" s="246" t="s">
        <v>92</v>
      </c>
      <c r="AY131" s="18" t="s">
        <v>166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8" t="s">
        <v>92</v>
      </c>
      <c r="BK131" s="248">
        <f>ROUND(I131*H131,3)</f>
        <v>0</v>
      </c>
      <c r="BL131" s="18" t="s">
        <v>100</v>
      </c>
      <c r="BM131" s="246" t="s">
        <v>1066</v>
      </c>
    </row>
    <row r="132" s="2" customFormat="1" ht="33" customHeight="1">
      <c r="A132" s="39"/>
      <c r="B132" s="40"/>
      <c r="C132" s="235" t="s">
        <v>122</v>
      </c>
      <c r="D132" s="235" t="s">
        <v>168</v>
      </c>
      <c r="E132" s="236" t="s">
        <v>1067</v>
      </c>
      <c r="F132" s="237" t="s">
        <v>1068</v>
      </c>
      <c r="G132" s="238" t="s">
        <v>230</v>
      </c>
      <c r="H132" s="239">
        <v>39</v>
      </c>
      <c r="I132" s="240"/>
      <c r="J132" s="239">
        <f>ROUND(I132*H132,3)</f>
        <v>0</v>
      </c>
      <c r="K132" s="241"/>
      <c r="L132" s="45"/>
      <c r="M132" s="242" t="s">
        <v>1</v>
      </c>
      <c r="N132" s="243" t="s">
        <v>47</v>
      </c>
      <c r="O132" s="98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100</v>
      </c>
      <c r="AT132" s="246" t="s">
        <v>168</v>
      </c>
      <c r="AU132" s="246" t="s">
        <v>92</v>
      </c>
      <c r="AY132" s="18" t="s">
        <v>166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8" t="s">
        <v>92</v>
      </c>
      <c r="BK132" s="248">
        <f>ROUND(I132*H132,3)</f>
        <v>0</v>
      </c>
      <c r="BL132" s="18" t="s">
        <v>100</v>
      </c>
      <c r="BM132" s="246" t="s">
        <v>1069</v>
      </c>
    </row>
    <row r="133" s="2" customFormat="1" ht="33" customHeight="1">
      <c r="A133" s="39"/>
      <c r="B133" s="40"/>
      <c r="C133" s="235" t="s">
        <v>125</v>
      </c>
      <c r="D133" s="235" t="s">
        <v>168</v>
      </c>
      <c r="E133" s="236" t="s">
        <v>1070</v>
      </c>
      <c r="F133" s="237" t="s">
        <v>1071</v>
      </c>
      <c r="G133" s="238" t="s">
        <v>230</v>
      </c>
      <c r="H133" s="239">
        <v>117</v>
      </c>
      <c r="I133" s="240"/>
      <c r="J133" s="239">
        <f>ROUND(I133*H133,3)</f>
        <v>0</v>
      </c>
      <c r="K133" s="241"/>
      <c r="L133" s="45"/>
      <c r="M133" s="242" t="s">
        <v>1</v>
      </c>
      <c r="N133" s="243" t="s">
        <v>47</v>
      </c>
      <c r="O133" s="98"/>
      <c r="P133" s="244">
        <f>O133*H133</f>
        <v>0</v>
      </c>
      <c r="Q133" s="244">
        <v>0.00038999999999999999</v>
      </c>
      <c r="R133" s="244">
        <f>Q133*H133</f>
        <v>0.045629999999999997</v>
      </c>
      <c r="S133" s="244">
        <v>0</v>
      </c>
      <c r="T133" s="24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100</v>
      </c>
      <c r="AT133" s="246" t="s">
        <v>168</v>
      </c>
      <c r="AU133" s="246" t="s">
        <v>92</v>
      </c>
      <c r="AY133" s="18" t="s">
        <v>166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8" t="s">
        <v>92</v>
      </c>
      <c r="BK133" s="248">
        <f>ROUND(I133*H133,3)</f>
        <v>0</v>
      </c>
      <c r="BL133" s="18" t="s">
        <v>100</v>
      </c>
      <c r="BM133" s="246" t="s">
        <v>1072</v>
      </c>
    </row>
    <row r="134" s="13" customFormat="1">
      <c r="A134" s="13"/>
      <c r="B134" s="256"/>
      <c r="C134" s="257"/>
      <c r="D134" s="258" t="s">
        <v>189</v>
      </c>
      <c r="E134" s="259" t="s">
        <v>1</v>
      </c>
      <c r="F134" s="260" t="s">
        <v>1073</v>
      </c>
      <c r="G134" s="257"/>
      <c r="H134" s="261">
        <v>117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189</v>
      </c>
      <c r="AU134" s="267" t="s">
        <v>92</v>
      </c>
      <c r="AV134" s="13" t="s">
        <v>92</v>
      </c>
      <c r="AW134" s="13" t="s">
        <v>36</v>
      </c>
      <c r="AX134" s="13" t="s">
        <v>86</v>
      </c>
      <c r="AY134" s="267" t="s">
        <v>166</v>
      </c>
    </row>
    <row r="135" s="2" customFormat="1" ht="21.75" customHeight="1">
      <c r="A135" s="39"/>
      <c r="B135" s="40"/>
      <c r="C135" s="300" t="s">
        <v>116</v>
      </c>
      <c r="D135" s="300" t="s">
        <v>227</v>
      </c>
      <c r="E135" s="301" t="s">
        <v>1074</v>
      </c>
      <c r="F135" s="302" t="s">
        <v>1075</v>
      </c>
      <c r="G135" s="303" t="s">
        <v>230</v>
      </c>
      <c r="H135" s="304">
        <v>39</v>
      </c>
      <c r="I135" s="305"/>
      <c r="J135" s="304">
        <f>ROUND(I135*H135,3)</f>
        <v>0</v>
      </c>
      <c r="K135" s="306"/>
      <c r="L135" s="307"/>
      <c r="M135" s="308" t="s">
        <v>1</v>
      </c>
      <c r="N135" s="309" t="s">
        <v>47</v>
      </c>
      <c r="O135" s="98"/>
      <c r="P135" s="244">
        <f>O135*H135</f>
        <v>0</v>
      </c>
      <c r="Q135" s="244">
        <v>0.001</v>
      </c>
      <c r="R135" s="244">
        <f>Q135*H135</f>
        <v>0.039</v>
      </c>
      <c r="S135" s="244">
        <v>0</v>
      </c>
      <c r="T135" s="24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122</v>
      </c>
      <c r="AT135" s="246" t="s">
        <v>227</v>
      </c>
      <c r="AU135" s="246" t="s">
        <v>92</v>
      </c>
      <c r="AY135" s="18" t="s">
        <v>166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8" t="s">
        <v>92</v>
      </c>
      <c r="BK135" s="248">
        <f>ROUND(I135*H135,3)</f>
        <v>0</v>
      </c>
      <c r="BL135" s="18" t="s">
        <v>100</v>
      </c>
      <c r="BM135" s="246" t="s">
        <v>1076</v>
      </c>
    </row>
    <row r="136" s="2" customFormat="1" ht="24.15" customHeight="1">
      <c r="A136" s="39"/>
      <c r="B136" s="40"/>
      <c r="C136" s="235" t="s">
        <v>131</v>
      </c>
      <c r="D136" s="235" t="s">
        <v>168</v>
      </c>
      <c r="E136" s="236" t="s">
        <v>1077</v>
      </c>
      <c r="F136" s="237" t="s">
        <v>1078</v>
      </c>
      <c r="G136" s="238" t="s">
        <v>230</v>
      </c>
      <c r="H136" s="239">
        <v>39</v>
      </c>
      <c r="I136" s="240"/>
      <c r="J136" s="239">
        <f>ROUND(I136*H136,3)</f>
        <v>0</v>
      </c>
      <c r="K136" s="241"/>
      <c r="L136" s="45"/>
      <c r="M136" s="242" t="s">
        <v>1</v>
      </c>
      <c r="N136" s="243" t="s">
        <v>47</v>
      </c>
      <c r="O136" s="98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100</v>
      </c>
      <c r="AT136" s="246" t="s">
        <v>168</v>
      </c>
      <c r="AU136" s="246" t="s">
        <v>92</v>
      </c>
      <c r="AY136" s="18" t="s">
        <v>166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8" t="s">
        <v>92</v>
      </c>
      <c r="BK136" s="248">
        <f>ROUND(I136*H136,3)</f>
        <v>0</v>
      </c>
      <c r="BL136" s="18" t="s">
        <v>100</v>
      </c>
      <c r="BM136" s="246" t="s">
        <v>1079</v>
      </c>
    </row>
    <row r="137" s="2" customFormat="1" ht="24.15" customHeight="1">
      <c r="A137" s="39"/>
      <c r="B137" s="40"/>
      <c r="C137" s="235" t="s">
        <v>134</v>
      </c>
      <c r="D137" s="235" t="s">
        <v>168</v>
      </c>
      <c r="E137" s="236" t="s">
        <v>1080</v>
      </c>
      <c r="F137" s="237" t="s">
        <v>1081</v>
      </c>
      <c r="G137" s="238" t="s">
        <v>171</v>
      </c>
      <c r="H137" s="239">
        <v>2332</v>
      </c>
      <c r="I137" s="240"/>
      <c r="J137" s="239">
        <f>ROUND(I137*H137,3)</f>
        <v>0</v>
      </c>
      <c r="K137" s="241"/>
      <c r="L137" s="45"/>
      <c r="M137" s="242" t="s">
        <v>1</v>
      </c>
      <c r="N137" s="243" t="s">
        <v>47</v>
      </c>
      <c r="O137" s="98"/>
      <c r="P137" s="244">
        <f>O137*H137</f>
        <v>0</v>
      </c>
      <c r="Q137" s="244">
        <v>1.7999999999999999E-06</v>
      </c>
      <c r="R137" s="244">
        <f>Q137*H137</f>
        <v>0.0041976000000000001</v>
      </c>
      <c r="S137" s="244">
        <v>0</v>
      </c>
      <c r="T137" s="24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6" t="s">
        <v>100</v>
      </c>
      <c r="AT137" s="246" t="s">
        <v>168</v>
      </c>
      <c r="AU137" s="246" t="s">
        <v>92</v>
      </c>
      <c r="AY137" s="18" t="s">
        <v>166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8" t="s">
        <v>92</v>
      </c>
      <c r="BK137" s="248">
        <f>ROUND(I137*H137,3)</f>
        <v>0</v>
      </c>
      <c r="BL137" s="18" t="s">
        <v>100</v>
      </c>
      <c r="BM137" s="246" t="s">
        <v>1082</v>
      </c>
    </row>
    <row r="138" s="2" customFormat="1" ht="24.15" customHeight="1">
      <c r="A138" s="39"/>
      <c r="B138" s="40"/>
      <c r="C138" s="300" t="s">
        <v>138</v>
      </c>
      <c r="D138" s="300" t="s">
        <v>227</v>
      </c>
      <c r="E138" s="301" t="s">
        <v>1083</v>
      </c>
      <c r="F138" s="302" t="s">
        <v>1084</v>
      </c>
      <c r="G138" s="303" t="s">
        <v>230</v>
      </c>
      <c r="H138" s="304">
        <v>9</v>
      </c>
      <c r="I138" s="305"/>
      <c r="J138" s="304">
        <f>ROUND(I138*H138,3)</f>
        <v>0</v>
      </c>
      <c r="K138" s="306"/>
      <c r="L138" s="307"/>
      <c r="M138" s="308" t="s">
        <v>1</v>
      </c>
      <c r="N138" s="309" t="s">
        <v>47</v>
      </c>
      <c r="O138" s="98"/>
      <c r="P138" s="244">
        <f>O138*H138</f>
        <v>0</v>
      </c>
      <c r="Q138" s="244">
        <v>0.0050000000000000001</v>
      </c>
      <c r="R138" s="244">
        <f>Q138*H138</f>
        <v>0.044999999999999998</v>
      </c>
      <c r="S138" s="244">
        <v>0</v>
      </c>
      <c r="T138" s="24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122</v>
      </c>
      <c r="AT138" s="246" t="s">
        <v>227</v>
      </c>
      <c r="AU138" s="246" t="s">
        <v>92</v>
      </c>
      <c r="AY138" s="18" t="s">
        <v>166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8" t="s">
        <v>92</v>
      </c>
      <c r="BK138" s="248">
        <f>ROUND(I138*H138,3)</f>
        <v>0</v>
      </c>
      <c r="BL138" s="18" t="s">
        <v>100</v>
      </c>
      <c r="BM138" s="246" t="s">
        <v>1085</v>
      </c>
    </row>
    <row r="139" s="2" customFormat="1" ht="24.15" customHeight="1">
      <c r="A139" s="39"/>
      <c r="B139" s="40"/>
      <c r="C139" s="235" t="s">
        <v>141</v>
      </c>
      <c r="D139" s="235" t="s">
        <v>168</v>
      </c>
      <c r="E139" s="236" t="s">
        <v>1086</v>
      </c>
      <c r="F139" s="237" t="s">
        <v>1087</v>
      </c>
      <c r="G139" s="238" t="s">
        <v>250</v>
      </c>
      <c r="H139" s="239">
        <v>23</v>
      </c>
      <c r="I139" s="240"/>
      <c r="J139" s="239">
        <f>ROUND(I139*H139,3)</f>
        <v>0</v>
      </c>
      <c r="K139" s="241"/>
      <c r="L139" s="45"/>
      <c r="M139" s="242" t="s">
        <v>1</v>
      </c>
      <c r="N139" s="243" t="s">
        <v>47</v>
      </c>
      <c r="O139" s="98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100</v>
      </c>
      <c r="AT139" s="246" t="s">
        <v>168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1088</v>
      </c>
    </row>
    <row r="140" s="12" customFormat="1" ht="22.8" customHeight="1">
      <c r="A140" s="12"/>
      <c r="B140" s="219"/>
      <c r="C140" s="220"/>
      <c r="D140" s="221" t="s">
        <v>80</v>
      </c>
      <c r="E140" s="233" t="s">
        <v>293</v>
      </c>
      <c r="F140" s="233" t="s">
        <v>294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P141</f>
        <v>0</v>
      </c>
      <c r="Q140" s="227"/>
      <c r="R140" s="228">
        <f>R141</f>
        <v>0</v>
      </c>
      <c r="S140" s="227"/>
      <c r="T140" s="229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86</v>
      </c>
      <c r="AT140" s="231" t="s">
        <v>80</v>
      </c>
      <c r="AU140" s="231" t="s">
        <v>86</v>
      </c>
      <c r="AY140" s="230" t="s">
        <v>166</v>
      </c>
      <c r="BK140" s="232">
        <f>BK141</f>
        <v>0</v>
      </c>
    </row>
    <row r="141" s="2" customFormat="1" ht="16.5" customHeight="1">
      <c r="A141" s="39"/>
      <c r="B141" s="40"/>
      <c r="C141" s="235" t="s">
        <v>279</v>
      </c>
      <c r="D141" s="235" t="s">
        <v>168</v>
      </c>
      <c r="E141" s="236" t="s">
        <v>1089</v>
      </c>
      <c r="F141" s="237" t="s">
        <v>1090</v>
      </c>
      <c r="G141" s="238" t="s">
        <v>287</v>
      </c>
      <c r="H141" s="239">
        <v>0.20599999999999999</v>
      </c>
      <c r="I141" s="240"/>
      <c r="J141" s="239">
        <f>ROUND(I141*H141,3)</f>
        <v>0</v>
      </c>
      <c r="K141" s="241"/>
      <c r="L141" s="45"/>
      <c r="M141" s="249" t="s">
        <v>1</v>
      </c>
      <c r="N141" s="250" t="s">
        <v>47</v>
      </c>
      <c r="O141" s="251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100</v>
      </c>
      <c r="AT141" s="246" t="s">
        <v>168</v>
      </c>
      <c r="AU141" s="246" t="s">
        <v>92</v>
      </c>
      <c r="AY141" s="18" t="s">
        <v>166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8" t="s">
        <v>92</v>
      </c>
      <c r="BK141" s="248">
        <f>ROUND(I141*H141,3)</f>
        <v>0</v>
      </c>
      <c r="BL141" s="18" t="s">
        <v>100</v>
      </c>
      <c r="BM141" s="246" t="s">
        <v>1091</v>
      </c>
    </row>
    <row r="142" s="2" customFormat="1" ht="6.96" customHeight="1">
      <c r="A142" s="39"/>
      <c r="B142" s="73"/>
      <c r="C142" s="74"/>
      <c r="D142" s="74"/>
      <c r="E142" s="74"/>
      <c r="F142" s="74"/>
      <c r="G142" s="74"/>
      <c r="H142" s="74"/>
      <c r="I142" s="74"/>
      <c r="J142" s="74"/>
      <c r="K142" s="74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zDFZbauFpFz6mLjzvUmCW0jM+eIxthxuZZ2N/+0Cuaf4S5iaJiH31D85SPStWzY3xqqB34oj5ptWyv0VHzdyOg==" hashValue="pf0lSUtqcWzwHWyyiE3wWAsqfd+tjNHBx61EaR+h9sMaEsgc43gMdVn/hdBO6B4aeQLvlBNjCrDh1c24Bg99jg==" algorithmName="SHA-512" password="CC35"/>
  <autoFilter ref="C118:K14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177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90</v>
      </c>
      <c r="G11" s="39"/>
      <c r="H11" s="39"/>
      <c r="I11" s="156" t="s">
        <v>18</v>
      </c>
      <c r="J11" s="147" t="s">
        <v>178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ROUND(J123,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ROUND((SUM(BE123:BE199)),  2)</f>
        <v>0</v>
      </c>
      <c r="G33" s="170"/>
      <c r="H33" s="170"/>
      <c r="I33" s="171">
        <v>0.20000000000000001</v>
      </c>
      <c r="J33" s="169">
        <f>ROUND(((SUM(BE123:BE199))*I33),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ROUND((SUM(BF123:BF199)),  2)</f>
        <v>0</v>
      </c>
      <c r="G34" s="170"/>
      <c r="H34" s="170"/>
      <c r="I34" s="171">
        <v>0.20000000000000001</v>
      </c>
      <c r="J34" s="169">
        <f>ROUND(((SUM(BF123:BF199))*I34),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ROUND((SUM(BG123:BG199)),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ROUND((SUM(BH123:BH199)),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ROUND((SUM(BI123:BI199)),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1 - SO 01 Komunikačné dopravné trasy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J123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J124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180</v>
      </c>
      <c r="E98" s="204"/>
      <c r="F98" s="204"/>
      <c r="G98" s="204"/>
      <c r="H98" s="204"/>
      <c r="I98" s="204"/>
      <c r="J98" s="205">
        <f>J125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181</v>
      </c>
      <c r="E99" s="204"/>
      <c r="F99" s="204"/>
      <c r="G99" s="204"/>
      <c r="H99" s="204"/>
      <c r="I99" s="204"/>
      <c r="J99" s="205">
        <f>J141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139"/>
      <c r="D100" s="203" t="s">
        <v>151</v>
      </c>
      <c r="E100" s="204"/>
      <c r="F100" s="204"/>
      <c r="G100" s="204"/>
      <c r="H100" s="204"/>
      <c r="I100" s="204"/>
      <c r="J100" s="205">
        <f>J145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182</v>
      </c>
      <c r="E101" s="204"/>
      <c r="F101" s="204"/>
      <c r="G101" s="204"/>
      <c r="H101" s="204"/>
      <c r="I101" s="204"/>
      <c r="J101" s="205">
        <f>J171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139"/>
      <c r="D102" s="203" t="s">
        <v>183</v>
      </c>
      <c r="E102" s="204"/>
      <c r="F102" s="204"/>
      <c r="G102" s="204"/>
      <c r="H102" s="204"/>
      <c r="I102" s="204"/>
      <c r="J102" s="205">
        <f>J180</f>
        <v>0</v>
      </c>
      <c r="K102" s="139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139"/>
      <c r="D103" s="203" t="s">
        <v>184</v>
      </c>
      <c r="E103" s="204"/>
      <c r="F103" s="204"/>
      <c r="G103" s="204"/>
      <c r="H103" s="204"/>
      <c r="I103" s="204"/>
      <c r="J103" s="205">
        <f>J198</f>
        <v>0</v>
      </c>
      <c r="K103" s="139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152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14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255" t="str">
        <f>E7</f>
        <v>Zberný dvor Ludanice</v>
      </c>
      <c r="F113" s="33"/>
      <c r="G113" s="33"/>
      <c r="H113" s="33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176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83" t="str">
        <f>E9</f>
        <v>1 - SO 01 Komunikačné dopravné trasy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Ludanice</v>
      </c>
      <c r="G117" s="41"/>
      <c r="H117" s="41"/>
      <c r="I117" s="33" t="s">
        <v>22</v>
      </c>
      <c r="J117" s="86" t="str">
        <f>IF(J12="","",J12)</f>
        <v>27. 1. 2022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Obec Ludanice</v>
      </c>
      <c r="G119" s="41"/>
      <c r="H119" s="41"/>
      <c r="I119" s="33" t="s">
        <v>32</v>
      </c>
      <c r="J119" s="37" t="str">
        <f>E21</f>
        <v>Ing.arch.Ondrej Trangoš, Bratislava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38</v>
      </c>
      <c r="J120" s="37" t="str">
        <f>E24</f>
        <v>Bečka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7"/>
      <c r="B122" s="208"/>
      <c r="C122" s="209" t="s">
        <v>153</v>
      </c>
      <c r="D122" s="210" t="s">
        <v>66</v>
      </c>
      <c r="E122" s="210" t="s">
        <v>62</v>
      </c>
      <c r="F122" s="210" t="s">
        <v>63</v>
      </c>
      <c r="G122" s="210" t="s">
        <v>154</v>
      </c>
      <c r="H122" s="210" t="s">
        <v>155</v>
      </c>
      <c r="I122" s="210" t="s">
        <v>156</v>
      </c>
      <c r="J122" s="211" t="s">
        <v>147</v>
      </c>
      <c r="K122" s="212" t="s">
        <v>157</v>
      </c>
      <c r="L122" s="213"/>
      <c r="M122" s="107" t="s">
        <v>1</v>
      </c>
      <c r="N122" s="108" t="s">
        <v>45</v>
      </c>
      <c r="O122" s="108" t="s">
        <v>158</v>
      </c>
      <c r="P122" s="108" t="s">
        <v>159</v>
      </c>
      <c r="Q122" s="108" t="s">
        <v>160</v>
      </c>
      <c r="R122" s="108" t="s">
        <v>161</v>
      </c>
      <c r="S122" s="108" t="s">
        <v>162</v>
      </c>
      <c r="T122" s="109" t="s">
        <v>163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9"/>
      <c r="B123" s="40"/>
      <c r="C123" s="114" t="s">
        <v>148</v>
      </c>
      <c r="D123" s="41"/>
      <c r="E123" s="41"/>
      <c r="F123" s="41"/>
      <c r="G123" s="41"/>
      <c r="H123" s="41"/>
      <c r="I123" s="41"/>
      <c r="J123" s="214">
        <f>BK123</f>
        <v>0</v>
      </c>
      <c r="K123" s="41"/>
      <c r="L123" s="45"/>
      <c r="M123" s="110"/>
      <c r="N123" s="215"/>
      <c r="O123" s="111"/>
      <c r="P123" s="216">
        <f>P124</f>
        <v>0</v>
      </c>
      <c r="Q123" s="111"/>
      <c r="R123" s="216">
        <f>R124</f>
        <v>1152.56674548</v>
      </c>
      <c r="S123" s="111"/>
      <c r="T123" s="217">
        <f>T124</f>
        <v>391.40318000000002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149</v>
      </c>
      <c r="BK123" s="218">
        <f>BK124</f>
        <v>0</v>
      </c>
    </row>
    <row r="124" s="12" customFormat="1" ht="25.92" customHeight="1">
      <c r="A124" s="12"/>
      <c r="B124" s="219"/>
      <c r="C124" s="220"/>
      <c r="D124" s="221" t="s">
        <v>80</v>
      </c>
      <c r="E124" s="222" t="s">
        <v>164</v>
      </c>
      <c r="F124" s="222" t="s">
        <v>165</v>
      </c>
      <c r="G124" s="220"/>
      <c r="H124" s="220"/>
      <c r="I124" s="223"/>
      <c r="J124" s="224">
        <f>BK124</f>
        <v>0</v>
      </c>
      <c r="K124" s="220"/>
      <c r="L124" s="225"/>
      <c r="M124" s="226"/>
      <c r="N124" s="227"/>
      <c r="O124" s="227"/>
      <c r="P124" s="228">
        <f>P125+P141+P145+P171+P180+P198</f>
        <v>0</v>
      </c>
      <c r="Q124" s="227"/>
      <c r="R124" s="228">
        <f>R125+R141+R145+R171+R180+R198</f>
        <v>1152.56674548</v>
      </c>
      <c r="S124" s="227"/>
      <c r="T124" s="229">
        <f>T125+T141+T145+T171+T180+T198</f>
        <v>391.40318000000002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86</v>
      </c>
      <c r="AT124" s="231" t="s">
        <v>80</v>
      </c>
      <c r="AU124" s="231" t="s">
        <v>81</v>
      </c>
      <c r="AY124" s="230" t="s">
        <v>166</v>
      </c>
      <c r="BK124" s="232">
        <f>BK125+BK141+BK145+BK171+BK180+BK198</f>
        <v>0</v>
      </c>
    </row>
    <row r="125" s="12" customFormat="1" ht="22.8" customHeight="1">
      <c r="A125" s="12"/>
      <c r="B125" s="219"/>
      <c r="C125" s="220"/>
      <c r="D125" s="221" t="s">
        <v>80</v>
      </c>
      <c r="E125" s="233" t="s">
        <v>86</v>
      </c>
      <c r="F125" s="233" t="s">
        <v>185</v>
      </c>
      <c r="G125" s="220"/>
      <c r="H125" s="220"/>
      <c r="I125" s="223"/>
      <c r="J125" s="234">
        <f>BK125</f>
        <v>0</v>
      </c>
      <c r="K125" s="220"/>
      <c r="L125" s="225"/>
      <c r="M125" s="226"/>
      <c r="N125" s="227"/>
      <c r="O125" s="227"/>
      <c r="P125" s="228">
        <f>SUM(P126:P140)</f>
        <v>0</v>
      </c>
      <c r="Q125" s="227"/>
      <c r="R125" s="228">
        <f>SUM(R126:R140)</f>
        <v>0</v>
      </c>
      <c r="S125" s="227"/>
      <c r="T125" s="229">
        <f>SUM(T126:T140)</f>
        <v>391.40318000000002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86</v>
      </c>
      <c r="AT125" s="231" t="s">
        <v>80</v>
      </c>
      <c r="AU125" s="231" t="s">
        <v>86</v>
      </c>
      <c r="AY125" s="230" t="s">
        <v>166</v>
      </c>
      <c r="BK125" s="232">
        <f>SUM(BK126:BK140)</f>
        <v>0</v>
      </c>
    </row>
    <row r="126" s="2" customFormat="1" ht="24.15" customHeight="1">
      <c r="A126" s="39"/>
      <c r="B126" s="40"/>
      <c r="C126" s="235" t="s">
        <v>86</v>
      </c>
      <c r="D126" s="235" t="s">
        <v>168</v>
      </c>
      <c r="E126" s="236" t="s">
        <v>186</v>
      </c>
      <c r="F126" s="237" t="s">
        <v>187</v>
      </c>
      <c r="G126" s="238" t="s">
        <v>171</v>
      </c>
      <c r="H126" s="239">
        <v>3993.9099999999999</v>
      </c>
      <c r="I126" s="240"/>
      <c r="J126" s="239">
        <f>ROUND(I126*H126,3)</f>
        <v>0</v>
      </c>
      <c r="K126" s="241"/>
      <c r="L126" s="45"/>
      <c r="M126" s="242" t="s">
        <v>1</v>
      </c>
      <c r="N126" s="243" t="s">
        <v>47</v>
      </c>
      <c r="O126" s="98"/>
      <c r="P126" s="244">
        <f>O126*H126</f>
        <v>0</v>
      </c>
      <c r="Q126" s="244">
        <v>0</v>
      </c>
      <c r="R126" s="244">
        <f>Q126*H126</f>
        <v>0</v>
      </c>
      <c r="S126" s="244">
        <v>0.098000000000000004</v>
      </c>
      <c r="T126" s="245">
        <f>S126*H126</f>
        <v>391.40318000000002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6" t="s">
        <v>100</v>
      </c>
      <c r="AT126" s="246" t="s">
        <v>168</v>
      </c>
      <c r="AU126" s="246" t="s">
        <v>92</v>
      </c>
      <c r="AY126" s="18" t="s">
        <v>166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8" t="s">
        <v>92</v>
      </c>
      <c r="BK126" s="248">
        <f>ROUND(I126*H126,3)</f>
        <v>0</v>
      </c>
      <c r="BL126" s="18" t="s">
        <v>100</v>
      </c>
      <c r="BM126" s="246" t="s">
        <v>188</v>
      </c>
    </row>
    <row r="127" s="13" customFormat="1">
      <c r="A127" s="13"/>
      <c r="B127" s="256"/>
      <c r="C127" s="257"/>
      <c r="D127" s="258" t="s">
        <v>189</v>
      </c>
      <c r="E127" s="259" t="s">
        <v>1</v>
      </c>
      <c r="F127" s="260" t="s">
        <v>190</v>
      </c>
      <c r="G127" s="257"/>
      <c r="H127" s="261">
        <v>1354.7000000000001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189</v>
      </c>
      <c r="AU127" s="267" t="s">
        <v>92</v>
      </c>
      <c r="AV127" s="13" t="s">
        <v>92</v>
      </c>
      <c r="AW127" s="13" t="s">
        <v>36</v>
      </c>
      <c r="AX127" s="13" t="s">
        <v>81</v>
      </c>
      <c r="AY127" s="267" t="s">
        <v>166</v>
      </c>
    </row>
    <row r="128" s="13" customFormat="1">
      <c r="A128" s="13"/>
      <c r="B128" s="256"/>
      <c r="C128" s="257"/>
      <c r="D128" s="258" t="s">
        <v>189</v>
      </c>
      <c r="E128" s="259" t="s">
        <v>1</v>
      </c>
      <c r="F128" s="260" t="s">
        <v>191</v>
      </c>
      <c r="G128" s="257"/>
      <c r="H128" s="261">
        <v>6.5</v>
      </c>
      <c r="I128" s="262"/>
      <c r="J128" s="257"/>
      <c r="K128" s="257"/>
      <c r="L128" s="263"/>
      <c r="M128" s="264"/>
      <c r="N128" s="265"/>
      <c r="O128" s="265"/>
      <c r="P128" s="265"/>
      <c r="Q128" s="265"/>
      <c r="R128" s="265"/>
      <c r="S128" s="265"/>
      <c r="T128" s="26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7" t="s">
        <v>189</v>
      </c>
      <c r="AU128" s="267" t="s">
        <v>92</v>
      </c>
      <c r="AV128" s="13" t="s">
        <v>92</v>
      </c>
      <c r="AW128" s="13" t="s">
        <v>36</v>
      </c>
      <c r="AX128" s="13" t="s">
        <v>81</v>
      </c>
      <c r="AY128" s="267" t="s">
        <v>166</v>
      </c>
    </row>
    <row r="129" s="14" customFormat="1">
      <c r="A129" s="14"/>
      <c r="B129" s="268"/>
      <c r="C129" s="269"/>
      <c r="D129" s="258" t="s">
        <v>189</v>
      </c>
      <c r="E129" s="270" t="s">
        <v>1</v>
      </c>
      <c r="F129" s="271" t="s">
        <v>192</v>
      </c>
      <c r="G129" s="269"/>
      <c r="H129" s="272">
        <v>1361.2000000000001</v>
      </c>
      <c r="I129" s="273"/>
      <c r="J129" s="269"/>
      <c r="K129" s="269"/>
      <c r="L129" s="274"/>
      <c r="M129" s="275"/>
      <c r="N129" s="276"/>
      <c r="O129" s="276"/>
      <c r="P129" s="276"/>
      <c r="Q129" s="276"/>
      <c r="R129" s="276"/>
      <c r="S129" s="276"/>
      <c r="T129" s="27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8" t="s">
        <v>189</v>
      </c>
      <c r="AU129" s="278" t="s">
        <v>92</v>
      </c>
      <c r="AV129" s="14" t="s">
        <v>97</v>
      </c>
      <c r="AW129" s="14" t="s">
        <v>36</v>
      </c>
      <c r="AX129" s="14" t="s">
        <v>81</v>
      </c>
      <c r="AY129" s="278" t="s">
        <v>166</v>
      </c>
    </row>
    <row r="130" s="15" customFormat="1">
      <c r="A130" s="15"/>
      <c r="B130" s="279"/>
      <c r="C130" s="280"/>
      <c r="D130" s="258" t="s">
        <v>189</v>
      </c>
      <c r="E130" s="281" t="s">
        <v>1</v>
      </c>
      <c r="F130" s="282" t="s">
        <v>193</v>
      </c>
      <c r="G130" s="280"/>
      <c r="H130" s="281" t="s">
        <v>1</v>
      </c>
      <c r="I130" s="283"/>
      <c r="J130" s="280"/>
      <c r="K130" s="280"/>
      <c r="L130" s="284"/>
      <c r="M130" s="285"/>
      <c r="N130" s="286"/>
      <c r="O130" s="286"/>
      <c r="P130" s="286"/>
      <c r="Q130" s="286"/>
      <c r="R130" s="286"/>
      <c r="S130" s="286"/>
      <c r="T130" s="28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8" t="s">
        <v>189</v>
      </c>
      <c r="AU130" s="288" t="s">
        <v>92</v>
      </c>
      <c r="AV130" s="15" t="s">
        <v>86</v>
      </c>
      <c r="AW130" s="15" t="s">
        <v>36</v>
      </c>
      <c r="AX130" s="15" t="s">
        <v>81</v>
      </c>
      <c r="AY130" s="288" t="s">
        <v>166</v>
      </c>
    </row>
    <row r="131" s="13" customFormat="1">
      <c r="A131" s="13"/>
      <c r="B131" s="256"/>
      <c r="C131" s="257"/>
      <c r="D131" s="258" t="s">
        <v>189</v>
      </c>
      <c r="E131" s="259" t="s">
        <v>1</v>
      </c>
      <c r="F131" s="260" t="s">
        <v>194</v>
      </c>
      <c r="G131" s="257"/>
      <c r="H131" s="261">
        <v>557.74000000000001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189</v>
      </c>
      <c r="AU131" s="267" t="s">
        <v>92</v>
      </c>
      <c r="AV131" s="13" t="s">
        <v>92</v>
      </c>
      <c r="AW131" s="13" t="s">
        <v>36</v>
      </c>
      <c r="AX131" s="13" t="s">
        <v>81</v>
      </c>
      <c r="AY131" s="267" t="s">
        <v>166</v>
      </c>
    </row>
    <row r="132" s="13" customFormat="1">
      <c r="A132" s="13"/>
      <c r="B132" s="256"/>
      <c r="C132" s="257"/>
      <c r="D132" s="258" t="s">
        <v>189</v>
      </c>
      <c r="E132" s="259" t="s">
        <v>1</v>
      </c>
      <c r="F132" s="260" t="s">
        <v>195</v>
      </c>
      <c r="G132" s="257"/>
      <c r="H132" s="261">
        <v>238.16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189</v>
      </c>
      <c r="AU132" s="267" t="s">
        <v>92</v>
      </c>
      <c r="AV132" s="13" t="s">
        <v>92</v>
      </c>
      <c r="AW132" s="13" t="s">
        <v>36</v>
      </c>
      <c r="AX132" s="13" t="s">
        <v>81</v>
      </c>
      <c r="AY132" s="267" t="s">
        <v>166</v>
      </c>
    </row>
    <row r="133" s="13" customFormat="1">
      <c r="A133" s="13"/>
      <c r="B133" s="256"/>
      <c r="C133" s="257"/>
      <c r="D133" s="258" t="s">
        <v>189</v>
      </c>
      <c r="E133" s="259" t="s">
        <v>1</v>
      </c>
      <c r="F133" s="260" t="s">
        <v>196</v>
      </c>
      <c r="G133" s="257"/>
      <c r="H133" s="261">
        <v>743.60000000000002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189</v>
      </c>
      <c r="AU133" s="267" t="s">
        <v>92</v>
      </c>
      <c r="AV133" s="13" t="s">
        <v>92</v>
      </c>
      <c r="AW133" s="13" t="s">
        <v>36</v>
      </c>
      <c r="AX133" s="13" t="s">
        <v>81</v>
      </c>
      <c r="AY133" s="267" t="s">
        <v>166</v>
      </c>
    </row>
    <row r="134" s="13" customFormat="1">
      <c r="A134" s="13"/>
      <c r="B134" s="256"/>
      <c r="C134" s="257"/>
      <c r="D134" s="258" t="s">
        <v>189</v>
      </c>
      <c r="E134" s="259" t="s">
        <v>1</v>
      </c>
      <c r="F134" s="260" t="s">
        <v>197</v>
      </c>
      <c r="G134" s="257"/>
      <c r="H134" s="261">
        <v>247.66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189</v>
      </c>
      <c r="AU134" s="267" t="s">
        <v>92</v>
      </c>
      <c r="AV134" s="13" t="s">
        <v>92</v>
      </c>
      <c r="AW134" s="13" t="s">
        <v>36</v>
      </c>
      <c r="AX134" s="13" t="s">
        <v>81</v>
      </c>
      <c r="AY134" s="267" t="s">
        <v>166</v>
      </c>
    </row>
    <row r="135" s="14" customFormat="1">
      <c r="A135" s="14"/>
      <c r="B135" s="268"/>
      <c r="C135" s="269"/>
      <c r="D135" s="258" t="s">
        <v>189</v>
      </c>
      <c r="E135" s="270" t="s">
        <v>1</v>
      </c>
      <c r="F135" s="271" t="s">
        <v>192</v>
      </c>
      <c r="G135" s="269"/>
      <c r="H135" s="272">
        <v>1787.1600000000001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8" t="s">
        <v>189</v>
      </c>
      <c r="AU135" s="278" t="s">
        <v>92</v>
      </c>
      <c r="AV135" s="14" t="s">
        <v>97</v>
      </c>
      <c r="AW135" s="14" t="s">
        <v>36</v>
      </c>
      <c r="AX135" s="14" t="s">
        <v>81</v>
      </c>
      <c r="AY135" s="278" t="s">
        <v>166</v>
      </c>
    </row>
    <row r="136" s="13" customFormat="1">
      <c r="A136" s="13"/>
      <c r="B136" s="256"/>
      <c r="C136" s="257"/>
      <c r="D136" s="258" t="s">
        <v>189</v>
      </c>
      <c r="E136" s="259" t="s">
        <v>1</v>
      </c>
      <c r="F136" s="260" t="s">
        <v>198</v>
      </c>
      <c r="G136" s="257"/>
      <c r="H136" s="261">
        <v>258.10000000000002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189</v>
      </c>
      <c r="AU136" s="267" t="s">
        <v>92</v>
      </c>
      <c r="AV136" s="13" t="s">
        <v>92</v>
      </c>
      <c r="AW136" s="13" t="s">
        <v>36</v>
      </c>
      <c r="AX136" s="13" t="s">
        <v>81</v>
      </c>
      <c r="AY136" s="267" t="s">
        <v>166</v>
      </c>
    </row>
    <row r="137" s="13" customFormat="1">
      <c r="A137" s="13"/>
      <c r="B137" s="256"/>
      <c r="C137" s="257"/>
      <c r="D137" s="258" t="s">
        <v>189</v>
      </c>
      <c r="E137" s="259" t="s">
        <v>1</v>
      </c>
      <c r="F137" s="260" t="s">
        <v>199</v>
      </c>
      <c r="G137" s="257"/>
      <c r="H137" s="261">
        <v>80.400000000000006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189</v>
      </c>
      <c r="AU137" s="267" t="s">
        <v>92</v>
      </c>
      <c r="AV137" s="13" t="s">
        <v>92</v>
      </c>
      <c r="AW137" s="13" t="s">
        <v>36</v>
      </c>
      <c r="AX137" s="13" t="s">
        <v>81</v>
      </c>
      <c r="AY137" s="267" t="s">
        <v>166</v>
      </c>
    </row>
    <row r="138" s="13" customFormat="1">
      <c r="A138" s="13"/>
      <c r="B138" s="256"/>
      <c r="C138" s="257"/>
      <c r="D138" s="258" t="s">
        <v>189</v>
      </c>
      <c r="E138" s="259" t="s">
        <v>1</v>
      </c>
      <c r="F138" s="260" t="s">
        <v>200</v>
      </c>
      <c r="G138" s="257"/>
      <c r="H138" s="261">
        <v>218.40000000000001</v>
      </c>
      <c r="I138" s="262"/>
      <c r="J138" s="257"/>
      <c r="K138" s="257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189</v>
      </c>
      <c r="AU138" s="267" t="s">
        <v>92</v>
      </c>
      <c r="AV138" s="13" t="s">
        <v>92</v>
      </c>
      <c r="AW138" s="13" t="s">
        <v>36</v>
      </c>
      <c r="AX138" s="13" t="s">
        <v>81</v>
      </c>
      <c r="AY138" s="267" t="s">
        <v>166</v>
      </c>
    </row>
    <row r="139" s="13" customFormat="1">
      <c r="A139" s="13"/>
      <c r="B139" s="256"/>
      <c r="C139" s="257"/>
      <c r="D139" s="258" t="s">
        <v>189</v>
      </c>
      <c r="E139" s="259" t="s">
        <v>1</v>
      </c>
      <c r="F139" s="260" t="s">
        <v>201</v>
      </c>
      <c r="G139" s="257"/>
      <c r="H139" s="261">
        <v>288.64999999999998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189</v>
      </c>
      <c r="AU139" s="267" t="s">
        <v>92</v>
      </c>
      <c r="AV139" s="13" t="s">
        <v>92</v>
      </c>
      <c r="AW139" s="13" t="s">
        <v>36</v>
      </c>
      <c r="AX139" s="13" t="s">
        <v>81</v>
      </c>
      <c r="AY139" s="267" t="s">
        <v>166</v>
      </c>
    </row>
    <row r="140" s="16" customFormat="1">
      <c r="A140" s="16"/>
      <c r="B140" s="289"/>
      <c r="C140" s="290"/>
      <c r="D140" s="258" t="s">
        <v>189</v>
      </c>
      <c r="E140" s="291" t="s">
        <v>1</v>
      </c>
      <c r="F140" s="292" t="s">
        <v>202</v>
      </c>
      <c r="G140" s="290"/>
      <c r="H140" s="293">
        <v>3993.9099999999999</v>
      </c>
      <c r="I140" s="294"/>
      <c r="J140" s="290"/>
      <c r="K140" s="290"/>
      <c r="L140" s="295"/>
      <c r="M140" s="296"/>
      <c r="N140" s="297"/>
      <c r="O140" s="297"/>
      <c r="P140" s="297"/>
      <c r="Q140" s="297"/>
      <c r="R140" s="297"/>
      <c r="S140" s="297"/>
      <c r="T140" s="298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9" t="s">
        <v>189</v>
      </c>
      <c r="AU140" s="299" t="s">
        <v>92</v>
      </c>
      <c r="AV140" s="16" t="s">
        <v>100</v>
      </c>
      <c r="AW140" s="16" t="s">
        <v>36</v>
      </c>
      <c r="AX140" s="16" t="s">
        <v>86</v>
      </c>
      <c r="AY140" s="299" t="s">
        <v>166</v>
      </c>
    </row>
    <row r="141" s="12" customFormat="1" ht="22.8" customHeight="1">
      <c r="A141" s="12"/>
      <c r="B141" s="219"/>
      <c r="C141" s="220"/>
      <c r="D141" s="221" t="s">
        <v>80</v>
      </c>
      <c r="E141" s="233" t="s">
        <v>100</v>
      </c>
      <c r="F141" s="233" t="s">
        <v>203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SUM(P142:P144)</f>
        <v>0</v>
      </c>
      <c r="Q141" s="227"/>
      <c r="R141" s="228">
        <f>SUM(R142:R144)</f>
        <v>41.980379999999997</v>
      </c>
      <c r="S141" s="227"/>
      <c r="T141" s="229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86</v>
      </c>
      <c r="AT141" s="231" t="s">
        <v>80</v>
      </c>
      <c r="AU141" s="231" t="s">
        <v>86</v>
      </c>
      <c r="AY141" s="230" t="s">
        <v>166</v>
      </c>
      <c r="BK141" s="232">
        <f>SUM(BK142:BK144)</f>
        <v>0</v>
      </c>
    </row>
    <row r="142" s="2" customFormat="1" ht="24.15" customHeight="1">
      <c r="A142" s="39"/>
      <c r="B142" s="40"/>
      <c r="C142" s="235" t="s">
        <v>204</v>
      </c>
      <c r="D142" s="235" t="s">
        <v>168</v>
      </c>
      <c r="E142" s="236" t="s">
        <v>205</v>
      </c>
      <c r="F142" s="237" t="s">
        <v>206</v>
      </c>
      <c r="G142" s="238" t="s">
        <v>171</v>
      </c>
      <c r="H142" s="239">
        <v>201.19999999999999</v>
      </c>
      <c r="I142" s="240"/>
      <c r="J142" s="239">
        <f>ROUND(I142*H142,3)</f>
        <v>0</v>
      </c>
      <c r="K142" s="241"/>
      <c r="L142" s="45"/>
      <c r="M142" s="242" t="s">
        <v>1</v>
      </c>
      <c r="N142" s="243" t="s">
        <v>47</v>
      </c>
      <c r="O142" s="98"/>
      <c r="P142" s="244">
        <f>O142*H142</f>
        <v>0</v>
      </c>
      <c r="Q142" s="244">
        <v>0.18547</v>
      </c>
      <c r="R142" s="244">
        <f>Q142*H142</f>
        <v>37.316564</v>
      </c>
      <c r="S142" s="244">
        <v>0</v>
      </c>
      <c r="T142" s="24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100</v>
      </c>
      <c r="AT142" s="246" t="s">
        <v>168</v>
      </c>
      <c r="AU142" s="246" t="s">
        <v>92</v>
      </c>
      <c r="AY142" s="18" t="s">
        <v>166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8" t="s">
        <v>92</v>
      </c>
      <c r="BK142" s="248">
        <f>ROUND(I142*H142,3)</f>
        <v>0</v>
      </c>
      <c r="BL142" s="18" t="s">
        <v>100</v>
      </c>
      <c r="BM142" s="246" t="s">
        <v>207</v>
      </c>
    </row>
    <row r="143" s="13" customFormat="1">
      <c r="A143" s="13"/>
      <c r="B143" s="256"/>
      <c r="C143" s="257"/>
      <c r="D143" s="258" t="s">
        <v>189</v>
      </c>
      <c r="E143" s="259" t="s">
        <v>1</v>
      </c>
      <c r="F143" s="260" t="s">
        <v>208</v>
      </c>
      <c r="G143" s="257"/>
      <c r="H143" s="261">
        <v>201.19999999999999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189</v>
      </c>
      <c r="AU143" s="267" t="s">
        <v>92</v>
      </c>
      <c r="AV143" s="13" t="s">
        <v>92</v>
      </c>
      <c r="AW143" s="13" t="s">
        <v>36</v>
      </c>
      <c r="AX143" s="13" t="s">
        <v>86</v>
      </c>
      <c r="AY143" s="267" t="s">
        <v>166</v>
      </c>
    </row>
    <row r="144" s="2" customFormat="1" ht="24.15" customHeight="1">
      <c r="A144" s="39"/>
      <c r="B144" s="40"/>
      <c r="C144" s="235" t="s">
        <v>7</v>
      </c>
      <c r="D144" s="235" t="s">
        <v>168</v>
      </c>
      <c r="E144" s="236" t="s">
        <v>209</v>
      </c>
      <c r="F144" s="237" t="s">
        <v>210</v>
      </c>
      <c r="G144" s="238" t="s">
        <v>171</v>
      </c>
      <c r="H144" s="239">
        <v>201.19999999999999</v>
      </c>
      <c r="I144" s="240"/>
      <c r="J144" s="239">
        <f>ROUND(I144*H144,3)</f>
        <v>0</v>
      </c>
      <c r="K144" s="241"/>
      <c r="L144" s="45"/>
      <c r="M144" s="242" t="s">
        <v>1</v>
      </c>
      <c r="N144" s="243" t="s">
        <v>47</v>
      </c>
      <c r="O144" s="98"/>
      <c r="P144" s="244">
        <f>O144*H144</f>
        <v>0</v>
      </c>
      <c r="Q144" s="244">
        <v>0.023179999999999999</v>
      </c>
      <c r="R144" s="244">
        <f>Q144*H144</f>
        <v>4.6638159999999997</v>
      </c>
      <c r="S144" s="244">
        <v>0</v>
      </c>
      <c r="T144" s="24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100</v>
      </c>
      <c r="AT144" s="246" t="s">
        <v>168</v>
      </c>
      <c r="AU144" s="246" t="s">
        <v>92</v>
      </c>
      <c r="AY144" s="18" t="s">
        <v>166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8" t="s">
        <v>92</v>
      </c>
      <c r="BK144" s="248">
        <f>ROUND(I144*H144,3)</f>
        <v>0</v>
      </c>
      <c r="BL144" s="18" t="s">
        <v>100</v>
      </c>
      <c r="BM144" s="246" t="s">
        <v>211</v>
      </c>
    </row>
    <row r="145" s="12" customFormat="1" ht="22.8" customHeight="1">
      <c r="A145" s="12"/>
      <c r="B145" s="219"/>
      <c r="C145" s="220"/>
      <c r="D145" s="221" t="s">
        <v>80</v>
      </c>
      <c r="E145" s="233" t="s">
        <v>103</v>
      </c>
      <c r="F145" s="233" t="s">
        <v>167</v>
      </c>
      <c r="G145" s="220"/>
      <c r="H145" s="220"/>
      <c r="I145" s="223"/>
      <c r="J145" s="234">
        <f>BK145</f>
        <v>0</v>
      </c>
      <c r="K145" s="220"/>
      <c r="L145" s="225"/>
      <c r="M145" s="226"/>
      <c r="N145" s="227"/>
      <c r="O145" s="227"/>
      <c r="P145" s="228">
        <f>SUM(P146:P170)</f>
        <v>0</v>
      </c>
      <c r="Q145" s="227"/>
      <c r="R145" s="228">
        <f>SUM(R146:R170)</f>
        <v>993.85154397600013</v>
      </c>
      <c r="S145" s="227"/>
      <c r="T145" s="229">
        <f>SUM(T146:T170)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0" t="s">
        <v>86</v>
      </c>
      <c r="AT145" s="231" t="s">
        <v>80</v>
      </c>
      <c r="AU145" s="231" t="s">
        <v>86</v>
      </c>
      <c r="AY145" s="230" t="s">
        <v>166</v>
      </c>
      <c r="BK145" s="232">
        <f>SUM(BK146:BK170)</f>
        <v>0</v>
      </c>
    </row>
    <row r="146" s="2" customFormat="1" ht="33" customHeight="1">
      <c r="A146" s="39"/>
      <c r="B146" s="40"/>
      <c r="C146" s="235" t="s">
        <v>92</v>
      </c>
      <c r="D146" s="235" t="s">
        <v>168</v>
      </c>
      <c r="E146" s="236" t="s">
        <v>212</v>
      </c>
      <c r="F146" s="237" t="s">
        <v>213</v>
      </c>
      <c r="G146" s="238" t="s">
        <v>171</v>
      </c>
      <c r="H146" s="239">
        <v>17.199999999999999</v>
      </c>
      <c r="I146" s="240"/>
      <c r="J146" s="239">
        <f>ROUND(I146*H146,3)</f>
        <v>0</v>
      </c>
      <c r="K146" s="241"/>
      <c r="L146" s="45"/>
      <c r="M146" s="242" t="s">
        <v>1</v>
      </c>
      <c r="N146" s="243" t="s">
        <v>47</v>
      </c>
      <c r="O146" s="98"/>
      <c r="P146" s="244">
        <f>O146*H146</f>
        <v>0</v>
      </c>
      <c r="Q146" s="244">
        <v>0.498</v>
      </c>
      <c r="R146" s="244">
        <f>Q146*H146</f>
        <v>8.5655999999999999</v>
      </c>
      <c r="S146" s="244">
        <v>0</v>
      </c>
      <c r="T146" s="24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100</v>
      </c>
      <c r="AT146" s="246" t="s">
        <v>168</v>
      </c>
      <c r="AU146" s="246" t="s">
        <v>92</v>
      </c>
      <c r="AY146" s="18" t="s">
        <v>166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8" t="s">
        <v>92</v>
      </c>
      <c r="BK146" s="248">
        <f>ROUND(I146*H146,3)</f>
        <v>0</v>
      </c>
      <c r="BL146" s="18" t="s">
        <v>100</v>
      </c>
      <c r="BM146" s="246" t="s">
        <v>214</v>
      </c>
    </row>
    <row r="147" s="13" customFormat="1">
      <c r="A147" s="13"/>
      <c r="B147" s="256"/>
      <c r="C147" s="257"/>
      <c r="D147" s="258" t="s">
        <v>189</v>
      </c>
      <c r="E147" s="259" t="s">
        <v>1</v>
      </c>
      <c r="F147" s="260" t="s">
        <v>215</v>
      </c>
      <c r="G147" s="257"/>
      <c r="H147" s="261">
        <v>17.199999999999999</v>
      </c>
      <c r="I147" s="262"/>
      <c r="J147" s="257"/>
      <c r="K147" s="257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189</v>
      </c>
      <c r="AU147" s="267" t="s">
        <v>92</v>
      </c>
      <c r="AV147" s="13" t="s">
        <v>92</v>
      </c>
      <c r="AW147" s="13" t="s">
        <v>36</v>
      </c>
      <c r="AX147" s="13" t="s">
        <v>86</v>
      </c>
      <c r="AY147" s="267" t="s">
        <v>166</v>
      </c>
    </row>
    <row r="148" s="2" customFormat="1" ht="33" customHeight="1">
      <c r="A148" s="39"/>
      <c r="B148" s="40"/>
      <c r="C148" s="235" t="s">
        <v>97</v>
      </c>
      <c r="D148" s="235" t="s">
        <v>168</v>
      </c>
      <c r="E148" s="236" t="s">
        <v>173</v>
      </c>
      <c r="F148" s="237" t="s">
        <v>216</v>
      </c>
      <c r="G148" s="238" t="s">
        <v>171</v>
      </c>
      <c r="H148" s="239">
        <v>17.199999999999999</v>
      </c>
      <c r="I148" s="240"/>
      <c r="J148" s="239">
        <f>ROUND(I148*H148,3)</f>
        <v>0</v>
      </c>
      <c r="K148" s="241"/>
      <c r="L148" s="45"/>
      <c r="M148" s="242" t="s">
        <v>1</v>
      </c>
      <c r="N148" s="243" t="s">
        <v>47</v>
      </c>
      <c r="O148" s="98"/>
      <c r="P148" s="244">
        <f>O148*H148</f>
        <v>0</v>
      </c>
      <c r="Q148" s="244">
        <v>0.60104000000000002</v>
      </c>
      <c r="R148" s="244">
        <f>Q148*H148</f>
        <v>10.337888</v>
      </c>
      <c r="S148" s="244">
        <v>0</v>
      </c>
      <c r="T148" s="24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6" t="s">
        <v>100</v>
      </c>
      <c r="AT148" s="246" t="s">
        <v>168</v>
      </c>
      <c r="AU148" s="246" t="s">
        <v>92</v>
      </c>
      <c r="AY148" s="18" t="s">
        <v>166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8" t="s">
        <v>92</v>
      </c>
      <c r="BK148" s="248">
        <f>ROUND(I148*H148,3)</f>
        <v>0</v>
      </c>
      <c r="BL148" s="18" t="s">
        <v>100</v>
      </c>
      <c r="BM148" s="246" t="s">
        <v>217</v>
      </c>
    </row>
    <row r="149" s="2" customFormat="1" ht="24.15" customHeight="1">
      <c r="A149" s="39"/>
      <c r="B149" s="40"/>
      <c r="C149" s="235" t="s">
        <v>100</v>
      </c>
      <c r="D149" s="235" t="s">
        <v>168</v>
      </c>
      <c r="E149" s="236" t="s">
        <v>218</v>
      </c>
      <c r="F149" s="237" t="s">
        <v>219</v>
      </c>
      <c r="G149" s="238" t="s">
        <v>171</v>
      </c>
      <c r="H149" s="239">
        <v>1361.2000000000001</v>
      </c>
      <c r="I149" s="240"/>
      <c r="J149" s="239">
        <f>ROUND(I149*H149,3)</f>
        <v>0</v>
      </c>
      <c r="K149" s="241"/>
      <c r="L149" s="45"/>
      <c r="M149" s="242" t="s">
        <v>1</v>
      </c>
      <c r="N149" s="243" t="s">
        <v>47</v>
      </c>
      <c r="O149" s="98"/>
      <c r="P149" s="244">
        <f>O149*H149</f>
        <v>0</v>
      </c>
      <c r="Q149" s="244">
        <v>0.49935325000000003</v>
      </c>
      <c r="R149" s="244">
        <f>Q149*H149</f>
        <v>679.71964390000005</v>
      </c>
      <c r="S149" s="244">
        <v>0</v>
      </c>
      <c r="T149" s="24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100</v>
      </c>
      <c r="AT149" s="246" t="s">
        <v>168</v>
      </c>
      <c r="AU149" s="246" t="s">
        <v>92</v>
      </c>
      <c r="AY149" s="18" t="s">
        <v>166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8" t="s">
        <v>92</v>
      </c>
      <c r="BK149" s="248">
        <f>ROUND(I149*H149,3)</f>
        <v>0</v>
      </c>
      <c r="BL149" s="18" t="s">
        <v>100</v>
      </c>
      <c r="BM149" s="246" t="s">
        <v>220</v>
      </c>
    </row>
    <row r="150" s="13" customFormat="1">
      <c r="A150" s="13"/>
      <c r="B150" s="256"/>
      <c r="C150" s="257"/>
      <c r="D150" s="258" t="s">
        <v>189</v>
      </c>
      <c r="E150" s="259" t="s">
        <v>1</v>
      </c>
      <c r="F150" s="260" t="s">
        <v>190</v>
      </c>
      <c r="G150" s="257"/>
      <c r="H150" s="261">
        <v>1354.7000000000001</v>
      </c>
      <c r="I150" s="262"/>
      <c r="J150" s="257"/>
      <c r="K150" s="257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189</v>
      </c>
      <c r="AU150" s="267" t="s">
        <v>92</v>
      </c>
      <c r="AV150" s="13" t="s">
        <v>92</v>
      </c>
      <c r="AW150" s="13" t="s">
        <v>36</v>
      </c>
      <c r="AX150" s="13" t="s">
        <v>81</v>
      </c>
      <c r="AY150" s="267" t="s">
        <v>166</v>
      </c>
    </row>
    <row r="151" s="13" customFormat="1">
      <c r="A151" s="13"/>
      <c r="B151" s="256"/>
      <c r="C151" s="257"/>
      <c r="D151" s="258" t="s">
        <v>189</v>
      </c>
      <c r="E151" s="259" t="s">
        <v>1</v>
      </c>
      <c r="F151" s="260" t="s">
        <v>191</v>
      </c>
      <c r="G151" s="257"/>
      <c r="H151" s="261">
        <v>6.5</v>
      </c>
      <c r="I151" s="262"/>
      <c r="J151" s="257"/>
      <c r="K151" s="257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189</v>
      </c>
      <c r="AU151" s="267" t="s">
        <v>92</v>
      </c>
      <c r="AV151" s="13" t="s">
        <v>92</v>
      </c>
      <c r="AW151" s="13" t="s">
        <v>36</v>
      </c>
      <c r="AX151" s="13" t="s">
        <v>81</v>
      </c>
      <c r="AY151" s="267" t="s">
        <v>166</v>
      </c>
    </row>
    <row r="152" s="16" customFormat="1">
      <c r="A152" s="16"/>
      <c r="B152" s="289"/>
      <c r="C152" s="290"/>
      <c r="D152" s="258" t="s">
        <v>189</v>
      </c>
      <c r="E152" s="291" t="s">
        <v>1</v>
      </c>
      <c r="F152" s="292" t="s">
        <v>202</v>
      </c>
      <c r="G152" s="290"/>
      <c r="H152" s="293">
        <v>1361.2000000000001</v>
      </c>
      <c r="I152" s="294"/>
      <c r="J152" s="290"/>
      <c r="K152" s="290"/>
      <c r="L152" s="295"/>
      <c r="M152" s="296"/>
      <c r="N152" s="297"/>
      <c r="O152" s="297"/>
      <c r="P152" s="297"/>
      <c r="Q152" s="297"/>
      <c r="R152" s="297"/>
      <c r="S152" s="297"/>
      <c r="T152" s="298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99" t="s">
        <v>189</v>
      </c>
      <c r="AU152" s="299" t="s">
        <v>92</v>
      </c>
      <c r="AV152" s="16" t="s">
        <v>100</v>
      </c>
      <c r="AW152" s="16" t="s">
        <v>36</v>
      </c>
      <c r="AX152" s="16" t="s">
        <v>86</v>
      </c>
      <c r="AY152" s="299" t="s">
        <v>166</v>
      </c>
    </row>
    <row r="153" s="2" customFormat="1" ht="33" customHeight="1">
      <c r="A153" s="39"/>
      <c r="B153" s="40"/>
      <c r="C153" s="235" t="s">
        <v>103</v>
      </c>
      <c r="D153" s="235" t="s">
        <v>168</v>
      </c>
      <c r="E153" s="236" t="s">
        <v>221</v>
      </c>
      <c r="F153" s="237" t="s">
        <v>222</v>
      </c>
      <c r="G153" s="238" t="s">
        <v>171</v>
      </c>
      <c r="H153" s="239">
        <v>17.199999999999999</v>
      </c>
      <c r="I153" s="240"/>
      <c r="J153" s="239">
        <f>ROUND(I153*H153,3)</f>
        <v>0</v>
      </c>
      <c r="K153" s="241"/>
      <c r="L153" s="45"/>
      <c r="M153" s="242" t="s">
        <v>1</v>
      </c>
      <c r="N153" s="243" t="s">
        <v>47</v>
      </c>
      <c r="O153" s="98"/>
      <c r="P153" s="244">
        <f>O153*H153</f>
        <v>0</v>
      </c>
      <c r="Q153" s="244">
        <v>0.126</v>
      </c>
      <c r="R153" s="244">
        <f>Q153*H153</f>
        <v>2.1671999999999998</v>
      </c>
      <c r="S153" s="244">
        <v>0</v>
      </c>
      <c r="T153" s="24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6" t="s">
        <v>100</v>
      </c>
      <c r="AT153" s="246" t="s">
        <v>168</v>
      </c>
      <c r="AU153" s="246" t="s">
        <v>92</v>
      </c>
      <c r="AY153" s="18" t="s">
        <v>166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8" t="s">
        <v>92</v>
      </c>
      <c r="BK153" s="248">
        <f>ROUND(I153*H153,3)</f>
        <v>0</v>
      </c>
      <c r="BL153" s="18" t="s">
        <v>100</v>
      </c>
      <c r="BM153" s="246" t="s">
        <v>223</v>
      </c>
    </row>
    <row r="154" s="13" customFormat="1">
      <c r="A154" s="13"/>
      <c r="B154" s="256"/>
      <c r="C154" s="257"/>
      <c r="D154" s="258" t="s">
        <v>189</v>
      </c>
      <c r="E154" s="259" t="s">
        <v>1</v>
      </c>
      <c r="F154" s="260" t="s">
        <v>215</v>
      </c>
      <c r="G154" s="257"/>
      <c r="H154" s="261">
        <v>17.199999999999999</v>
      </c>
      <c r="I154" s="262"/>
      <c r="J154" s="257"/>
      <c r="K154" s="257"/>
      <c r="L154" s="263"/>
      <c r="M154" s="264"/>
      <c r="N154" s="265"/>
      <c r="O154" s="265"/>
      <c r="P154" s="265"/>
      <c r="Q154" s="265"/>
      <c r="R154" s="265"/>
      <c r="S154" s="265"/>
      <c r="T154" s="26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7" t="s">
        <v>189</v>
      </c>
      <c r="AU154" s="267" t="s">
        <v>92</v>
      </c>
      <c r="AV154" s="13" t="s">
        <v>92</v>
      </c>
      <c r="AW154" s="13" t="s">
        <v>36</v>
      </c>
      <c r="AX154" s="13" t="s">
        <v>86</v>
      </c>
      <c r="AY154" s="267" t="s">
        <v>166</v>
      </c>
    </row>
    <row r="155" s="2" customFormat="1" ht="37.8" customHeight="1">
      <c r="A155" s="39"/>
      <c r="B155" s="40"/>
      <c r="C155" s="235" t="s">
        <v>116</v>
      </c>
      <c r="D155" s="235" t="s">
        <v>168</v>
      </c>
      <c r="E155" s="236" t="s">
        <v>224</v>
      </c>
      <c r="F155" s="237" t="s">
        <v>225</v>
      </c>
      <c r="G155" s="238" t="s">
        <v>171</v>
      </c>
      <c r="H155" s="239">
        <v>201.19999999999999</v>
      </c>
      <c r="I155" s="240"/>
      <c r="J155" s="239">
        <f>ROUND(I155*H155,3)</f>
        <v>0</v>
      </c>
      <c r="K155" s="241"/>
      <c r="L155" s="45"/>
      <c r="M155" s="242" t="s">
        <v>1</v>
      </c>
      <c r="N155" s="243" t="s">
        <v>47</v>
      </c>
      <c r="O155" s="98"/>
      <c r="P155" s="244">
        <f>O155*H155</f>
        <v>0</v>
      </c>
      <c r="Q155" s="244">
        <v>0.126</v>
      </c>
      <c r="R155" s="244">
        <f>Q155*H155</f>
        <v>25.351199999999999</v>
      </c>
      <c r="S155" s="244">
        <v>0</v>
      </c>
      <c r="T155" s="24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100</v>
      </c>
      <c r="AT155" s="246" t="s">
        <v>168</v>
      </c>
      <c r="AU155" s="246" t="s">
        <v>92</v>
      </c>
      <c r="AY155" s="18" t="s">
        <v>166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8" t="s">
        <v>92</v>
      </c>
      <c r="BK155" s="248">
        <f>ROUND(I155*H155,3)</f>
        <v>0</v>
      </c>
      <c r="BL155" s="18" t="s">
        <v>100</v>
      </c>
      <c r="BM155" s="246" t="s">
        <v>226</v>
      </c>
    </row>
    <row r="156" s="13" customFormat="1">
      <c r="A156" s="13"/>
      <c r="B156" s="256"/>
      <c r="C156" s="257"/>
      <c r="D156" s="258" t="s">
        <v>189</v>
      </c>
      <c r="E156" s="259" t="s">
        <v>1</v>
      </c>
      <c r="F156" s="260" t="s">
        <v>208</v>
      </c>
      <c r="G156" s="257"/>
      <c r="H156" s="261">
        <v>201.19999999999999</v>
      </c>
      <c r="I156" s="262"/>
      <c r="J156" s="257"/>
      <c r="K156" s="257"/>
      <c r="L156" s="263"/>
      <c r="M156" s="264"/>
      <c r="N156" s="265"/>
      <c r="O156" s="265"/>
      <c r="P156" s="265"/>
      <c r="Q156" s="265"/>
      <c r="R156" s="265"/>
      <c r="S156" s="265"/>
      <c r="T156" s="26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7" t="s">
        <v>189</v>
      </c>
      <c r="AU156" s="267" t="s">
        <v>92</v>
      </c>
      <c r="AV156" s="13" t="s">
        <v>92</v>
      </c>
      <c r="AW156" s="13" t="s">
        <v>36</v>
      </c>
      <c r="AX156" s="13" t="s">
        <v>86</v>
      </c>
      <c r="AY156" s="267" t="s">
        <v>166</v>
      </c>
    </row>
    <row r="157" s="2" customFormat="1" ht="24.15" customHeight="1">
      <c r="A157" s="39"/>
      <c r="B157" s="40"/>
      <c r="C157" s="300" t="s">
        <v>119</v>
      </c>
      <c r="D157" s="300" t="s">
        <v>227</v>
      </c>
      <c r="E157" s="301" t="s">
        <v>228</v>
      </c>
      <c r="F157" s="302" t="s">
        <v>229</v>
      </c>
      <c r="G157" s="303" t="s">
        <v>230</v>
      </c>
      <c r="H157" s="304">
        <v>882.33600000000001</v>
      </c>
      <c r="I157" s="305"/>
      <c r="J157" s="304">
        <f>ROUND(I157*H157,3)</f>
        <v>0</v>
      </c>
      <c r="K157" s="306"/>
      <c r="L157" s="307"/>
      <c r="M157" s="308" t="s">
        <v>1</v>
      </c>
      <c r="N157" s="309" t="s">
        <v>47</v>
      </c>
      <c r="O157" s="98"/>
      <c r="P157" s="244">
        <f>O157*H157</f>
        <v>0</v>
      </c>
      <c r="Q157" s="244">
        <v>0.014999999999999999</v>
      </c>
      <c r="R157" s="244">
        <f>Q157*H157</f>
        <v>13.23504</v>
      </c>
      <c r="S157" s="244">
        <v>0</v>
      </c>
      <c r="T157" s="24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122</v>
      </c>
      <c r="AT157" s="246" t="s">
        <v>227</v>
      </c>
      <c r="AU157" s="246" t="s">
        <v>92</v>
      </c>
      <c r="AY157" s="18" t="s">
        <v>166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8" t="s">
        <v>92</v>
      </c>
      <c r="BK157" s="248">
        <f>ROUND(I157*H157,3)</f>
        <v>0</v>
      </c>
      <c r="BL157" s="18" t="s">
        <v>100</v>
      </c>
      <c r="BM157" s="246" t="s">
        <v>231</v>
      </c>
    </row>
    <row r="158" s="13" customFormat="1">
      <c r="A158" s="13"/>
      <c r="B158" s="256"/>
      <c r="C158" s="257"/>
      <c r="D158" s="258" t="s">
        <v>189</v>
      </c>
      <c r="E158" s="259" t="s">
        <v>1</v>
      </c>
      <c r="F158" s="260" t="s">
        <v>232</v>
      </c>
      <c r="G158" s="257"/>
      <c r="H158" s="261">
        <v>218.40000000000001</v>
      </c>
      <c r="I158" s="262"/>
      <c r="J158" s="257"/>
      <c r="K158" s="257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189</v>
      </c>
      <c r="AU158" s="267" t="s">
        <v>92</v>
      </c>
      <c r="AV158" s="13" t="s">
        <v>92</v>
      </c>
      <c r="AW158" s="13" t="s">
        <v>36</v>
      </c>
      <c r="AX158" s="13" t="s">
        <v>81</v>
      </c>
      <c r="AY158" s="267" t="s">
        <v>166</v>
      </c>
    </row>
    <row r="159" s="13" customFormat="1">
      <c r="A159" s="13"/>
      <c r="B159" s="256"/>
      <c r="C159" s="257"/>
      <c r="D159" s="258" t="s">
        <v>189</v>
      </c>
      <c r="E159" s="259" t="s">
        <v>1</v>
      </c>
      <c r="F159" s="260" t="s">
        <v>233</v>
      </c>
      <c r="G159" s="257"/>
      <c r="H159" s="261">
        <v>882.33600000000001</v>
      </c>
      <c r="I159" s="262"/>
      <c r="J159" s="257"/>
      <c r="K159" s="257"/>
      <c r="L159" s="263"/>
      <c r="M159" s="264"/>
      <c r="N159" s="265"/>
      <c r="O159" s="265"/>
      <c r="P159" s="265"/>
      <c r="Q159" s="265"/>
      <c r="R159" s="265"/>
      <c r="S159" s="265"/>
      <c r="T159" s="26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7" t="s">
        <v>189</v>
      </c>
      <c r="AU159" s="267" t="s">
        <v>92</v>
      </c>
      <c r="AV159" s="13" t="s">
        <v>92</v>
      </c>
      <c r="AW159" s="13" t="s">
        <v>36</v>
      </c>
      <c r="AX159" s="13" t="s">
        <v>86</v>
      </c>
      <c r="AY159" s="267" t="s">
        <v>166</v>
      </c>
    </row>
    <row r="160" s="2" customFormat="1" ht="24.15" customHeight="1">
      <c r="A160" s="39"/>
      <c r="B160" s="40"/>
      <c r="C160" s="235" t="s">
        <v>122</v>
      </c>
      <c r="D160" s="235" t="s">
        <v>168</v>
      </c>
      <c r="E160" s="236" t="s">
        <v>234</v>
      </c>
      <c r="F160" s="237" t="s">
        <v>235</v>
      </c>
      <c r="G160" s="238" t="s">
        <v>236</v>
      </c>
      <c r="H160" s="239">
        <v>577.20000000000005</v>
      </c>
      <c r="I160" s="240"/>
      <c r="J160" s="239">
        <f>ROUND(I160*H160,3)</f>
        <v>0</v>
      </c>
      <c r="K160" s="241"/>
      <c r="L160" s="45"/>
      <c r="M160" s="242" t="s">
        <v>1</v>
      </c>
      <c r="N160" s="243" t="s">
        <v>47</v>
      </c>
      <c r="O160" s="98"/>
      <c r="P160" s="244">
        <f>O160*H160</f>
        <v>0</v>
      </c>
      <c r="Q160" s="244">
        <v>0.44087832999999998</v>
      </c>
      <c r="R160" s="244">
        <f>Q160*H160</f>
        <v>254.474972076</v>
      </c>
      <c r="S160" s="244">
        <v>0</v>
      </c>
      <c r="T160" s="24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6" t="s">
        <v>100</v>
      </c>
      <c r="AT160" s="246" t="s">
        <v>168</v>
      </c>
      <c r="AU160" s="246" t="s">
        <v>92</v>
      </c>
      <c r="AY160" s="18" t="s">
        <v>166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8" t="s">
        <v>92</v>
      </c>
      <c r="BK160" s="248">
        <f>ROUND(I160*H160,3)</f>
        <v>0</v>
      </c>
      <c r="BL160" s="18" t="s">
        <v>100</v>
      </c>
      <c r="BM160" s="246" t="s">
        <v>237</v>
      </c>
    </row>
    <row r="161" s="15" customFormat="1">
      <c r="A161" s="15"/>
      <c r="B161" s="279"/>
      <c r="C161" s="280"/>
      <c r="D161" s="258" t="s">
        <v>189</v>
      </c>
      <c r="E161" s="281" t="s">
        <v>1</v>
      </c>
      <c r="F161" s="282" t="s">
        <v>238</v>
      </c>
      <c r="G161" s="280"/>
      <c r="H161" s="281" t="s">
        <v>1</v>
      </c>
      <c r="I161" s="283"/>
      <c r="J161" s="280"/>
      <c r="K161" s="280"/>
      <c r="L161" s="284"/>
      <c r="M161" s="285"/>
      <c r="N161" s="286"/>
      <c r="O161" s="286"/>
      <c r="P161" s="286"/>
      <c r="Q161" s="286"/>
      <c r="R161" s="286"/>
      <c r="S161" s="286"/>
      <c r="T161" s="28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8" t="s">
        <v>189</v>
      </c>
      <c r="AU161" s="288" t="s">
        <v>92</v>
      </c>
      <c r="AV161" s="15" t="s">
        <v>86</v>
      </c>
      <c r="AW161" s="15" t="s">
        <v>36</v>
      </c>
      <c r="AX161" s="15" t="s">
        <v>81</v>
      </c>
      <c r="AY161" s="288" t="s">
        <v>166</v>
      </c>
    </row>
    <row r="162" s="13" customFormat="1">
      <c r="A162" s="13"/>
      <c r="B162" s="256"/>
      <c r="C162" s="257"/>
      <c r="D162" s="258" t="s">
        <v>189</v>
      </c>
      <c r="E162" s="259" t="s">
        <v>1</v>
      </c>
      <c r="F162" s="260" t="s">
        <v>239</v>
      </c>
      <c r="G162" s="257"/>
      <c r="H162" s="261">
        <v>205.40000000000001</v>
      </c>
      <c r="I162" s="262"/>
      <c r="J162" s="257"/>
      <c r="K162" s="257"/>
      <c r="L162" s="263"/>
      <c r="M162" s="264"/>
      <c r="N162" s="265"/>
      <c r="O162" s="265"/>
      <c r="P162" s="265"/>
      <c r="Q162" s="265"/>
      <c r="R162" s="265"/>
      <c r="S162" s="265"/>
      <c r="T162" s="26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7" t="s">
        <v>189</v>
      </c>
      <c r="AU162" s="267" t="s">
        <v>92</v>
      </c>
      <c r="AV162" s="13" t="s">
        <v>92</v>
      </c>
      <c r="AW162" s="13" t="s">
        <v>36</v>
      </c>
      <c r="AX162" s="13" t="s">
        <v>81</v>
      </c>
      <c r="AY162" s="267" t="s">
        <v>166</v>
      </c>
    </row>
    <row r="163" s="13" customFormat="1">
      <c r="A163" s="13"/>
      <c r="B163" s="256"/>
      <c r="C163" s="257"/>
      <c r="D163" s="258" t="s">
        <v>189</v>
      </c>
      <c r="E163" s="259" t="s">
        <v>1</v>
      </c>
      <c r="F163" s="260" t="s">
        <v>240</v>
      </c>
      <c r="G163" s="257"/>
      <c r="H163" s="261">
        <v>27.699999999999999</v>
      </c>
      <c r="I163" s="262"/>
      <c r="J163" s="257"/>
      <c r="K163" s="257"/>
      <c r="L163" s="263"/>
      <c r="M163" s="264"/>
      <c r="N163" s="265"/>
      <c r="O163" s="265"/>
      <c r="P163" s="265"/>
      <c r="Q163" s="265"/>
      <c r="R163" s="265"/>
      <c r="S163" s="265"/>
      <c r="T163" s="26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7" t="s">
        <v>189</v>
      </c>
      <c r="AU163" s="267" t="s">
        <v>92</v>
      </c>
      <c r="AV163" s="13" t="s">
        <v>92</v>
      </c>
      <c r="AW163" s="13" t="s">
        <v>36</v>
      </c>
      <c r="AX163" s="13" t="s">
        <v>81</v>
      </c>
      <c r="AY163" s="267" t="s">
        <v>166</v>
      </c>
    </row>
    <row r="164" s="13" customFormat="1">
      <c r="A164" s="13"/>
      <c r="B164" s="256"/>
      <c r="C164" s="257"/>
      <c r="D164" s="258" t="s">
        <v>189</v>
      </c>
      <c r="E164" s="259" t="s">
        <v>1</v>
      </c>
      <c r="F164" s="260" t="s">
        <v>241</v>
      </c>
      <c r="G164" s="257"/>
      <c r="H164" s="261">
        <v>31.800000000000001</v>
      </c>
      <c r="I164" s="262"/>
      <c r="J164" s="257"/>
      <c r="K164" s="257"/>
      <c r="L164" s="263"/>
      <c r="M164" s="264"/>
      <c r="N164" s="265"/>
      <c r="O164" s="265"/>
      <c r="P164" s="265"/>
      <c r="Q164" s="265"/>
      <c r="R164" s="265"/>
      <c r="S164" s="265"/>
      <c r="T164" s="26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7" t="s">
        <v>189</v>
      </c>
      <c r="AU164" s="267" t="s">
        <v>92</v>
      </c>
      <c r="AV164" s="13" t="s">
        <v>92</v>
      </c>
      <c r="AW164" s="13" t="s">
        <v>36</v>
      </c>
      <c r="AX164" s="13" t="s">
        <v>81</v>
      </c>
      <c r="AY164" s="267" t="s">
        <v>166</v>
      </c>
    </row>
    <row r="165" s="13" customFormat="1">
      <c r="A165" s="13"/>
      <c r="B165" s="256"/>
      <c r="C165" s="257"/>
      <c r="D165" s="258" t="s">
        <v>189</v>
      </c>
      <c r="E165" s="259" t="s">
        <v>1</v>
      </c>
      <c r="F165" s="260" t="s">
        <v>242</v>
      </c>
      <c r="G165" s="257"/>
      <c r="H165" s="261">
        <v>24</v>
      </c>
      <c r="I165" s="262"/>
      <c r="J165" s="257"/>
      <c r="K165" s="257"/>
      <c r="L165" s="263"/>
      <c r="M165" s="264"/>
      <c r="N165" s="265"/>
      <c r="O165" s="265"/>
      <c r="P165" s="265"/>
      <c r="Q165" s="265"/>
      <c r="R165" s="265"/>
      <c r="S165" s="265"/>
      <c r="T165" s="26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7" t="s">
        <v>189</v>
      </c>
      <c r="AU165" s="267" t="s">
        <v>92</v>
      </c>
      <c r="AV165" s="13" t="s">
        <v>92</v>
      </c>
      <c r="AW165" s="13" t="s">
        <v>36</v>
      </c>
      <c r="AX165" s="13" t="s">
        <v>81</v>
      </c>
      <c r="AY165" s="267" t="s">
        <v>166</v>
      </c>
    </row>
    <row r="166" s="13" customFormat="1">
      <c r="A166" s="13"/>
      <c r="B166" s="256"/>
      <c r="C166" s="257"/>
      <c r="D166" s="258" t="s">
        <v>189</v>
      </c>
      <c r="E166" s="259" t="s">
        <v>1</v>
      </c>
      <c r="F166" s="260" t="s">
        <v>243</v>
      </c>
      <c r="G166" s="257"/>
      <c r="H166" s="261">
        <v>25.5</v>
      </c>
      <c r="I166" s="262"/>
      <c r="J166" s="257"/>
      <c r="K166" s="257"/>
      <c r="L166" s="263"/>
      <c r="M166" s="264"/>
      <c r="N166" s="265"/>
      <c r="O166" s="265"/>
      <c r="P166" s="265"/>
      <c r="Q166" s="265"/>
      <c r="R166" s="265"/>
      <c r="S166" s="265"/>
      <c r="T166" s="26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7" t="s">
        <v>189</v>
      </c>
      <c r="AU166" s="267" t="s">
        <v>92</v>
      </c>
      <c r="AV166" s="13" t="s">
        <v>92</v>
      </c>
      <c r="AW166" s="13" t="s">
        <v>36</v>
      </c>
      <c r="AX166" s="13" t="s">
        <v>81</v>
      </c>
      <c r="AY166" s="267" t="s">
        <v>166</v>
      </c>
    </row>
    <row r="167" s="13" customFormat="1">
      <c r="A167" s="13"/>
      <c r="B167" s="256"/>
      <c r="C167" s="257"/>
      <c r="D167" s="258" t="s">
        <v>189</v>
      </c>
      <c r="E167" s="259" t="s">
        <v>1</v>
      </c>
      <c r="F167" s="260" t="s">
        <v>244</v>
      </c>
      <c r="G167" s="257"/>
      <c r="H167" s="261">
        <v>172.5</v>
      </c>
      <c r="I167" s="262"/>
      <c r="J167" s="257"/>
      <c r="K167" s="257"/>
      <c r="L167" s="263"/>
      <c r="M167" s="264"/>
      <c r="N167" s="265"/>
      <c r="O167" s="265"/>
      <c r="P167" s="265"/>
      <c r="Q167" s="265"/>
      <c r="R167" s="265"/>
      <c r="S167" s="265"/>
      <c r="T167" s="26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7" t="s">
        <v>189</v>
      </c>
      <c r="AU167" s="267" t="s">
        <v>92</v>
      </c>
      <c r="AV167" s="13" t="s">
        <v>92</v>
      </c>
      <c r="AW167" s="13" t="s">
        <v>36</v>
      </c>
      <c r="AX167" s="13" t="s">
        <v>81</v>
      </c>
      <c r="AY167" s="267" t="s">
        <v>166</v>
      </c>
    </row>
    <row r="168" s="13" customFormat="1">
      <c r="A168" s="13"/>
      <c r="B168" s="256"/>
      <c r="C168" s="257"/>
      <c r="D168" s="258" t="s">
        <v>189</v>
      </c>
      <c r="E168" s="259" t="s">
        <v>1</v>
      </c>
      <c r="F168" s="260" t="s">
        <v>245</v>
      </c>
      <c r="G168" s="257"/>
      <c r="H168" s="261">
        <v>8.5999999999999996</v>
      </c>
      <c r="I168" s="262"/>
      <c r="J168" s="257"/>
      <c r="K168" s="257"/>
      <c r="L168" s="263"/>
      <c r="M168" s="264"/>
      <c r="N168" s="265"/>
      <c r="O168" s="265"/>
      <c r="P168" s="265"/>
      <c r="Q168" s="265"/>
      <c r="R168" s="265"/>
      <c r="S168" s="265"/>
      <c r="T168" s="26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7" t="s">
        <v>189</v>
      </c>
      <c r="AU168" s="267" t="s">
        <v>92</v>
      </c>
      <c r="AV168" s="13" t="s">
        <v>92</v>
      </c>
      <c r="AW168" s="13" t="s">
        <v>36</v>
      </c>
      <c r="AX168" s="13" t="s">
        <v>81</v>
      </c>
      <c r="AY168" s="267" t="s">
        <v>166</v>
      </c>
    </row>
    <row r="169" s="13" customFormat="1">
      <c r="A169" s="13"/>
      <c r="B169" s="256"/>
      <c r="C169" s="257"/>
      <c r="D169" s="258" t="s">
        <v>189</v>
      </c>
      <c r="E169" s="259" t="s">
        <v>1</v>
      </c>
      <c r="F169" s="260" t="s">
        <v>246</v>
      </c>
      <c r="G169" s="257"/>
      <c r="H169" s="261">
        <v>81.700000000000003</v>
      </c>
      <c r="I169" s="262"/>
      <c r="J169" s="257"/>
      <c r="K169" s="257"/>
      <c r="L169" s="263"/>
      <c r="M169" s="264"/>
      <c r="N169" s="265"/>
      <c r="O169" s="265"/>
      <c r="P169" s="265"/>
      <c r="Q169" s="265"/>
      <c r="R169" s="265"/>
      <c r="S169" s="265"/>
      <c r="T169" s="26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7" t="s">
        <v>189</v>
      </c>
      <c r="AU169" s="267" t="s">
        <v>92</v>
      </c>
      <c r="AV169" s="13" t="s">
        <v>92</v>
      </c>
      <c r="AW169" s="13" t="s">
        <v>36</v>
      </c>
      <c r="AX169" s="13" t="s">
        <v>81</v>
      </c>
      <c r="AY169" s="267" t="s">
        <v>166</v>
      </c>
    </row>
    <row r="170" s="16" customFormat="1">
      <c r="A170" s="16"/>
      <c r="B170" s="289"/>
      <c r="C170" s="290"/>
      <c r="D170" s="258" t="s">
        <v>189</v>
      </c>
      <c r="E170" s="291" t="s">
        <v>1</v>
      </c>
      <c r="F170" s="292" t="s">
        <v>202</v>
      </c>
      <c r="G170" s="290"/>
      <c r="H170" s="293">
        <v>577.20000000000005</v>
      </c>
      <c r="I170" s="294"/>
      <c r="J170" s="290"/>
      <c r="K170" s="290"/>
      <c r="L170" s="295"/>
      <c r="M170" s="296"/>
      <c r="N170" s="297"/>
      <c r="O170" s="297"/>
      <c r="P170" s="297"/>
      <c r="Q170" s="297"/>
      <c r="R170" s="297"/>
      <c r="S170" s="297"/>
      <c r="T170" s="298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99" t="s">
        <v>189</v>
      </c>
      <c r="AU170" s="299" t="s">
        <v>92</v>
      </c>
      <c r="AV170" s="16" t="s">
        <v>100</v>
      </c>
      <c r="AW170" s="16" t="s">
        <v>36</v>
      </c>
      <c r="AX170" s="16" t="s">
        <v>86</v>
      </c>
      <c r="AY170" s="299" t="s">
        <v>166</v>
      </c>
    </row>
    <row r="171" s="12" customFormat="1" ht="22.8" customHeight="1">
      <c r="A171" s="12"/>
      <c r="B171" s="219"/>
      <c r="C171" s="220"/>
      <c r="D171" s="221" t="s">
        <v>80</v>
      </c>
      <c r="E171" s="233" t="s">
        <v>116</v>
      </c>
      <c r="F171" s="233" t="s">
        <v>247</v>
      </c>
      <c r="G171" s="220"/>
      <c r="H171" s="220"/>
      <c r="I171" s="223"/>
      <c r="J171" s="234">
        <f>BK171</f>
        <v>0</v>
      </c>
      <c r="K171" s="220"/>
      <c r="L171" s="225"/>
      <c r="M171" s="226"/>
      <c r="N171" s="227"/>
      <c r="O171" s="227"/>
      <c r="P171" s="228">
        <f>SUM(P172:P179)</f>
        <v>0</v>
      </c>
      <c r="Q171" s="227"/>
      <c r="R171" s="228">
        <f>SUM(R172:R179)</f>
        <v>17.079275864</v>
      </c>
      <c r="S171" s="227"/>
      <c r="T171" s="229">
        <f>SUM(T172:T179)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0" t="s">
        <v>86</v>
      </c>
      <c r="AT171" s="231" t="s">
        <v>80</v>
      </c>
      <c r="AU171" s="231" t="s">
        <v>86</v>
      </c>
      <c r="AY171" s="230" t="s">
        <v>166</v>
      </c>
      <c r="BK171" s="232">
        <f>SUM(BK172:BK179)</f>
        <v>0</v>
      </c>
    </row>
    <row r="172" s="2" customFormat="1" ht="33" customHeight="1">
      <c r="A172" s="39"/>
      <c r="B172" s="40"/>
      <c r="C172" s="235" t="s">
        <v>125</v>
      </c>
      <c r="D172" s="235" t="s">
        <v>168</v>
      </c>
      <c r="E172" s="236" t="s">
        <v>248</v>
      </c>
      <c r="F172" s="237" t="s">
        <v>249</v>
      </c>
      <c r="G172" s="238" t="s">
        <v>250</v>
      </c>
      <c r="H172" s="239">
        <v>544.48000000000002</v>
      </c>
      <c r="I172" s="240"/>
      <c r="J172" s="239">
        <f>ROUND(I172*H172,3)</f>
        <v>0</v>
      </c>
      <c r="K172" s="241"/>
      <c r="L172" s="45"/>
      <c r="M172" s="242" t="s">
        <v>1</v>
      </c>
      <c r="N172" s="243" t="s">
        <v>47</v>
      </c>
      <c r="O172" s="98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6" t="s">
        <v>100</v>
      </c>
      <c r="AT172" s="246" t="s">
        <v>168</v>
      </c>
      <c r="AU172" s="246" t="s">
        <v>92</v>
      </c>
      <c r="AY172" s="18" t="s">
        <v>166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8" t="s">
        <v>92</v>
      </c>
      <c r="BK172" s="248">
        <f>ROUND(I172*H172,3)</f>
        <v>0</v>
      </c>
      <c r="BL172" s="18" t="s">
        <v>100</v>
      </c>
      <c r="BM172" s="246" t="s">
        <v>251</v>
      </c>
    </row>
    <row r="173" s="13" customFormat="1">
      <c r="A173" s="13"/>
      <c r="B173" s="256"/>
      <c r="C173" s="257"/>
      <c r="D173" s="258" t="s">
        <v>189</v>
      </c>
      <c r="E173" s="259" t="s">
        <v>1</v>
      </c>
      <c r="F173" s="260" t="s">
        <v>252</v>
      </c>
      <c r="G173" s="257"/>
      <c r="H173" s="261">
        <v>541.88</v>
      </c>
      <c r="I173" s="262"/>
      <c r="J173" s="257"/>
      <c r="K173" s="257"/>
      <c r="L173" s="263"/>
      <c r="M173" s="264"/>
      <c r="N173" s="265"/>
      <c r="O173" s="265"/>
      <c r="P173" s="265"/>
      <c r="Q173" s="265"/>
      <c r="R173" s="265"/>
      <c r="S173" s="265"/>
      <c r="T173" s="26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7" t="s">
        <v>189</v>
      </c>
      <c r="AU173" s="267" t="s">
        <v>92</v>
      </c>
      <c r="AV173" s="13" t="s">
        <v>92</v>
      </c>
      <c r="AW173" s="13" t="s">
        <v>36</v>
      </c>
      <c r="AX173" s="13" t="s">
        <v>81</v>
      </c>
      <c r="AY173" s="267" t="s">
        <v>166</v>
      </c>
    </row>
    <row r="174" s="13" customFormat="1">
      <c r="A174" s="13"/>
      <c r="B174" s="256"/>
      <c r="C174" s="257"/>
      <c r="D174" s="258" t="s">
        <v>189</v>
      </c>
      <c r="E174" s="259" t="s">
        <v>1</v>
      </c>
      <c r="F174" s="260" t="s">
        <v>253</v>
      </c>
      <c r="G174" s="257"/>
      <c r="H174" s="261">
        <v>2.6000000000000001</v>
      </c>
      <c r="I174" s="262"/>
      <c r="J174" s="257"/>
      <c r="K174" s="257"/>
      <c r="L174" s="263"/>
      <c r="M174" s="264"/>
      <c r="N174" s="265"/>
      <c r="O174" s="265"/>
      <c r="P174" s="265"/>
      <c r="Q174" s="265"/>
      <c r="R174" s="265"/>
      <c r="S174" s="265"/>
      <c r="T174" s="26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7" t="s">
        <v>189</v>
      </c>
      <c r="AU174" s="267" t="s">
        <v>92</v>
      </c>
      <c r="AV174" s="13" t="s">
        <v>92</v>
      </c>
      <c r="AW174" s="13" t="s">
        <v>36</v>
      </c>
      <c r="AX174" s="13" t="s">
        <v>81</v>
      </c>
      <c r="AY174" s="267" t="s">
        <v>166</v>
      </c>
    </row>
    <row r="175" s="16" customFormat="1">
      <c r="A175" s="16"/>
      <c r="B175" s="289"/>
      <c r="C175" s="290"/>
      <c r="D175" s="258" t="s">
        <v>189</v>
      </c>
      <c r="E175" s="291" t="s">
        <v>1</v>
      </c>
      <c r="F175" s="292" t="s">
        <v>202</v>
      </c>
      <c r="G175" s="290"/>
      <c r="H175" s="293">
        <v>544.48000000000002</v>
      </c>
      <c r="I175" s="294"/>
      <c r="J175" s="290"/>
      <c r="K175" s="290"/>
      <c r="L175" s="295"/>
      <c r="M175" s="296"/>
      <c r="N175" s="297"/>
      <c r="O175" s="297"/>
      <c r="P175" s="297"/>
      <c r="Q175" s="297"/>
      <c r="R175" s="297"/>
      <c r="S175" s="297"/>
      <c r="T175" s="298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99" t="s">
        <v>189</v>
      </c>
      <c r="AU175" s="299" t="s">
        <v>92</v>
      </c>
      <c r="AV175" s="16" t="s">
        <v>100</v>
      </c>
      <c r="AW175" s="16" t="s">
        <v>36</v>
      </c>
      <c r="AX175" s="16" t="s">
        <v>86</v>
      </c>
      <c r="AY175" s="299" t="s">
        <v>166</v>
      </c>
    </row>
    <row r="176" s="2" customFormat="1" ht="37.8" customHeight="1">
      <c r="A176" s="39"/>
      <c r="B176" s="40"/>
      <c r="C176" s="235" t="s">
        <v>128</v>
      </c>
      <c r="D176" s="235" t="s">
        <v>168</v>
      </c>
      <c r="E176" s="236" t="s">
        <v>254</v>
      </c>
      <c r="F176" s="237" t="s">
        <v>255</v>
      </c>
      <c r="G176" s="238" t="s">
        <v>171</v>
      </c>
      <c r="H176" s="239">
        <v>2722.4000000000001</v>
      </c>
      <c r="I176" s="240"/>
      <c r="J176" s="239">
        <f>ROUND(I176*H176,3)</f>
        <v>0</v>
      </c>
      <c r="K176" s="241"/>
      <c r="L176" s="45"/>
      <c r="M176" s="242" t="s">
        <v>1</v>
      </c>
      <c r="N176" s="243" t="s">
        <v>47</v>
      </c>
      <c r="O176" s="98"/>
      <c r="P176" s="244">
        <f>O176*H176</f>
        <v>0</v>
      </c>
      <c r="Q176" s="244">
        <v>0.0062736099999999998</v>
      </c>
      <c r="R176" s="244">
        <f>Q176*H176</f>
        <v>17.079275864</v>
      </c>
      <c r="S176" s="244">
        <v>0</v>
      </c>
      <c r="T176" s="24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6" t="s">
        <v>100</v>
      </c>
      <c r="AT176" s="246" t="s">
        <v>168</v>
      </c>
      <c r="AU176" s="246" t="s">
        <v>92</v>
      </c>
      <c r="AY176" s="18" t="s">
        <v>166</v>
      </c>
      <c r="BE176" s="247">
        <f>IF(N176="základná",J176,0)</f>
        <v>0</v>
      </c>
      <c r="BF176" s="247">
        <f>IF(N176="znížená",J176,0)</f>
        <v>0</v>
      </c>
      <c r="BG176" s="247">
        <f>IF(N176="zákl. prenesená",J176,0)</f>
        <v>0</v>
      </c>
      <c r="BH176" s="247">
        <f>IF(N176="zníž. prenesená",J176,0)</f>
        <v>0</v>
      </c>
      <c r="BI176" s="247">
        <f>IF(N176="nulová",J176,0)</f>
        <v>0</v>
      </c>
      <c r="BJ176" s="18" t="s">
        <v>92</v>
      </c>
      <c r="BK176" s="248">
        <f>ROUND(I176*H176,3)</f>
        <v>0</v>
      </c>
      <c r="BL176" s="18" t="s">
        <v>100</v>
      </c>
      <c r="BM176" s="246" t="s">
        <v>256</v>
      </c>
    </row>
    <row r="177" s="13" customFormat="1">
      <c r="A177" s="13"/>
      <c r="B177" s="256"/>
      <c r="C177" s="257"/>
      <c r="D177" s="258" t="s">
        <v>189</v>
      </c>
      <c r="E177" s="259" t="s">
        <v>1</v>
      </c>
      <c r="F177" s="260" t="s">
        <v>257</v>
      </c>
      <c r="G177" s="257"/>
      <c r="H177" s="261">
        <v>2709.4000000000001</v>
      </c>
      <c r="I177" s="262"/>
      <c r="J177" s="257"/>
      <c r="K177" s="257"/>
      <c r="L177" s="263"/>
      <c r="M177" s="264"/>
      <c r="N177" s="265"/>
      <c r="O177" s="265"/>
      <c r="P177" s="265"/>
      <c r="Q177" s="265"/>
      <c r="R177" s="265"/>
      <c r="S177" s="265"/>
      <c r="T177" s="26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7" t="s">
        <v>189</v>
      </c>
      <c r="AU177" s="267" t="s">
        <v>92</v>
      </c>
      <c r="AV177" s="13" t="s">
        <v>92</v>
      </c>
      <c r="AW177" s="13" t="s">
        <v>36</v>
      </c>
      <c r="AX177" s="13" t="s">
        <v>81</v>
      </c>
      <c r="AY177" s="267" t="s">
        <v>166</v>
      </c>
    </row>
    <row r="178" s="13" customFormat="1">
      <c r="A178" s="13"/>
      <c r="B178" s="256"/>
      <c r="C178" s="257"/>
      <c r="D178" s="258" t="s">
        <v>189</v>
      </c>
      <c r="E178" s="259" t="s">
        <v>1</v>
      </c>
      <c r="F178" s="260" t="s">
        <v>258</v>
      </c>
      <c r="G178" s="257"/>
      <c r="H178" s="261">
        <v>13</v>
      </c>
      <c r="I178" s="262"/>
      <c r="J178" s="257"/>
      <c r="K178" s="257"/>
      <c r="L178" s="263"/>
      <c r="M178" s="264"/>
      <c r="N178" s="265"/>
      <c r="O178" s="265"/>
      <c r="P178" s="265"/>
      <c r="Q178" s="265"/>
      <c r="R178" s="265"/>
      <c r="S178" s="265"/>
      <c r="T178" s="26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7" t="s">
        <v>189</v>
      </c>
      <c r="AU178" s="267" t="s">
        <v>92</v>
      </c>
      <c r="AV178" s="13" t="s">
        <v>92</v>
      </c>
      <c r="AW178" s="13" t="s">
        <v>36</v>
      </c>
      <c r="AX178" s="13" t="s">
        <v>81</v>
      </c>
      <c r="AY178" s="267" t="s">
        <v>166</v>
      </c>
    </row>
    <row r="179" s="16" customFormat="1">
      <c r="A179" s="16"/>
      <c r="B179" s="289"/>
      <c r="C179" s="290"/>
      <c r="D179" s="258" t="s">
        <v>189</v>
      </c>
      <c r="E179" s="291" t="s">
        <v>1</v>
      </c>
      <c r="F179" s="292" t="s">
        <v>202</v>
      </c>
      <c r="G179" s="290"/>
      <c r="H179" s="293">
        <v>2722.4000000000001</v>
      </c>
      <c r="I179" s="294"/>
      <c r="J179" s="290"/>
      <c r="K179" s="290"/>
      <c r="L179" s="295"/>
      <c r="M179" s="296"/>
      <c r="N179" s="297"/>
      <c r="O179" s="297"/>
      <c r="P179" s="297"/>
      <c r="Q179" s="297"/>
      <c r="R179" s="297"/>
      <c r="S179" s="297"/>
      <c r="T179" s="298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99" t="s">
        <v>189</v>
      </c>
      <c r="AU179" s="299" t="s">
        <v>92</v>
      </c>
      <c r="AV179" s="16" t="s">
        <v>100</v>
      </c>
      <c r="AW179" s="16" t="s">
        <v>36</v>
      </c>
      <c r="AX179" s="16" t="s">
        <v>86</v>
      </c>
      <c r="AY179" s="299" t="s">
        <v>166</v>
      </c>
    </row>
    <row r="180" s="12" customFormat="1" ht="22.8" customHeight="1">
      <c r="A180" s="12"/>
      <c r="B180" s="219"/>
      <c r="C180" s="220"/>
      <c r="D180" s="221" t="s">
        <v>80</v>
      </c>
      <c r="E180" s="233" t="s">
        <v>125</v>
      </c>
      <c r="F180" s="233" t="s">
        <v>259</v>
      </c>
      <c r="G180" s="220"/>
      <c r="H180" s="220"/>
      <c r="I180" s="223"/>
      <c r="J180" s="234">
        <f>BK180</f>
        <v>0</v>
      </c>
      <c r="K180" s="220"/>
      <c r="L180" s="225"/>
      <c r="M180" s="226"/>
      <c r="N180" s="227"/>
      <c r="O180" s="227"/>
      <c r="P180" s="228">
        <f>SUM(P181:P197)</f>
        <v>0</v>
      </c>
      <c r="Q180" s="227"/>
      <c r="R180" s="228">
        <f>SUM(R181:R197)</f>
        <v>99.655545639999986</v>
      </c>
      <c r="S180" s="227"/>
      <c r="T180" s="229">
        <f>SUM(T181:T197)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0" t="s">
        <v>86</v>
      </c>
      <c r="AT180" s="231" t="s">
        <v>80</v>
      </c>
      <c r="AU180" s="231" t="s">
        <v>86</v>
      </c>
      <c r="AY180" s="230" t="s">
        <v>166</v>
      </c>
      <c r="BK180" s="232">
        <f>SUM(BK181:BK197)</f>
        <v>0</v>
      </c>
    </row>
    <row r="181" s="2" customFormat="1" ht="37.8" customHeight="1">
      <c r="A181" s="39"/>
      <c r="B181" s="40"/>
      <c r="C181" s="235" t="s">
        <v>131</v>
      </c>
      <c r="D181" s="235" t="s">
        <v>168</v>
      </c>
      <c r="E181" s="236" t="s">
        <v>260</v>
      </c>
      <c r="F181" s="237" t="s">
        <v>261</v>
      </c>
      <c r="G181" s="238" t="s">
        <v>236</v>
      </c>
      <c r="H181" s="239">
        <v>44.799999999999997</v>
      </c>
      <c r="I181" s="240"/>
      <c r="J181" s="239">
        <f>ROUND(I181*H181,3)</f>
        <v>0</v>
      </c>
      <c r="K181" s="241"/>
      <c r="L181" s="45"/>
      <c r="M181" s="242" t="s">
        <v>1</v>
      </c>
      <c r="N181" s="243" t="s">
        <v>47</v>
      </c>
      <c r="O181" s="98"/>
      <c r="P181" s="244">
        <f>O181*H181</f>
        <v>0</v>
      </c>
      <c r="Q181" s="244">
        <v>0.099252000000000007</v>
      </c>
      <c r="R181" s="244">
        <f>Q181*H181</f>
        <v>4.4464895999999996</v>
      </c>
      <c r="S181" s="244">
        <v>0</v>
      </c>
      <c r="T181" s="24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6" t="s">
        <v>100</v>
      </c>
      <c r="AT181" s="246" t="s">
        <v>168</v>
      </c>
      <c r="AU181" s="246" t="s">
        <v>92</v>
      </c>
      <c r="AY181" s="18" t="s">
        <v>166</v>
      </c>
      <c r="BE181" s="247">
        <f>IF(N181="základná",J181,0)</f>
        <v>0</v>
      </c>
      <c r="BF181" s="247">
        <f>IF(N181="znížená",J181,0)</f>
        <v>0</v>
      </c>
      <c r="BG181" s="247">
        <f>IF(N181="zákl. prenesená",J181,0)</f>
        <v>0</v>
      </c>
      <c r="BH181" s="247">
        <f>IF(N181="zníž. prenesená",J181,0)</f>
        <v>0</v>
      </c>
      <c r="BI181" s="247">
        <f>IF(N181="nulová",J181,0)</f>
        <v>0</v>
      </c>
      <c r="BJ181" s="18" t="s">
        <v>92</v>
      </c>
      <c r="BK181" s="248">
        <f>ROUND(I181*H181,3)</f>
        <v>0</v>
      </c>
      <c r="BL181" s="18" t="s">
        <v>100</v>
      </c>
      <c r="BM181" s="246" t="s">
        <v>262</v>
      </c>
    </row>
    <row r="182" s="13" customFormat="1">
      <c r="A182" s="13"/>
      <c r="B182" s="256"/>
      <c r="C182" s="257"/>
      <c r="D182" s="258" t="s">
        <v>189</v>
      </c>
      <c r="E182" s="259" t="s">
        <v>1</v>
      </c>
      <c r="F182" s="260" t="s">
        <v>263</v>
      </c>
      <c r="G182" s="257"/>
      <c r="H182" s="261">
        <v>13.5</v>
      </c>
      <c r="I182" s="262"/>
      <c r="J182" s="257"/>
      <c r="K182" s="257"/>
      <c r="L182" s="263"/>
      <c r="M182" s="264"/>
      <c r="N182" s="265"/>
      <c r="O182" s="265"/>
      <c r="P182" s="265"/>
      <c r="Q182" s="265"/>
      <c r="R182" s="265"/>
      <c r="S182" s="265"/>
      <c r="T182" s="26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7" t="s">
        <v>189</v>
      </c>
      <c r="AU182" s="267" t="s">
        <v>92</v>
      </c>
      <c r="AV182" s="13" t="s">
        <v>92</v>
      </c>
      <c r="AW182" s="13" t="s">
        <v>36</v>
      </c>
      <c r="AX182" s="13" t="s">
        <v>81</v>
      </c>
      <c r="AY182" s="267" t="s">
        <v>166</v>
      </c>
    </row>
    <row r="183" s="13" customFormat="1">
      <c r="A183" s="13"/>
      <c r="B183" s="256"/>
      <c r="C183" s="257"/>
      <c r="D183" s="258" t="s">
        <v>189</v>
      </c>
      <c r="E183" s="259" t="s">
        <v>1</v>
      </c>
      <c r="F183" s="260" t="s">
        <v>264</v>
      </c>
      <c r="G183" s="257"/>
      <c r="H183" s="261">
        <v>31.300000000000001</v>
      </c>
      <c r="I183" s="262"/>
      <c r="J183" s="257"/>
      <c r="K183" s="257"/>
      <c r="L183" s="263"/>
      <c r="M183" s="264"/>
      <c r="N183" s="265"/>
      <c r="O183" s="265"/>
      <c r="P183" s="265"/>
      <c r="Q183" s="265"/>
      <c r="R183" s="265"/>
      <c r="S183" s="265"/>
      <c r="T183" s="26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7" t="s">
        <v>189</v>
      </c>
      <c r="AU183" s="267" t="s">
        <v>92</v>
      </c>
      <c r="AV183" s="13" t="s">
        <v>92</v>
      </c>
      <c r="AW183" s="13" t="s">
        <v>36</v>
      </c>
      <c r="AX183" s="13" t="s">
        <v>81</v>
      </c>
      <c r="AY183" s="267" t="s">
        <v>166</v>
      </c>
    </row>
    <row r="184" s="16" customFormat="1">
      <c r="A184" s="16"/>
      <c r="B184" s="289"/>
      <c r="C184" s="290"/>
      <c r="D184" s="258" t="s">
        <v>189</v>
      </c>
      <c r="E184" s="291" t="s">
        <v>1</v>
      </c>
      <c r="F184" s="292" t="s">
        <v>202</v>
      </c>
      <c r="G184" s="290"/>
      <c r="H184" s="293">
        <v>44.799999999999997</v>
      </c>
      <c r="I184" s="294"/>
      <c r="J184" s="290"/>
      <c r="K184" s="290"/>
      <c r="L184" s="295"/>
      <c r="M184" s="296"/>
      <c r="N184" s="297"/>
      <c r="O184" s="297"/>
      <c r="P184" s="297"/>
      <c r="Q184" s="297"/>
      <c r="R184" s="297"/>
      <c r="S184" s="297"/>
      <c r="T184" s="298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99" t="s">
        <v>189</v>
      </c>
      <c r="AU184" s="299" t="s">
        <v>92</v>
      </c>
      <c r="AV184" s="16" t="s">
        <v>100</v>
      </c>
      <c r="AW184" s="16" t="s">
        <v>36</v>
      </c>
      <c r="AX184" s="16" t="s">
        <v>86</v>
      </c>
      <c r="AY184" s="299" t="s">
        <v>166</v>
      </c>
    </row>
    <row r="185" s="2" customFormat="1" ht="21.75" customHeight="1">
      <c r="A185" s="39"/>
      <c r="B185" s="40"/>
      <c r="C185" s="300" t="s">
        <v>134</v>
      </c>
      <c r="D185" s="300" t="s">
        <v>227</v>
      </c>
      <c r="E185" s="301" t="s">
        <v>265</v>
      </c>
      <c r="F185" s="302" t="s">
        <v>266</v>
      </c>
      <c r="G185" s="303" t="s">
        <v>230</v>
      </c>
      <c r="H185" s="304">
        <v>45.247999999999998</v>
      </c>
      <c r="I185" s="305"/>
      <c r="J185" s="304">
        <f>ROUND(I185*H185,3)</f>
        <v>0</v>
      </c>
      <c r="K185" s="306"/>
      <c r="L185" s="307"/>
      <c r="M185" s="308" t="s">
        <v>1</v>
      </c>
      <c r="N185" s="309" t="s">
        <v>47</v>
      </c>
      <c r="O185" s="98"/>
      <c r="P185" s="244">
        <f>O185*H185</f>
        <v>0</v>
      </c>
      <c r="Q185" s="244">
        <v>0.023</v>
      </c>
      <c r="R185" s="244">
        <f>Q185*H185</f>
        <v>1.0407039999999999</v>
      </c>
      <c r="S185" s="244">
        <v>0</v>
      </c>
      <c r="T185" s="24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6" t="s">
        <v>122</v>
      </c>
      <c r="AT185" s="246" t="s">
        <v>227</v>
      </c>
      <c r="AU185" s="246" t="s">
        <v>92</v>
      </c>
      <c r="AY185" s="18" t="s">
        <v>166</v>
      </c>
      <c r="BE185" s="247">
        <f>IF(N185="základná",J185,0)</f>
        <v>0</v>
      </c>
      <c r="BF185" s="247">
        <f>IF(N185="znížená",J185,0)</f>
        <v>0</v>
      </c>
      <c r="BG185" s="247">
        <f>IF(N185="zákl. prenesená",J185,0)</f>
        <v>0</v>
      </c>
      <c r="BH185" s="247">
        <f>IF(N185="zníž. prenesená",J185,0)</f>
        <v>0</v>
      </c>
      <c r="BI185" s="247">
        <f>IF(N185="nulová",J185,0)</f>
        <v>0</v>
      </c>
      <c r="BJ185" s="18" t="s">
        <v>92</v>
      </c>
      <c r="BK185" s="248">
        <f>ROUND(I185*H185,3)</f>
        <v>0</v>
      </c>
      <c r="BL185" s="18" t="s">
        <v>100</v>
      </c>
      <c r="BM185" s="246" t="s">
        <v>267</v>
      </c>
    </row>
    <row r="186" s="13" customFormat="1">
      <c r="A186" s="13"/>
      <c r="B186" s="256"/>
      <c r="C186" s="257"/>
      <c r="D186" s="258" t="s">
        <v>189</v>
      </c>
      <c r="E186" s="259" t="s">
        <v>1</v>
      </c>
      <c r="F186" s="260" t="s">
        <v>268</v>
      </c>
      <c r="G186" s="257"/>
      <c r="H186" s="261">
        <v>45.247999999999998</v>
      </c>
      <c r="I186" s="262"/>
      <c r="J186" s="257"/>
      <c r="K186" s="257"/>
      <c r="L186" s="263"/>
      <c r="M186" s="264"/>
      <c r="N186" s="265"/>
      <c r="O186" s="265"/>
      <c r="P186" s="265"/>
      <c r="Q186" s="265"/>
      <c r="R186" s="265"/>
      <c r="S186" s="265"/>
      <c r="T186" s="26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7" t="s">
        <v>189</v>
      </c>
      <c r="AU186" s="267" t="s">
        <v>92</v>
      </c>
      <c r="AV186" s="13" t="s">
        <v>92</v>
      </c>
      <c r="AW186" s="13" t="s">
        <v>36</v>
      </c>
      <c r="AX186" s="13" t="s">
        <v>86</v>
      </c>
      <c r="AY186" s="267" t="s">
        <v>166</v>
      </c>
    </row>
    <row r="187" s="2" customFormat="1" ht="33" customHeight="1">
      <c r="A187" s="39"/>
      <c r="B187" s="40"/>
      <c r="C187" s="235" t="s">
        <v>138</v>
      </c>
      <c r="D187" s="235" t="s">
        <v>168</v>
      </c>
      <c r="E187" s="236" t="s">
        <v>269</v>
      </c>
      <c r="F187" s="237" t="s">
        <v>270</v>
      </c>
      <c r="G187" s="238" t="s">
        <v>236</v>
      </c>
      <c r="H187" s="239">
        <v>396.39999999999998</v>
      </c>
      <c r="I187" s="240"/>
      <c r="J187" s="239">
        <f>ROUND(I187*H187,3)</f>
        <v>0</v>
      </c>
      <c r="K187" s="241"/>
      <c r="L187" s="45"/>
      <c r="M187" s="242" t="s">
        <v>1</v>
      </c>
      <c r="N187" s="243" t="s">
        <v>47</v>
      </c>
      <c r="O187" s="98"/>
      <c r="P187" s="244">
        <f>O187*H187</f>
        <v>0</v>
      </c>
      <c r="Q187" s="244">
        <v>0.1650411</v>
      </c>
      <c r="R187" s="244">
        <f>Q187*H187</f>
        <v>65.422292039999988</v>
      </c>
      <c r="S187" s="244">
        <v>0</v>
      </c>
      <c r="T187" s="24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6" t="s">
        <v>100</v>
      </c>
      <c r="AT187" s="246" t="s">
        <v>168</v>
      </c>
      <c r="AU187" s="246" t="s">
        <v>92</v>
      </c>
      <c r="AY187" s="18" t="s">
        <v>166</v>
      </c>
      <c r="BE187" s="247">
        <f>IF(N187="základná",J187,0)</f>
        <v>0</v>
      </c>
      <c r="BF187" s="247">
        <f>IF(N187="znížená",J187,0)</f>
        <v>0</v>
      </c>
      <c r="BG187" s="247">
        <f>IF(N187="zákl. prenesená",J187,0)</f>
        <v>0</v>
      </c>
      <c r="BH187" s="247">
        <f>IF(N187="zníž. prenesená",J187,0)</f>
        <v>0</v>
      </c>
      <c r="BI187" s="247">
        <f>IF(N187="nulová",J187,0)</f>
        <v>0</v>
      </c>
      <c r="BJ187" s="18" t="s">
        <v>92</v>
      </c>
      <c r="BK187" s="248">
        <f>ROUND(I187*H187,3)</f>
        <v>0</v>
      </c>
      <c r="BL187" s="18" t="s">
        <v>100</v>
      </c>
      <c r="BM187" s="246" t="s">
        <v>271</v>
      </c>
    </row>
    <row r="188" s="13" customFormat="1">
      <c r="A188" s="13"/>
      <c r="B188" s="256"/>
      <c r="C188" s="257"/>
      <c r="D188" s="258" t="s">
        <v>189</v>
      </c>
      <c r="E188" s="259" t="s">
        <v>1</v>
      </c>
      <c r="F188" s="260" t="s">
        <v>272</v>
      </c>
      <c r="G188" s="257"/>
      <c r="H188" s="261">
        <v>191.19999999999999</v>
      </c>
      <c r="I188" s="262"/>
      <c r="J188" s="257"/>
      <c r="K188" s="257"/>
      <c r="L188" s="263"/>
      <c r="M188" s="264"/>
      <c r="N188" s="265"/>
      <c r="O188" s="265"/>
      <c r="P188" s="265"/>
      <c r="Q188" s="265"/>
      <c r="R188" s="265"/>
      <c r="S188" s="265"/>
      <c r="T188" s="26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7" t="s">
        <v>189</v>
      </c>
      <c r="AU188" s="267" t="s">
        <v>92</v>
      </c>
      <c r="AV188" s="13" t="s">
        <v>92</v>
      </c>
      <c r="AW188" s="13" t="s">
        <v>36</v>
      </c>
      <c r="AX188" s="13" t="s">
        <v>81</v>
      </c>
      <c r="AY188" s="267" t="s">
        <v>166</v>
      </c>
    </row>
    <row r="189" s="13" customFormat="1">
      <c r="A189" s="13"/>
      <c r="B189" s="256"/>
      <c r="C189" s="257"/>
      <c r="D189" s="258" t="s">
        <v>189</v>
      </c>
      <c r="E189" s="259" t="s">
        <v>1</v>
      </c>
      <c r="F189" s="260" t="s">
        <v>273</v>
      </c>
      <c r="G189" s="257"/>
      <c r="H189" s="261">
        <v>148.09999999999999</v>
      </c>
      <c r="I189" s="262"/>
      <c r="J189" s="257"/>
      <c r="K189" s="257"/>
      <c r="L189" s="263"/>
      <c r="M189" s="264"/>
      <c r="N189" s="265"/>
      <c r="O189" s="265"/>
      <c r="P189" s="265"/>
      <c r="Q189" s="265"/>
      <c r="R189" s="265"/>
      <c r="S189" s="265"/>
      <c r="T189" s="26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7" t="s">
        <v>189</v>
      </c>
      <c r="AU189" s="267" t="s">
        <v>92</v>
      </c>
      <c r="AV189" s="13" t="s">
        <v>92</v>
      </c>
      <c r="AW189" s="13" t="s">
        <v>36</v>
      </c>
      <c r="AX189" s="13" t="s">
        <v>81</v>
      </c>
      <c r="AY189" s="267" t="s">
        <v>166</v>
      </c>
    </row>
    <row r="190" s="13" customFormat="1">
      <c r="A190" s="13"/>
      <c r="B190" s="256"/>
      <c r="C190" s="257"/>
      <c r="D190" s="258" t="s">
        <v>189</v>
      </c>
      <c r="E190" s="259" t="s">
        <v>1</v>
      </c>
      <c r="F190" s="260" t="s">
        <v>274</v>
      </c>
      <c r="G190" s="257"/>
      <c r="H190" s="261">
        <v>57.100000000000001</v>
      </c>
      <c r="I190" s="262"/>
      <c r="J190" s="257"/>
      <c r="K190" s="257"/>
      <c r="L190" s="263"/>
      <c r="M190" s="264"/>
      <c r="N190" s="265"/>
      <c r="O190" s="265"/>
      <c r="P190" s="265"/>
      <c r="Q190" s="265"/>
      <c r="R190" s="265"/>
      <c r="S190" s="265"/>
      <c r="T190" s="26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7" t="s">
        <v>189</v>
      </c>
      <c r="AU190" s="267" t="s">
        <v>92</v>
      </c>
      <c r="AV190" s="13" t="s">
        <v>92</v>
      </c>
      <c r="AW190" s="13" t="s">
        <v>36</v>
      </c>
      <c r="AX190" s="13" t="s">
        <v>81</v>
      </c>
      <c r="AY190" s="267" t="s">
        <v>166</v>
      </c>
    </row>
    <row r="191" s="16" customFormat="1">
      <c r="A191" s="16"/>
      <c r="B191" s="289"/>
      <c r="C191" s="290"/>
      <c r="D191" s="258" t="s">
        <v>189</v>
      </c>
      <c r="E191" s="291" t="s">
        <v>1</v>
      </c>
      <c r="F191" s="292" t="s">
        <v>202</v>
      </c>
      <c r="G191" s="290"/>
      <c r="H191" s="293">
        <v>396.39999999999998</v>
      </c>
      <c r="I191" s="294"/>
      <c r="J191" s="290"/>
      <c r="K191" s="290"/>
      <c r="L191" s="295"/>
      <c r="M191" s="296"/>
      <c r="N191" s="297"/>
      <c r="O191" s="297"/>
      <c r="P191" s="297"/>
      <c r="Q191" s="297"/>
      <c r="R191" s="297"/>
      <c r="S191" s="297"/>
      <c r="T191" s="298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99" t="s">
        <v>189</v>
      </c>
      <c r="AU191" s="299" t="s">
        <v>92</v>
      </c>
      <c r="AV191" s="16" t="s">
        <v>100</v>
      </c>
      <c r="AW191" s="16" t="s">
        <v>36</v>
      </c>
      <c r="AX191" s="16" t="s">
        <v>86</v>
      </c>
      <c r="AY191" s="299" t="s">
        <v>166</v>
      </c>
    </row>
    <row r="192" s="2" customFormat="1" ht="16.5" customHeight="1">
      <c r="A192" s="39"/>
      <c r="B192" s="40"/>
      <c r="C192" s="300" t="s">
        <v>141</v>
      </c>
      <c r="D192" s="300" t="s">
        <v>227</v>
      </c>
      <c r="E192" s="301" t="s">
        <v>275</v>
      </c>
      <c r="F192" s="302" t="s">
        <v>276</v>
      </c>
      <c r="G192" s="303" t="s">
        <v>230</v>
      </c>
      <c r="H192" s="304">
        <v>400.36399999999998</v>
      </c>
      <c r="I192" s="305"/>
      <c r="J192" s="304">
        <f>ROUND(I192*H192,3)</f>
        <v>0</v>
      </c>
      <c r="K192" s="306"/>
      <c r="L192" s="307"/>
      <c r="M192" s="308" t="s">
        <v>1</v>
      </c>
      <c r="N192" s="309" t="s">
        <v>47</v>
      </c>
      <c r="O192" s="98"/>
      <c r="P192" s="244">
        <f>O192*H192</f>
        <v>0</v>
      </c>
      <c r="Q192" s="244">
        <v>0.065000000000000002</v>
      </c>
      <c r="R192" s="244">
        <f>Q192*H192</f>
        <v>26.02366</v>
      </c>
      <c r="S192" s="244">
        <v>0</v>
      </c>
      <c r="T192" s="24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6" t="s">
        <v>122</v>
      </c>
      <c r="AT192" s="246" t="s">
        <v>227</v>
      </c>
      <c r="AU192" s="246" t="s">
        <v>92</v>
      </c>
      <c r="AY192" s="18" t="s">
        <v>166</v>
      </c>
      <c r="BE192" s="247">
        <f>IF(N192="základná",J192,0)</f>
        <v>0</v>
      </c>
      <c r="BF192" s="247">
        <f>IF(N192="znížená",J192,0)</f>
        <v>0</v>
      </c>
      <c r="BG192" s="247">
        <f>IF(N192="zákl. prenesená",J192,0)</f>
        <v>0</v>
      </c>
      <c r="BH192" s="247">
        <f>IF(N192="zníž. prenesená",J192,0)</f>
        <v>0</v>
      </c>
      <c r="BI192" s="247">
        <f>IF(N192="nulová",J192,0)</f>
        <v>0</v>
      </c>
      <c r="BJ192" s="18" t="s">
        <v>92</v>
      </c>
      <c r="BK192" s="248">
        <f>ROUND(I192*H192,3)</f>
        <v>0</v>
      </c>
      <c r="BL192" s="18" t="s">
        <v>100</v>
      </c>
      <c r="BM192" s="246" t="s">
        <v>277</v>
      </c>
    </row>
    <row r="193" s="13" customFormat="1">
      <c r="A193" s="13"/>
      <c r="B193" s="256"/>
      <c r="C193" s="257"/>
      <c r="D193" s="258" t="s">
        <v>189</v>
      </c>
      <c r="E193" s="259" t="s">
        <v>1</v>
      </c>
      <c r="F193" s="260" t="s">
        <v>278</v>
      </c>
      <c r="G193" s="257"/>
      <c r="H193" s="261">
        <v>400.36399999999998</v>
      </c>
      <c r="I193" s="262"/>
      <c r="J193" s="257"/>
      <c r="K193" s="257"/>
      <c r="L193" s="263"/>
      <c r="M193" s="264"/>
      <c r="N193" s="265"/>
      <c r="O193" s="265"/>
      <c r="P193" s="265"/>
      <c r="Q193" s="265"/>
      <c r="R193" s="265"/>
      <c r="S193" s="265"/>
      <c r="T193" s="26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7" t="s">
        <v>189</v>
      </c>
      <c r="AU193" s="267" t="s">
        <v>92</v>
      </c>
      <c r="AV193" s="13" t="s">
        <v>92</v>
      </c>
      <c r="AW193" s="13" t="s">
        <v>36</v>
      </c>
      <c r="AX193" s="13" t="s">
        <v>86</v>
      </c>
      <c r="AY193" s="267" t="s">
        <v>166</v>
      </c>
    </row>
    <row r="194" s="2" customFormat="1" ht="37.8" customHeight="1">
      <c r="A194" s="39"/>
      <c r="B194" s="40"/>
      <c r="C194" s="235" t="s">
        <v>279</v>
      </c>
      <c r="D194" s="235" t="s">
        <v>168</v>
      </c>
      <c r="E194" s="236" t="s">
        <v>280</v>
      </c>
      <c r="F194" s="237" t="s">
        <v>281</v>
      </c>
      <c r="G194" s="238" t="s">
        <v>230</v>
      </c>
      <c r="H194" s="239">
        <v>2722.4000000000001</v>
      </c>
      <c r="I194" s="240"/>
      <c r="J194" s="239">
        <f>ROUND(I194*H194,3)</f>
        <v>0</v>
      </c>
      <c r="K194" s="241"/>
      <c r="L194" s="45"/>
      <c r="M194" s="242" t="s">
        <v>1</v>
      </c>
      <c r="N194" s="243" t="s">
        <v>47</v>
      </c>
      <c r="O194" s="98"/>
      <c r="P194" s="244">
        <f>O194*H194</f>
        <v>0</v>
      </c>
      <c r="Q194" s="244">
        <v>0.001</v>
      </c>
      <c r="R194" s="244">
        <f>Q194*H194</f>
        <v>2.7223999999999999</v>
      </c>
      <c r="S194" s="244">
        <v>0</v>
      </c>
      <c r="T194" s="24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6" t="s">
        <v>100</v>
      </c>
      <c r="AT194" s="246" t="s">
        <v>168</v>
      </c>
      <c r="AU194" s="246" t="s">
        <v>92</v>
      </c>
      <c r="AY194" s="18" t="s">
        <v>166</v>
      </c>
      <c r="BE194" s="247">
        <f>IF(N194="základná",J194,0)</f>
        <v>0</v>
      </c>
      <c r="BF194" s="247">
        <f>IF(N194="znížená",J194,0)</f>
        <v>0</v>
      </c>
      <c r="BG194" s="247">
        <f>IF(N194="zákl. prenesená",J194,0)</f>
        <v>0</v>
      </c>
      <c r="BH194" s="247">
        <f>IF(N194="zníž. prenesená",J194,0)</f>
        <v>0</v>
      </c>
      <c r="BI194" s="247">
        <f>IF(N194="nulová",J194,0)</f>
        <v>0</v>
      </c>
      <c r="BJ194" s="18" t="s">
        <v>92</v>
      </c>
      <c r="BK194" s="248">
        <f>ROUND(I194*H194,3)</f>
        <v>0</v>
      </c>
      <c r="BL194" s="18" t="s">
        <v>100</v>
      </c>
      <c r="BM194" s="246" t="s">
        <v>282</v>
      </c>
    </row>
    <row r="195" s="13" customFormat="1">
      <c r="A195" s="13"/>
      <c r="B195" s="256"/>
      <c r="C195" s="257"/>
      <c r="D195" s="258" t="s">
        <v>189</v>
      </c>
      <c r="E195" s="259" t="s">
        <v>1</v>
      </c>
      <c r="F195" s="260" t="s">
        <v>283</v>
      </c>
      <c r="G195" s="257"/>
      <c r="H195" s="261">
        <v>2722.4000000000001</v>
      </c>
      <c r="I195" s="262"/>
      <c r="J195" s="257"/>
      <c r="K195" s="257"/>
      <c r="L195" s="263"/>
      <c r="M195" s="264"/>
      <c r="N195" s="265"/>
      <c r="O195" s="265"/>
      <c r="P195" s="265"/>
      <c r="Q195" s="265"/>
      <c r="R195" s="265"/>
      <c r="S195" s="265"/>
      <c r="T195" s="26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7" t="s">
        <v>189</v>
      </c>
      <c r="AU195" s="267" t="s">
        <v>92</v>
      </c>
      <c r="AV195" s="13" t="s">
        <v>92</v>
      </c>
      <c r="AW195" s="13" t="s">
        <v>36</v>
      </c>
      <c r="AX195" s="13" t="s">
        <v>86</v>
      </c>
      <c r="AY195" s="267" t="s">
        <v>166</v>
      </c>
    </row>
    <row r="196" s="2" customFormat="1" ht="33" customHeight="1">
      <c r="A196" s="39"/>
      <c r="B196" s="40"/>
      <c r="C196" s="235" t="s">
        <v>284</v>
      </c>
      <c r="D196" s="235" t="s">
        <v>168</v>
      </c>
      <c r="E196" s="236" t="s">
        <v>285</v>
      </c>
      <c r="F196" s="237" t="s">
        <v>286</v>
      </c>
      <c r="G196" s="238" t="s">
        <v>287</v>
      </c>
      <c r="H196" s="239">
        <v>391.40300000000002</v>
      </c>
      <c r="I196" s="240"/>
      <c r="J196" s="239">
        <f>ROUND(I196*H196,3)</f>
        <v>0</v>
      </c>
      <c r="K196" s="241"/>
      <c r="L196" s="45"/>
      <c r="M196" s="242" t="s">
        <v>1</v>
      </c>
      <c r="N196" s="243" t="s">
        <v>47</v>
      </c>
      <c r="O196" s="98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6" t="s">
        <v>100</v>
      </c>
      <c r="AT196" s="246" t="s">
        <v>168</v>
      </c>
      <c r="AU196" s="246" t="s">
        <v>92</v>
      </c>
      <c r="AY196" s="18" t="s">
        <v>166</v>
      </c>
      <c r="BE196" s="247">
        <f>IF(N196="základná",J196,0)</f>
        <v>0</v>
      </c>
      <c r="BF196" s="247">
        <f>IF(N196="znížená",J196,0)</f>
        <v>0</v>
      </c>
      <c r="BG196" s="247">
        <f>IF(N196="zákl. prenesená",J196,0)</f>
        <v>0</v>
      </c>
      <c r="BH196" s="247">
        <f>IF(N196="zníž. prenesená",J196,0)</f>
        <v>0</v>
      </c>
      <c r="BI196" s="247">
        <f>IF(N196="nulová",J196,0)</f>
        <v>0</v>
      </c>
      <c r="BJ196" s="18" t="s">
        <v>92</v>
      </c>
      <c r="BK196" s="248">
        <f>ROUND(I196*H196,3)</f>
        <v>0</v>
      </c>
      <c r="BL196" s="18" t="s">
        <v>100</v>
      </c>
      <c r="BM196" s="246" t="s">
        <v>288</v>
      </c>
    </row>
    <row r="197" s="2" customFormat="1" ht="24.15" customHeight="1">
      <c r="A197" s="39"/>
      <c r="B197" s="40"/>
      <c r="C197" s="235" t="s">
        <v>289</v>
      </c>
      <c r="D197" s="235" t="s">
        <v>168</v>
      </c>
      <c r="E197" s="236" t="s">
        <v>290</v>
      </c>
      <c r="F197" s="237" t="s">
        <v>291</v>
      </c>
      <c r="G197" s="238" t="s">
        <v>287</v>
      </c>
      <c r="H197" s="239">
        <v>391.40300000000002</v>
      </c>
      <c r="I197" s="240"/>
      <c r="J197" s="239">
        <f>ROUND(I197*H197,3)</f>
        <v>0</v>
      </c>
      <c r="K197" s="241"/>
      <c r="L197" s="45"/>
      <c r="M197" s="242" t="s">
        <v>1</v>
      </c>
      <c r="N197" s="243" t="s">
        <v>47</v>
      </c>
      <c r="O197" s="98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6" t="s">
        <v>100</v>
      </c>
      <c r="AT197" s="246" t="s">
        <v>168</v>
      </c>
      <c r="AU197" s="246" t="s">
        <v>92</v>
      </c>
      <c r="AY197" s="18" t="s">
        <v>166</v>
      </c>
      <c r="BE197" s="247">
        <f>IF(N197="základná",J197,0)</f>
        <v>0</v>
      </c>
      <c r="BF197" s="247">
        <f>IF(N197="znížená",J197,0)</f>
        <v>0</v>
      </c>
      <c r="BG197" s="247">
        <f>IF(N197="zákl. prenesená",J197,0)</f>
        <v>0</v>
      </c>
      <c r="BH197" s="247">
        <f>IF(N197="zníž. prenesená",J197,0)</f>
        <v>0</v>
      </c>
      <c r="BI197" s="247">
        <f>IF(N197="nulová",J197,0)</f>
        <v>0</v>
      </c>
      <c r="BJ197" s="18" t="s">
        <v>92</v>
      </c>
      <c r="BK197" s="248">
        <f>ROUND(I197*H197,3)</f>
        <v>0</v>
      </c>
      <c r="BL197" s="18" t="s">
        <v>100</v>
      </c>
      <c r="BM197" s="246" t="s">
        <v>292</v>
      </c>
    </row>
    <row r="198" s="12" customFormat="1" ht="22.8" customHeight="1">
      <c r="A198" s="12"/>
      <c r="B198" s="219"/>
      <c r="C198" s="220"/>
      <c r="D198" s="221" t="s">
        <v>80</v>
      </c>
      <c r="E198" s="233" t="s">
        <v>293</v>
      </c>
      <c r="F198" s="233" t="s">
        <v>294</v>
      </c>
      <c r="G198" s="220"/>
      <c r="H198" s="220"/>
      <c r="I198" s="223"/>
      <c r="J198" s="234">
        <f>BK198</f>
        <v>0</v>
      </c>
      <c r="K198" s="220"/>
      <c r="L198" s="225"/>
      <c r="M198" s="226"/>
      <c r="N198" s="227"/>
      <c r="O198" s="227"/>
      <c r="P198" s="228">
        <f>P199</f>
        <v>0</v>
      </c>
      <c r="Q198" s="227"/>
      <c r="R198" s="228">
        <f>R199</f>
        <v>0</v>
      </c>
      <c r="S198" s="227"/>
      <c r="T198" s="229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0" t="s">
        <v>86</v>
      </c>
      <c r="AT198" s="231" t="s">
        <v>80</v>
      </c>
      <c r="AU198" s="231" t="s">
        <v>86</v>
      </c>
      <c r="AY198" s="230" t="s">
        <v>166</v>
      </c>
      <c r="BK198" s="232">
        <f>BK199</f>
        <v>0</v>
      </c>
    </row>
    <row r="199" s="2" customFormat="1" ht="33" customHeight="1">
      <c r="A199" s="39"/>
      <c r="B199" s="40"/>
      <c r="C199" s="235" t="s">
        <v>295</v>
      </c>
      <c r="D199" s="235" t="s">
        <v>168</v>
      </c>
      <c r="E199" s="236" t="s">
        <v>296</v>
      </c>
      <c r="F199" s="237" t="s">
        <v>297</v>
      </c>
      <c r="G199" s="238" t="s">
        <v>287</v>
      </c>
      <c r="H199" s="239">
        <v>1152.567</v>
      </c>
      <c r="I199" s="240"/>
      <c r="J199" s="239">
        <f>ROUND(I199*H199,3)</f>
        <v>0</v>
      </c>
      <c r="K199" s="241"/>
      <c r="L199" s="45"/>
      <c r="M199" s="249" t="s">
        <v>1</v>
      </c>
      <c r="N199" s="250" t="s">
        <v>47</v>
      </c>
      <c r="O199" s="251"/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6" t="s">
        <v>100</v>
      </c>
      <c r="AT199" s="246" t="s">
        <v>168</v>
      </c>
      <c r="AU199" s="246" t="s">
        <v>92</v>
      </c>
      <c r="AY199" s="18" t="s">
        <v>166</v>
      </c>
      <c r="BE199" s="247">
        <f>IF(N199="základná",J199,0)</f>
        <v>0</v>
      </c>
      <c r="BF199" s="247">
        <f>IF(N199="znížená",J199,0)</f>
        <v>0</v>
      </c>
      <c r="BG199" s="247">
        <f>IF(N199="zákl. prenesená",J199,0)</f>
        <v>0</v>
      </c>
      <c r="BH199" s="247">
        <f>IF(N199="zníž. prenesená",J199,0)</f>
        <v>0</v>
      </c>
      <c r="BI199" s="247">
        <f>IF(N199="nulová",J199,0)</f>
        <v>0</v>
      </c>
      <c r="BJ199" s="18" t="s">
        <v>92</v>
      </c>
      <c r="BK199" s="248">
        <f>ROUND(I199*H199,3)</f>
        <v>0</v>
      </c>
      <c r="BL199" s="18" t="s">
        <v>100</v>
      </c>
      <c r="BM199" s="246" t="s">
        <v>298</v>
      </c>
    </row>
    <row r="200" s="2" customFormat="1" ht="6.96" customHeight="1">
      <c r="A200" s="39"/>
      <c r="B200" s="73"/>
      <c r="C200" s="74"/>
      <c r="D200" s="74"/>
      <c r="E200" s="74"/>
      <c r="F200" s="74"/>
      <c r="G200" s="74"/>
      <c r="H200" s="74"/>
      <c r="I200" s="74"/>
      <c r="J200" s="74"/>
      <c r="K200" s="74"/>
      <c r="L200" s="45"/>
      <c r="M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</row>
  </sheetData>
  <sheetProtection sheet="1" autoFilter="0" formatColumns="0" formatRows="0" objects="1" scenarios="1" spinCount="100000" saltValue="7w0vDsaJZPGDosKk+oJiH0vyC+4EW6w8OoNdpG6IZer5IB4KITtbB9wrFzfluoXpHruBEF01+44aOTf+p9ul+w==" hashValue="OF9Fr89NRSuhBC53Q9blvuuHGpOzgr1P1PEe9Ds4nk5iOO+iToX5PCWE+G7MtQTehDRydkjRiTcYO2ILkoVIgA==" algorithmName="SHA-512" password="CC35"/>
  <autoFilter ref="C122:K19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1" customFormat="1" ht="12" customHeight="1">
      <c r="B8" s="21"/>
      <c r="D8" s="156" t="s">
        <v>176</v>
      </c>
      <c r="L8" s="21"/>
    </row>
    <row r="9" s="2" customFormat="1" ht="16.5" customHeight="1">
      <c r="A9" s="39"/>
      <c r="B9" s="45"/>
      <c r="C9" s="39"/>
      <c r="D9" s="39"/>
      <c r="E9" s="254" t="s">
        <v>177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6" t="s">
        <v>299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300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6" t="s">
        <v>16</v>
      </c>
      <c r="E13" s="39"/>
      <c r="F13" s="147" t="s">
        <v>90</v>
      </c>
      <c r="G13" s="39"/>
      <c r="H13" s="39"/>
      <c r="I13" s="156" t="s">
        <v>18</v>
      </c>
      <c r="J13" s="147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20</v>
      </c>
      <c r="E14" s="39"/>
      <c r="F14" s="147" t="s">
        <v>21</v>
      </c>
      <c r="G14" s="39"/>
      <c r="H14" s="39"/>
      <c r="I14" s="156" t="s">
        <v>22</v>
      </c>
      <c r="J14" s="158" t="str">
        <f>'Rekapitulácia stavby'!AN8</f>
        <v>27. 1. 2022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6" t="s">
        <v>24</v>
      </c>
      <c r="E16" s="39"/>
      <c r="F16" s="39"/>
      <c r="G16" s="39"/>
      <c r="H16" s="39"/>
      <c r="I16" s="156" t="s">
        <v>25</v>
      </c>
      <c r="J16" s="147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7" t="s">
        <v>27</v>
      </c>
      <c r="F17" s="39"/>
      <c r="G17" s="39"/>
      <c r="H17" s="39"/>
      <c r="I17" s="156" t="s">
        <v>28</v>
      </c>
      <c r="J17" s="147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6" t="s">
        <v>30</v>
      </c>
      <c r="E19" s="39"/>
      <c r="F19" s="39"/>
      <c r="G19" s="39"/>
      <c r="H19" s="39"/>
      <c r="I19" s="156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7"/>
      <c r="G20" s="147"/>
      <c r="H20" s="147"/>
      <c r="I20" s="156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6" t="s">
        <v>32</v>
      </c>
      <c r="E22" s="39"/>
      <c r="F22" s="39"/>
      <c r="G22" s="39"/>
      <c r="H22" s="39"/>
      <c r="I22" s="156" t="s">
        <v>25</v>
      </c>
      <c r="J22" s="147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7" t="s">
        <v>179</v>
      </c>
      <c r="F23" s="39"/>
      <c r="G23" s="39"/>
      <c r="H23" s="39"/>
      <c r="I23" s="156" t="s">
        <v>28</v>
      </c>
      <c r="J23" s="147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6" t="s">
        <v>38</v>
      </c>
      <c r="E25" s="39"/>
      <c r="F25" s="39"/>
      <c r="G25" s="39"/>
      <c r="H25" s="39"/>
      <c r="I25" s="156" t="s">
        <v>25</v>
      </c>
      <c r="J25" s="147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7" t="s">
        <v>39</v>
      </c>
      <c r="F26" s="39"/>
      <c r="G26" s="39"/>
      <c r="H26" s="39"/>
      <c r="I26" s="156" t="s">
        <v>28</v>
      </c>
      <c r="J26" s="147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6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4" t="s">
        <v>41</v>
      </c>
      <c r="E32" s="39"/>
      <c r="F32" s="39"/>
      <c r="G32" s="39"/>
      <c r="H32" s="39"/>
      <c r="I32" s="39"/>
      <c r="J32" s="165">
        <f>ROUND(J126,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6" t="s">
        <v>43</v>
      </c>
      <c r="G34" s="39"/>
      <c r="H34" s="39"/>
      <c r="I34" s="166" t="s">
        <v>42</v>
      </c>
      <c r="J34" s="166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7" t="s">
        <v>45</v>
      </c>
      <c r="E35" s="168" t="s">
        <v>46</v>
      </c>
      <c r="F35" s="169">
        <f>ROUND((SUM(BE126:BE158)),  2)</f>
        <v>0</v>
      </c>
      <c r="G35" s="170"/>
      <c r="H35" s="170"/>
      <c r="I35" s="171">
        <v>0.20000000000000001</v>
      </c>
      <c r="J35" s="169">
        <f>ROUND(((SUM(BE126:BE158))*I35),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68" t="s">
        <v>47</v>
      </c>
      <c r="F36" s="169">
        <f>ROUND((SUM(BF126:BF158)),  2)</f>
        <v>0</v>
      </c>
      <c r="G36" s="170"/>
      <c r="H36" s="170"/>
      <c r="I36" s="171">
        <v>0.20000000000000001</v>
      </c>
      <c r="J36" s="169">
        <f>ROUND(((SUM(BF126:BF158))*I36),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6" t="s">
        <v>48</v>
      </c>
      <c r="F37" s="172">
        <f>ROUND((SUM(BG126:BG158)),  2)</f>
        <v>0</v>
      </c>
      <c r="G37" s="39"/>
      <c r="H37" s="39"/>
      <c r="I37" s="173">
        <v>0.20000000000000001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6" t="s">
        <v>49</v>
      </c>
      <c r="F38" s="172">
        <f>ROUND((SUM(BH126:BH158)),  2)</f>
        <v>0</v>
      </c>
      <c r="G38" s="39"/>
      <c r="H38" s="39"/>
      <c r="I38" s="173">
        <v>0.20000000000000001</v>
      </c>
      <c r="J38" s="172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68" t="s">
        <v>50</v>
      </c>
      <c r="F39" s="169">
        <f>ROUND((SUM(BI126:BI158)),  2)</f>
        <v>0</v>
      </c>
      <c r="G39" s="170"/>
      <c r="H39" s="170"/>
      <c r="I39" s="171">
        <v>0</v>
      </c>
      <c r="J39" s="169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4"/>
      <c r="D41" s="175" t="s">
        <v>51</v>
      </c>
      <c r="E41" s="176"/>
      <c r="F41" s="176"/>
      <c r="G41" s="177" t="s">
        <v>52</v>
      </c>
      <c r="H41" s="178" t="s">
        <v>53</v>
      </c>
      <c r="I41" s="176"/>
      <c r="J41" s="179">
        <f>SUM(J32:J39)</f>
        <v>0</v>
      </c>
      <c r="K41" s="180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176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255" t="s">
        <v>177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299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1 - SO 01.1 Posuvná oceľová brána areálu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27. 1. 2022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2" t="s">
        <v>146</v>
      </c>
      <c r="D96" s="193"/>
      <c r="E96" s="193"/>
      <c r="F96" s="193"/>
      <c r="G96" s="193"/>
      <c r="H96" s="193"/>
      <c r="I96" s="193"/>
      <c r="J96" s="194" t="s">
        <v>147</v>
      </c>
      <c r="K96" s="193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5" t="s">
        <v>148</v>
      </c>
      <c r="D98" s="41"/>
      <c r="E98" s="41"/>
      <c r="F98" s="41"/>
      <c r="G98" s="41"/>
      <c r="H98" s="41"/>
      <c r="I98" s="41"/>
      <c r="J98" s="117">
        <f>J126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6"/>
      <c r="C99" s="197"/>
      <c r="D99" s="198" t="s">
        <v>150</v>
      </c>
      <c r="E99" s="199"/>
      <c r="F99" s="199"/>
      <c r="G99" s="199"/>
      <c r="H99" s="199"/>
      <c r="I99" s="199"/>
      <c r="J99" s="200">
        <f>J127</f>
        <v>0</v>
      </c>
      <c r="K99" s="197"/>
      <c r="L99" s="20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2"/>
      <c r="C100" s="139"/>
      <c r="D100" s="203" t="s">
        <v>180</v>
      </c>
      <c r="E100" s="204"/>
      <c r="F100" s="204"/>
      <c r="G100" s="204"/>
      <c r="H100" s="204"/>
      <c r="I100" s="204"/>
      <c r="J100" s="205">
        <f>J128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301</v>
      </c>
      <c r="E101" s="204"/>
      <c r="F101" s="204"/>
      <c r="G101" s="204"/>
      <c r="H101" s="204"/>
      <c r="I101" s="204"/>
      <c r="J101" s="205">
        <f>J140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139"/>
      <c r="D102" s="203" t="s">
        <v>184</v>
      </c>
      <c r="E102" s="204"/>
      <c r="F102" s="204"/>
      <c r="G102" s="204"/>
      <c r="H102" s="204"/>
      <c r="I102" s="204"/>
      <c r="J102" s="205">
        <f>J151</f>
        <v>0</v>
      </c>
      <c r="K102" s="139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6"/>
      <c r="C103" s="197"/>
      <c r="D103" s="198" t="s">
        <v>302</v>
      </c>
      <c r="E103" s="199"/>
      <c r="F103" s="199"/>
      <c r="G103" s="199"/>
      <c r="H103" s="199"/>
      <c r="I103" s="199"/>
      <c r="J103" s="200">
        <f>J153</f>
        <v>0</v>
      </c>
      <c r="K103" s="197"/>
      <c r="L103" s="20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2"/>
      <c r="C104" s="139"/>
      <c r="D104" s="203" t="s">
        <v>303</v>
      </c>
      <c r="E104" s="204"/>
      <c r="F104" s="204"/>
      <c r="G104" s="204"/>
      <c r="H104" s="204"/>
      <c r="I104" s="204"/>
      <c r="J104" s="205">
        <f>J154</f>
        <v>0</v>
      </c>
      <c r="K104" s="139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152</v>
      </c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14</v>
      </c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255" t="str">
        <f>E7</f>
        <v>Zberný dvor Ludanice</v>
      </c>
      <c r="F114" s="33"/>
      <c r="G114" s="33"/>
      <c r="H114" s="33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176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255" t="s">
        <v>177</v>
      </c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299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83" t="str">
        <f>E11</f>
        <v>1 - SO 01.1 Posuvná oceľová brána areálu</v>
      </c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>Ludanice</v>
      </c>
      <c r="G120" s="41"/>
      <c r="H120" s="41"/>
      <c r="I120" s="33" t="s">
        <v>22</v>
      </c>
      <c r="J120" s="86" t="str">
        <f>IF(J14="","",J14)</f>
        <v>27. 1. 2022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24</v>
      </c>
      <c r="D122" s="41"/>
      <c r="E122" s="41"/>
      <c r="F122" s="28" t="str">
        <f>E17</f>
        <v>Obec Ludanice</v>
      </c>
      <c r="G122" s="41"/>
      <c r="H122" s="41"/>
      <c r="I122" s="33" t="s">
        <v>32</v>
      </c>
      <c r="J122" s="37" t="str">
        <f>E23</f>
        <v>Ing.arch.Ondrej Trangoš, Bratislava</v>
      </c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IF(E20="","",E20)</f>
        <v>Vyplň údaj</v>
      </c>
      <c r="G123" s="41"/>
      <c r="H123" s="41"/>
      <c r="I123" s="33" t="s">
        <v>38</v>
      </c>
      <c r="J123" s="37" t="str">
        <f>E26</f>
        <v>Bečka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7"/>
      <c r="B125" s="208"/>
      <c r="C125" s="209" t="s">
        <v>153</v>
      </c>
      <c r="D125" s="210" t="s">
        <v>66</v>
      </c>
      <c r="E125" s="210" t="s">
        <v>62</v>
      </c>
      <c r="F125" s="210" t="s">
        <v>63</v>
      </c>
      <c r="G125" s="210" t="s">
        <v>154</v>
      </c>
      <c r="H125" s="210" t="s">
        <v>155</v>
      </c>
      <c r="I125" s="210" t="s">
        <v>156</v>
      </c>
      <c r="J125" s="211" t="s">
        <v>147</v>
      </c>
      <c r="K125" s="212" t="s">
        <v>157</v>
      </c>
      <c r="L125" s="213"/>
      <c r="M125" s="107" t="s">
        <v>1</v>
      </c>
      <c r="N125" s="108" t="s">
        <v>45</v>
      </c>
      <c r="O125" s="108" t="s">
        <v>158</v>
      </c>
      <c r="P125" s="108" t="s">
        <v>159</v>
      </c>
      <c r="Q125" s="108" t="s">
        <v>160</v>
      </c>
      <c r="R125" s="108" t="s">
        <v>161</v>
      </c>
      <c r="S125" s="108" t="s">
        <v>162</v>
      </c>
      <c r="T125" s="109" t="s">
        <v>163</v>
      </c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</row>
    <row r="126" s="2" customFormat="1" ht="22.8" customHeight="1">
      <c r="A126" s="39"/>
      <c r="B126" s="40"/>
      <c r="C126" s="114" t="s">
        <v>148</v>
      </c>
      <c r="D126" s="41"/>
      <c r="E126" s="41"/>
      <c r="F126" s="41"/>
      <c r="G126" s="41"/>
      <c r="H126" s="41"/>
      <c r="I126" s="41"/>
      <c r="J126" s="214">
        <f>BK126</f>
        <v>0</v>
      </c>
      <c r="K126" s="41"/>
      <c r="L126" s="45"/>
      <c r="M126" s="110"/>
      <c r="N126" s="215"/>
      <c r="O126" s="111"/>
      <c r="P126" s="216">
        <f>P127+P153</f>
        <v>0</v>
      </c>
      <c r="Q126" s="111"/>
      <c r="R126" s="216">
        <f>R127+R153</f>
        <v>3.6554174951520002</v>
      </c>
      <c r="S126" s="111"/>
      <c r="T126" s="217">
        <f>T127+T153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80</v>
      </c>
      <c r="AU126" s="18" t="s">
        <v>149</v>
      </c>
      <c r="BK126" s="218">
        <f>BK127+BK153</f>
        <v>0</v>
      </c>
    </row>
    <row r="127" s="12" customFormat="1" ht="25.92" customHeight="1">
      <c r="A127" s="12"/>
      <c r="B127" s="219"/>
      <c r="C127" s="220"/>
      <c r="D127" s="221" t="s">
        <v>80</v>
      </c>
      <c r="E127" s="222" t="s">
        <v>164</v>
      </c>
      <c r="F127" s="222" t="s">
        <v>165</v>
      </c>
      <c r="G127" s="220"/>
      <c r="H127" s="220"/>
      <c r="I127" s="223"/>
      <c r="J127" s="224">
        <f>BK127</f>
        <v>0</v>
      </c>
      <c r="K127" s="220"/>
      <c r="L127" s="225"/>
      <c r="M127" s="226"/>
      <c r="N127" s="227"/>
      <c r="O127" s="227"/>
      <c r="P127" s="228">
        <f>P128+P140+P151</f>
        <v>0</v>
      </c>
      <c r="Q127" s="227"/>
      <c r="R127" s="228">
        <f>R128+R140+R151</f>
        <v>3.647117495152</v>
      </c>
      <c r="S127" s="227"/>
      <c r="T127" s="229">
        <f>T128+T140+T151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86</v>
      </c>
      <c r="AT127" s="231" t="s">
        <v>80</v>
      </c>
      <c r="AU127" s="231" t="s">
        <v>81</v>
      </c>
      <c r="AY127" s="230" t="s">
        <v>166</v>
      </c>
      <c r="BK127" s="232">
        <f>BK128+BK140+BK151</f>
        <v>0</v>
      </c>
    </row>
    <row r="128" s="12" customFormat="1" ht="22.8" customHeight="1">
      <c r="A128" s="12"/>
      <c r="B128" s="219"/>
      <c r="C128" s="220"/>
      <c r="D128" s="221" t="s">
        <v>80</v>
      </c>
      <c r="E128" s="233" t="s">
        <v>86</v>
      </c>
      <c r="F128" s="233" t="s">
        <v>185</v>
      </c>
      <c r="G128" s="220"/>
      <c r="H128" s="220"/>
      <c r="I128" s="223"/>
      <c r="J128" s="234">
        <f>BK128</f>
        <v>0</v>
      </c>
      <c r="K128" s="220"/>
      <c r="L128" s="225"/>
      <c r="M128" s="226"/>
      <c r="N128" s="227"/>
      <c r="O128" s="227"/>
      <c r="P128" s="228">
        <f>SUM(P129:P139)</f>
        <v>0</v>
      </c>
      <c r="Q128" s="227"/>
      <c r="R128" s="228">
        <f>SUM(R129:R139)</f>
        <v>0</v>
      </c>
      <c r="S128" s="227"/>
      <c r="T128" s="229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86</v>
      </c>
      <c r="AT128" s="231" t="s">
        <v>80</v>
      </c>
      <c r="AU128" s="231" t="s">
        <v>86</v>
      </c>
      <c r="AY128" s="230" t="s">
        <v>166</v>
      </c>
      <c r="BK128" s="232">
        <f>SUM(BK129:BK139)</f>
        <v>0</v>
      </c>
    </row>
    <row r="129" s="2" customFormat="1" ht="21.75" customHeight="1">
      <c r="A129" s="39"/>
      <c r="B129" s="40"/>
      <c r="C129" s="235" t="s">
        <v>86</v>
      </c>
      <c r="D129" s="235" t="s">
        <v>168</v>
      </c>
      <c r="E129" s="236" t="s">
        <v>304</v>
      </c>
      <c r="F129" s="237" t="s">
        <v>305</v>
      </c>
      <c r="G129" s="238" t="s">
        <v>250</v>
      </c>
      <c r="H129" s="239">
        <v>0.96199999999999997</v>
      </c>
      <c r="I129" s="240"/>
      <c r="J129" s="239">
        <f>ROUND(I129*H129,3)</f>
        <v>0</v>
      </c>
      <c r="K129" s="241"/>
      <c r="L129" s="45"/>
      <c r="M129" s="242" t="s">
        <v>1</v>
      </c>
      <c r="N129" s="243" t="s">
        <v>47</v>
      </c>
      <c r="O129" s="9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100</v>
      </c>
      <c r="AT129" s="246" t="s">
        <v>168</v>
      </c>
      <c r="AU129" s="246" t="s">
        <v>92</v>
      </c>
      <c r="AY129" s="18" t="s">
        <v>166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8" t="s">
        <v>92</v>
      </c>
      <c r="BK129" s="248">
        <f>ROUND(I129*H129,3)</f>
        <v>0</v>
      </c>
      <c r="BL129" s="18" t="s">
        <v>100</v>
      </c>
      <c r="BM129" s="246" t="s">
        <v>306</v>
      </c>
    </row>
    <row r="130" s="13" customFormat="1">
      <c r="A130" s="13"/>
      <c r="B130" s="256"/>
      <c r="C130" s="257"/>
      <c r="D130" s="258" t="s">
        <v>189</v>
      </c>
      <c r="E130" s="259" t="s">
        <v>1</v>
      </c>
      <c r="F130" s="260" t="s">
        <v>307</v>
      </c>
      <c r="G130" s="257"/>
      <c r="H130" s="261">
        <v>0.96199999999999997</v>
      </c>
      <c r="I130" s="262"/>
      <c r="J130" s="257"/>
      <c r="K130" s="257"/>
      <c r="L130" s="263"/>
      <c r="M130" s="264"/>
      <c r="N130" s="265"/>
      <c r="O130" s="265"/>
      <c r="P130" s="265"/>
      <c r="Q130" s="265"/>
      <c r="R130" s="265"/>
      <c r="S130" s="265"/>
      <c r="T130" s="26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7" t="s">
        <v>189</v>
      </c>
      <c r="AU130" s="267" t="s">
        <v>92</v>
      </c>
      <c r="AV130" s="13" t="s">
        <v>92</v>
      </c>
      <c r="AW130" s="13" t="s">
        <v>36</v>
      </c>
      <c r="AX130" s="13" t="s">
        <v>86</v>
      </c>
      <c r="AY130" s="267" t="s">
        <v>166</v>
      </c>
    </row>
    <row r="131" s="2" customFormat="1" ht="37.8" customHeight="1">
      <c r="A131" s="39"/>
      <c r="B131" s="40"/>
      <c r="C131" s="235" t="s">
        <v>92</v>
      </c>
      <c r="D131" s="235" t="s">
        <v>168</v>
      </c>
      <c r="E131" s="236" t="s">
        <v>308</v>
      </c>
      <c r="F131" s="237" t="s">
        <v>309</v>
      </c>
      <c r="G131" s="238" t="s">
        <v>250</v>
      </c>
      <c r="H131" s="239">
        <v>0.96199999999999997</v>
      </c>
      <c r="I131" s="240"/>
      <c r="J131" s="239">
        <f>ROUND(I131*H131,3)</f>
        <v>0</v>
      </c>
      <c r="K131" s="241"/>
      <c r="L131" s="45"/>
      <c r="M131" s="242" t="s">
        <v>1</v>
      </c>
      <c r="N131" s="243" t="s">
        <v>47</v>
      </c>
      <c r="O131" s="98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100</v>
      </c>
      <c r="AT131" s="246" t="s">
        <v>168</v>
      </c>
      <c r="AU131" s="246" t="s">
        <v>92</v>
      </c>
      <c r="AY131" s="18" t="s">
        <v>166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8" t="s">
        <v>92</v>
      </c>
      <c r="BK131" s="248">
        <f>ROUND(I131*H131,3)</f>
        <v>0</v>
      </c>
      <c r="BL131" s="18" t="s">
        <v>100</v>
      </c>
      <c r="BM131" s="246" t="s">
        <v>310</v>
      </c>
    </row>
    <row r="132" s="2" customFormat="1" ht="21.75" customHeight="1">
      <c r="A132" s="39"/>
      <c r="B132" s="40"/>
      <c r="C132" s="235" t="s">
        <v>97</v>
      </c>
      <c r="D132" s="235" t="s">
        <v>168</v>
      </c>
      <c r="E132" s="236" t="s">
        <v>311</v>
      </c>
      <c r="F132" s="237" t="s">
        <v>312</v>
      </c>
      <c r="G132" s="238" t="s">
        <v>250</v>
      </c>
      <c r="H132" s="239">
        <v>0.68200000000000005</v>
      </c>
      <c r="I132" s="240"/>
      <c r="J132" s="239">
        <f>ROUND(I132*H132,3)</f>
        <v>0</v>
      </c>
      <c r="K132" s="241"/>
      <c r="L132" s="45"/>
      <c r="M132" s="242" t="s">
        <v>1</v>
      </c>
      <c r="N132" s="243" t="s">
        <v>47</v>
      </c>
      <c r="O132" s="98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100</v>
      </c>
      <c r="AT132" s="246" t="s">
        <v>168</v>
      </c>
      <c r="AU132" s="246" t="s">
        <v>92</v>
      </c>
      <c r="AY132" s="18" t="s">
        <v>166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8" t="s">
        <v>92</v>
      </c>
      <c r="BK132" s="248">
        <f>ROUND(I132*H132,3)</f>
        <v>0</v>
      </c>
      <c r="BL132" s="18" t="s">
        <v>100</v>
      </c>
      <c r="BM132" s="246" t="s">
        <v>313</v>
      </c>
    </row>
    <row r="133" s="13" customFormat="1">
      <c r="A133" s="13"/>
      <c r="B133" s="256"/>
      <c r="C133" s="257"/>
      <c r="D133" s="258" t="s">
        <v>189</v>
      </c>
      <c r="E133" s="259" t="s">
        <v>1</v>
      </c>
      <c r="F133" s="260" t="s">
        <v>314</v>
      </c>
      <c r="G133" s="257"/>
      <c r="H133" s="261">
        <v>0.68200000000000005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189</v>
      </c>
      <c r="AU133" s="267" t="s">
        <v>92</v>
      </c>
      <c r="AV133" s="13" t="s">
        <v>92</v>
      </c>
      <c r="AW133" s="13" t="s">
        <v>36</v>
      </c>
      <c r="AX133" s="13" t="s">
        <v>86</v>
      </c>
      <c r="AY133" s="267" t="s">
        <v>166</v>
      </c>
    </row>
    <row r="134" s="2" customFormat="1" ht="16.5" customHeight="1">
      <c r="A134" s="39"/>
      <c r="B134" s="40"/>
      <c r="C134" s="235" t="s">
        <v>100</v>
      </c>
      <c r="D134" s="235" t="s">
        <v>168</v>
      </c>
      <c r="E134" s="236" t="s">
        <v>315</v>
      </c>
      <c r="F134" s="237" t="s">
        <v>316</v>
      </c>
      <c r="G134" s="238" t="s">
        <v>250</v>
      </c>
      <c r="H134" s="239">
        <v>0.68200000000000005</v>
      </c>
      <c r="I134" s="240"/>
      <c r="J134" s="239">
        <f>ROUND(I134*H134,3)</f>
        <v>0</v>
      </c>
      <c r="K134" s="241"/>
      <c r="L134" s="45"/>
      <c r="M134" s="242" t="s">
        <v>1</v>
      </c>
      <c r="N134" s="243" t="s">
        <v>47</v>
      </c>
      <c r="O134" s="98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100</v>
      </c>
      <c r="AT134" s="246" t="s">
        <v>168</v>
      </c>
      <c r="AU134" s="246" t="s">
        <v>92</v>
      </c>
      <c r="AY134" s="18" t="s">
        <v>166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8" t="s">
        <v>92</v>
      </c>
      <c r="BK134" s="248">
        <f>ROUND(I134*H134,3)</f>
        <v>0</v>
      </c>
      <c r="BL134" s="18" t="s">
        <v>100</v>
      </c>
      <c r="BM134" s="246" t="s">
        <v>317</v>
      </c>
    </row>
    <row r="135" s="2" customFormat="1" ht="24.15" customHeight="1">
      <c r="A135" s="39"/>
      <c r="B135" s="40"/>
      <c r="C135" s="235" t="s">
        <v>103</v>
      </c>
      <c r="D135" s="235" t="s">
        <v>168</v>
      </c>
      <c r="E135" s="236" t="s">
        <v>318</v>
      </c>
      <c r="F135" s="237" t="s">
        <v>319</v>
      </c>
      <c r="G135" s="238" t="s">
        <v>250</v>
      </c>
      <c r="H135" s="239">
        <v>1.6439999999999999</v>
      </c>
      <c r="I135" s="240"/>
      <c r="J135" s="239">
        <f>ROUND(I135*H135,3)</f>
        <v>0</v>
      </c>
      <c r="K135" s="241"/>
      <c r="L135" s="45"/>
      <c r="M135" s="242" t="s">
        <v>1</v>
      </c>
      <c r="N135" s="243" t="s">
        <v>47</v>
      </c>
      <c r="O135" s="98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100</v>
      </c>
      <c r="AT135" s="246" t="s">
        <v>168</v>
      </c>
      <c r="AU135" s="246" t="s">
        <v>92</v>
      </c>
      <c r="AY135" s="18" t="s">
        <v>166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8" t="s">
        <v>92</v>
      </c>
      <c r="BK135" s="248">
        <f>ROUND(I135*H135,3)</f>
        <v>0</v>
      </c>
      <c r="BL135" s="18" t="s">
        <v>100</v>
      </c>
      <c r="BM135" s="246" t="s">
        <v>320</v>
      </c>
    </row>
    <row r="136" s="13" customFormat="1">
      <c r="A136" s="13"/>
      <c r="B136" s="256"/>
      <c r="C136" s="257"/>
      <c r="D136" s="258" t="s">
        <v>189</v>
      </c>
      <c r="E136" s="259" t="s">
        <v>1</v>
      </c>
      <c r="F136" s="260" t="s">
        <v>321</v>
      </c>
      <c r="G136" s="257"/>
      <c r="H136" s="261">
        <v>1.6439999999999999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189</v>
      </c>
      <c r="AU136" s="267" t="s">
        <v>92</v>
      </c>
      <c r="AV136" s="13" t="s">
        <v>92</v>
      </c>
      <c r="AW136" s="13" t="s">
        <v>36</v>
      </c>
      <c r="AX136" s="13" t="s">
        <v>86</v>
      </c>
      <c r="AY136" s="267" t="s">
        <v>166</v>
      </c>
    </row>
    <row r="137" s="2" customFormat="1" ht="33" customHeight="1">
      <c r="A137" s="39"/>
      <c r="B137" s="40"/>
      <c r="C137" s="235" t="s">
        <v>116</v>
      </c>
      <c r="D137" s="235" t="s">
        <v>168</v>
      </c>
      <c r="E137" s="236" t="s">
        <v>322</v>
      </c>
      <c r="F137" s="237" t="s">
        <v>323</v>
      </c>
      <c r="G137" s="238" t="s">
        <v>250</v>
      </c>
      <c r="H137" s="239">
        <v>1.6439999999999999</v>
      </c>
      <c r="I137" s="240"/>
      <c r="J137" s="239">
        <f>ROUND(I137*H137,3)</f>
        <v>0</v>
      </c>
      <c r="K137" s="241"/>
      <c r="L137" s="45"/>
      <c r="M137" s="242" t="s">
        <v>1</v>
      </c>
      <c r="N137" s="243" t="s">
        <v>47</v>
      </c>
      <c r="O137" s="98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6" t="s">
        <v>100</v>
      </c>
      <c r="AT137" s="246" t="s">
        <v>168</v>
      </c>
      <c r="AU137" s="246" t="s">
        <v>92</v>
      </c>
      <c r="AY137" s="18" t="s">
        <v>166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8" t="s">
        <v>92</v>
      </c>
      <c r="BK137" s="248">
        <f>ROUND(I137*H137,3)</f>
        <v>0</v>
      </c>
      <c r="BL137" s="18" t="s">
        <v>100</v>
      </c>
      <c r="BM137" s="246" t="s">
        <v>324</v>
      </c>
    </row>
    <row r="138" s="2" customFormat="1" ht="21.75" customHeight="1">
      <c r="A138" s="39"/>
      <c r="B138" s="40"/>
      <c r="C138" s="235" t="s">
        <v>119</v>
      </c>
      <c r="D138" s="235" t="s">
        <v>168</v>
      </c>
      <c r="E138" s="236" t="s">
        <v>325</v>
      </c>
      <c r="F138" s="237" t="s">
        <v>326</v>
      </c>
      <c r="G138" s="238" t="s">
        <v>171</v>
      </c>
      <c r="H138" s="239">
        <v>1.5780000000000001</v>
      </c>
      <c r="I138" s="240"/>
      <c r="J138" s="239">
        <f>ROUND(I138*H138,3)</f>
        <v>0</v>
      </c>
      <c r="K138" s="241"/>
      <c r="L138" s="45"/>
      <c r="M138" s="242" t="s">
        <v>1</v>
      </c>
      <c r="N138" s="243" t="s">
        <v>47</v>
      </c>
      <c r="O138" s="98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100</v>
      </c>
      <c r="AT138" s="246" t="s">
        <v>168</v>
      </c>
      <c r="AU138" s="246" t="s">
        <v>92</v>
      </c>
      <c r="AY138" s="18" t="s">
        <v>166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8" t="s">
        <v>92</v>
      </c>
      <c r="BK138" s="248">
        <f>ROUND(I138*H138,3)</f>
        <v>0</v>
      </c>
      <c r="BL138" s="18" t="s">
        <v>100</v>
      </c>
      <c r="BM138" s="246" t="s">
        <v>327</v>
      </c>
    </row>
    <row r="139" s="13" customFormat="1">
      <c r="A139" s="13"/>
      <c r="B139" s="256"/>
      <c r="C139" s="257"/>
      <c r="D139" s="258" t="s">
        <v>189</v>
      </c>
      <c r="E139" s="259" t="s">
        <v>1</v>
      </c>
      <c r="F139" s="260" t="s">
        <v>328</v>
      </c>
      <c r="G139" s="257"/>
      <c r="H139" s="261">
        <v>1.5780000000000001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189</v>
      </c>
      <c r="AU139" s="267" t="s">
        <v>92</v>
      </c>
      <c r="AV139" s="13" t="s">
        <v>92</v>
      </c>
      <c r="AW139" s="13" t="s">
        <v>36</v>
      </c>
      <c r="AX139" s="13" t="s">
        <v>86</v>
      </c>
      <c r="AY139" s="267" t="s">
        <v>166</v>
      </c>
    </row>
    <row r="140" s="12" customFormat="1" ht="22.8" customHeight="1">
      <c r="A140" s="12"/>
      <c r="B140" s="219"/>
      <c r="C140" s="220"/>
      <c r="D140" s="221" t="s">
        <v>80</v>
      </c>
      <c r="E140" s="233" t="s">
        <v>92</v>
      </c>
      <c r="F140" s="233" t="s">
        <v>329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SUM(P141:P150)</f>
        <v>0</v>
      </c>
      <c r="Q140" s="227"/>
      <c r="R140" s="228">
        <f>SUM(R141:R150)</f>
        <v>3.647117495152</v>
      </c>
      <c r="S140" s="227"/>
      <c r="T140" s="229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86</v>
      </c>
      <c r="AT140" s="231" t="s">
        <v>80</v>
      </c>
      <c r="AU140" s="231" t="s">
        <v>86</v>
      </c>
      <c r="AY140" s="230" t="s">
        <v>166</v>
      </c>
      <c r="BK140" s="232">
        <f>SUM(BK141:BK150)</f>
        <v>0</v>
      </c>
    </row>
    <row r="141" s="2" customFormat="1" ht="24.15" customHeight="1">
      <c r="A141" s="39"/>
      <c r="B141" s="40"/>
      <c r="C141" s="235" t="s">
        <v>122</v>
      </c>
      <c r="D141" s="235" t="s">
        <v>168</v>
      </c>
      <c r="E141" s="236" t="s">
        <v>330</v>
      </c>
      <c r="F141" s="237" t="s">
        <v>331</v>
      </c>
      <c r="G141" s="238" t="s">
        <v>230</v>
      </c>
      <c r="H141" s="239">
        <v>2</v>
      </c>
      <c r="I141" s="240"/>
      <c r="J141" s="239">
        <f>ROUND(I141*H141,3)</f>
        <v>0</v>
      </c>
      <c r="K141" s="241"/>
      <c r="L141" s="45"/>
      <c r="M141" s="242" t="s">
        <v>1</v>
      </c>
      <c r="N141" s="243" t="s">
        <v>47</v>
      </c>
      <c r="O141" s="98"/>
      <c r="P141" s="244">
        <f>O141*H141</f>
        <v>0</v>
      </c>
      <c r="Q141" s="244">
        <v>0.0030951199999999998</v>
      </c>
      <c r="R141" s="244">
        <f>Q141*H141</f>
        <v>0.0061902399999999996</v>
      </c>
      <c r="S141" s="244">
        <v>0</v>
      </c>
      <c r="T141" s="24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100</v>
      </c>
      <c r="AT141" s="246" t="s">
        <v>168</v>
      </c>
      <c r="AU141" s="246" t="s">
        <v>92</v>
      </c>
      <c r="AY141" s="18" t="s">
        <v>166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8" t="s">
        <v>92</v>
      </c>
      <c r="BK141" s="248">
        <f>ROUND(I141*H141,3)</f>
        <v>0</v>
      </c>
      <c r="BL141" s="18" t="s">
        <v>100</v>
      </c>
      <c r="BM141" s="246" t="s">
        <v>332</v>
      </c>
    </row>
    <row r="142" s="2" customFormat="1" ht="24.15" customHeight="1">
      <c r="A142" s="39"/>
      <c r="B142" s="40"/>
      <c r="C142" s="235" t="s">
        <v>125</v>
      </c>
      <c r="D142" s="235" t="s">
        <v>168</v>
      </c>
      <c r="E142" s="236" t="s">
        <v>333</v>
      </c>
      <c r="F142" s="237" t="s">
        <v>334</v>
      </c>
      <c r="G142" s="238" t="s">
        <v>230</v>
      </c>
      <c r="H142" s="239">
        <v>2</v>
      </c>
      <c r="I142" s="240"/>
      <c r="J142" s="239">
        <f>ROUND(I142*H142,3)</f>
        <v>0</v>
      </c>
      <c r="K142" s="241"/>
      <c r="L142" s="45"/>
      <c r="M142" s="242" t="s">
        <v>1</v>
      </c>
      <c r="N142" s="243" t="s">
        <v>47</v>
      </c>
      <c r="O142" s="98"/>
      <c r="P142" s="244">
        <f>O142*H142</f>
        <v>0</v>
      </c>
      <c r="Q142" s="244">
        <v>0.0028322400000000002</v>
      </c>
      <c r="R142" s="244">
        <f>Q142*H142</f>
        <v>0.0056644800000000004</v>
      </c>
      <c r="S142" s="244">
        <v>0</v>
      </c>
      <c r="T142" s="24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100</v>
      </c>
      <c r="AT142" s="246" t="s">
        <v>168</v>
      </c>
      <c r="AU142" s="246" t="s">
        <v>92</v>
      </c>
      <c r="AY142" s="18" t="s">
        <v>166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8" t="s">
        <v>92</v>
      </c>
      <c r="BK142" s="248">
        <f>ROUND(I142*H142,3)</f>
        <v>0</v>
      </c>
      <c r="BL142" s="18" t="s">
        <v>100</v>
      </c>
      <c r="BM142" s="246" t="s">
        <v>335</v>
      </c>
    </row>
    <row r="143" s="2" customFormat="1" ht="16.5" customHeight="1">
      <c r="A143" s="39"/>
      <c r="B143" s="40"/>
      <c r="C143" s="235" t="s">
        <v>128</v>
      </c>
      <c r="D143" s="235" t="s">
        <v>168</v>
      </c>
      <c r="E143" s="236" t="s">
        <v>336</v>
      </c>
      <c r="F143" s="237" t="s">
        <v>337</v>
      </c>
      <c r="G143" s="238" t="s">
        <v>250</v>
      </c>
      <c r="H143" s="239">
        <v>0.96199999999999997</v>
      </c>
      <c r="I143" s="240"/>
      <c r="J143" s="239">
        <f>ROUND(I143*H143,3)</f>
        <v>0</v>
      </c>
      <c r="K143" s="241"/>
      <c r="L143" s="45"/>
      <c r="M143" s="242" t="s">
        <v>1</v>
      </c>
      <c r="N143" s="243" t="s">
        <v>47</v>
      </c>
      <c r="O143" s="98"/>
      <c r="P143" s="244">
        <f>O143*H143</f>
        <v>0</v>
      </c>
      <c r="Q143" s="244">
        <v>2.1940757039999998</v>
      </c>
      <c r="R143" s="244">
        <f>Q143*H143</f>
        <v>2.1107008272479999</v>
      </c>
      <c r="S143" s="244">
        <v>0</v>
      </c>
      <c r="T143" s="24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100</v>
      </c>
      <c r="AT143" s="246" t="s">
        <v>168</v>
      </c>
      <c r="AU143" s="246" t="s">
        <v>92</v>
      </c>
      <c r="AY143" s="18" t="s">
        <v>166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8" t="s">
        <v>92</v>
      </c>
      <c r="BK143" s="248">
        <f>ROUND(I143*H143,3)</f>
        <v>0</v>
      </c>
      <c r="BL143" s="18" t="s">
        <v>100</v>
      </c>
      <c r="BM143" s="246" t="s">
        <v>338</v>
      </c>
    </row>
    <row r="144" s="13" customFormat="1">
      <c r="A144" s="13"/>
      <c r="B144" s="256"/>
      <c r="C144" s="257"/>
      <c r="D144" s="258" t="s">
        <v>189</v>
      </c>
      <c r="E144" s="259" t="s">
        <v>1</v>
      </c>
      <c r="F144" s="260" t="s">
        <v>307</v>
      </c>
      <c r="G144" s="257"/>
      <c r="H144" s="261">
        <v>0.96199999999999997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189</v>
      </c>
      <c r="AU144" s="267" t="s">
        <v>92</v>
      </c>
      <c r="AV144" s="13" t="s">
        <v>92</v>
      </c>
      <c r="AW144" s="13" t="s">
        <v>36</v>
      </c>
      <c r="AX144" s="13" t="s">
        <v>86</v>
      </c>
      <c r="AY144" s="267" t="s">
        <v>166</v>
      </c>
    </row>
    <row r="145" s="2" customFormat="1" ht="16.5" customHeight="1">
      <c r="A145" s="39"/>
      <c r="B145" s="40"/>
      <c r="C145" s="235" t="s">
        <v>131</v>
      </c>
      <c r="D145" s="235" t="s">
        <v>168</v>
      </c>
      <c r="E145" s="236" t="s">
        <v>339</v>
      </c>
      <c r="F145" s="237" t="s">
        <v>340</v>
      </c>
      <c r="G145" s="238" t="s">
        <v>250</v>
      </c>
      <c r="H145" s="239">
        <v>0.67600000000000005</v>
      </c>
      <c r="I145" s="240"/>
      <c r="J145" s="239">
        <f>ROUND(I145*H145,3)</f>
        <v>0</v>
      </c>
      <c r="K145" s="241"/>
      <c r="L145" s="45"/>
      <c r="M145" s="242" t="s">
        <v>1</v>
      </c>
      <c r="N145" s="243" t="s">
        <v>47</v>
      </c>
      <c r="O145" s="98"/>
      <c r="P145" s="244">
        <f>O145*H145</f>
        <v>0</v>
      </c>
      <c r="Q145" s="244">
        <v>2.1940757039999998</v>
      </c>
      <c r="R145" s="244">
        <f>Q145*H145</f>
        <v>1.4831951759040001</v>
      </c>
      <c r="S145" s="244">
        <v>0</v>
      </c>
      <c r="T145" s="24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100</v>
      </c>
      <c r="AT145" s="246" t="s">
        <v>168</v>
      </c>
      <c r="AU145" s="246" t="s">
        <v>92</v>
      </c>
      <c r="AY145" s="18" t="s">
        <v>166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8" t="s">
        <v>92</v>
      </c>
      <c r="BK145" s="248">
        <f>ROUND(I145*H145,3)</f>
        <v>0</v>
      </c>
      <c r="BL145" s="18" t="s">
        <v>100</v>
      </c>
      <c r="BM145" s="246" t="s">
        <v>341</v>
      </c>
    </row>
    <row r="146" s="13" customFormat="1">
      <c r="A146" s="13"/>
      <c r="B146" s="256"/>
      <c r="C146" s="257"/>
      <c r="D146" s="258" t="s">
        <v>189</v>
      </c>
      <c r="E146" s="259" t="s">
        <v>1</v>
      </c>
      <c r="F146" s="260" t="s">
        <v>342</v>
      </c>
      <c r="G146" s="257"/>
      <c r="H146" s="261">
        <v>0.34399999999999997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189</v>
      </c>
      <c r="AU146" s="267" t="s">
        <v>92</v>
      </c>
      <c r="AV146" s="13" t="s">
        <v>92</v>
      </c>
      <c r="AW146" s="13" t="s">
        <v>36</v>
      </c>
      <c r="AX146" s="13" t="s">
        <v>81</v>
      </c>
      <c r="AY146" s="267" t="s">
        <v>166</v>
      </c>
    </row>
    <row r="147" s="13" customFormat="1">
      <c r="A147" s="13"/>
      <c r="B147" s="256"/>
      <c r="C147" s="257"/>
      <c r="D147" s="258" t="s">
        <v>189</v>
      </c>
      <c r="E147" s="259" t="s">
        <v>1</v>
      </c>
      <c r="F147" s="260" t="s">
        <v>343</v>
      </c>
      <c r="G147" s="257"/>
      <c r="H147" s="261">
        <v>0.33200000000000002</v>
      </c>
      <c r="I147" s="262"/>
      <c r="J147" s="257"/>
      <c r="K147" s="257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189</v>
      </c>
      <c r="AU147" s="267" t="s">
        <v>92</v>
      </c>
      <c r="AV147" s="13" t="s">
        <v>92</v>
      </c>
      <c r="AW147" s="13" t="s">
        <v>36</v>
      </c>
      <c r="AX147" s="13" t="s">
        <v>81</v>
      </c>
      <c r="AY147" s="267" t="s">
        <v>166</v>
      </c>
    </row>
    <row r="148" s="16" customFormat="1">
      <c r="A148" s="16"/>
      <c r="B148" s="289"/>
      <c r="C148" s="290"/>
      <c r="D148" s="258" t="s">
        <v>189</v>
      </c>
      <c r="E148" s="291" t="s">
        <v>1</v>
      </c>
      <c r="F148" s="292" t="s">
        <v>202</v>
      </c>
      <c r="G148" s="290"/>
      <c r="H148" s="293">
        <v>0.67599999999999993</v>
      </c>
      <c r="I148" s="294"/>
      <c r="J148" s="290"/>
      <c r="K148" s="290"/>
      <c r="L148" s="295"/>
      <c r="M148" s="296"/>
      <c r="N148" s="297"/>
      <c r="O148" s="297"/>
      <c r="P148" s="297"/>
      <c r="Q148" s="297"/>
      <c r="R148" s="297"/>
      <c r="S148" s="297"/>
      <c r="T148" s="298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99" t="s">
        <v>189</v>
      </c>
      <c r="AU148" s="299" t="s">
        <v>92</v>
      </c>
      <c r="AV148" s="16" t="s">
        <v>100</v>
      </c>
      <c r="AW148" s="16" t="s">
        <v>36</v>
      </c>
      <c r="AX148" s="16" t="s">
        <v>86</v>
      </c>
      <c r="AY148" s="299" t="s">
        <v>166</v>
      </c>
    </row>
    <row r="149" s="2" customFormat="1" ht="24.15" customHeight="1">
      <c r="A149" s="39"/>
      <c r="B149" s="40"/>
      <c r="C149" s="235" t="s">
        <v>134</v>
      </c>
      <c r="D149" s="235" t="s">
        <v>168</v>
      </c>
      <c r="E149" s="236" t="s">
        <v>344</v>
      </c>
      <c r="F149" s="237" t="s">
        <v>345</v>
      </c>
      <c r="G149" s="238" t="s">
        <v>250</v>
      </c>
      <c r="H149" s="239">
        <v>0.017999999999999999</v>
      </c>
      <c r="I149" s="240"/>
      <c r="J149" s="239">
        <f>ROUND(I149*H149,3)</f>
        <v>0</v>
      </c>
      <c r="K149" s="241"/>
      <c r="L149" s="45"/>
      <c r="M149" s="242" t="s">
        <v>1</v>
      </c>
      <c r="N149" s="243" t="s">
        <v>47</v>
      </c>
      <c r="O149" s="98"/>
      <c r="P149" s="244">
        <f>O149*H149</f>
        <v>0</v>
      </c>
      <c r="Q149" s="244">
        <v>2.2981539999999998</v>
      </c>
      <c r="R149" s="244">
        <f>Q149*H149</f>
        <v>0.041366771999999996</v>
      </c>
      <c r="S149" s="244">
        <v>0</v>
      </c>
      <c r="T149" s="24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100</v>
      </c>
      <c r="AT149" s="246" t="s">
        <v>168</v>
      </c>
      <c r="AU149" s="246" t="s">
        <v>92</v>
      </c>
      <c r="AY149" s="18" t="s">
        <v>166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8" t="s">
        <v>92</v>
      </c>
      <c r="BK149" s="248">
        <f>ROUND(I149*H149,3)</f>
        <v>0</v>
      </c>
      <c r="BL149" s="18" t="s">
        <v>100</v>
      </c>
      <c r="BM149" s="246" t="s">
        <v>346</v>
      </c>
    </row>
    <row r="150" s="13" customFormat="1">
      <c r="A150" s="13"/>
      <c r="B150" s="256"/>
      <c r="C150" s="257"/>
      <c r="D150" s="258" t="s">
        <v>189</v>
      </c>
      <c r="E150" s="259" t="s">
        <v>1</v>
      </c>
      <c r="F150" s="260" t="s">
        <v>347</v>
      </c>
      <c r="G150" s="257"/>
      <c r="H150" s="261">
        <v>0.017999999999999999</v>
      </c>
      <c r="I150" s="262"/>
      <c r="J150" s="257"/>
      <c r="K150" s="257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189</v>
      </c>
      <c r="AU150" s="267" t="s">
        <v>92</v>
      </c>
      <c r="AV150" s="13" t="s">
        <v>92</v>
      </c>
      <c r="AW150" s="13" t="s">
        <v>36</v>
      </c>
      <c r="AX150" s="13" t="s">
        <v>86</v>
      </c>
      <c r="AY150" s="267" t="s">
        <v>166</v>
      </c>
    </row>
    <row r="151" s="12" customFormat="1" ht="22.8" customHeight="1">
      <c r="A151" s="12"/>
      <c r="B151" s="219"/>
      <c r="C151" s="220"/>
      <c r="D151" s="221" t="s">
        <v>80</v>
      </c>
      <c r="E151" s="233" t="s">
        <v>293</v>
      </c>
      <c r="F151" s="233" t="s">
        <v>294</v>
      </c>
      <c r="G151" s="220"/>
      <c r="H151" s="220"/>
      <c r="I151" s="223"/>
      <c r="J151" s="234">
        <f>BK151</f>
        <v>0</v>
      </c>
      <c r="K151" s="220"/>
      <c r="L151" s="225"/>
      <c r="M151" s="226"/>
      <c r="N151" s="227"/>
      <c r="O151" s="227"/>
      <c r="P151" s="228">
        <f>P152</f>
        <v>0</v>
      </c>
      <c r="Q151" s="227"/>
      <c r="R151" s="228">
        <f>R152</f>
        <v>0</v>
      </c>
      <c r="S151" s="227"/>
      <c r="T151" s="22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0" t="s">
        <v>86</v>
      </c>
      <c r="AT151" s="231" t="s">
        <v>80</v>
      </c>
      <c r="AU151" s="231" t="s">
        <v>86</v>
      </c>
      <c r="AY151" s="230" t="s">
        <v>166</v>
      </c>
      <c r="BK151" s="232">
        <f>BK152</f>
        <v>0</v>
      </c>
    </row>
    <row r="152" s="2" customFormat="1" ht="24.15" customHeight="1">
      <c r="A152" s="39"/>
      <c r="B152" s="40"/>
      <c r="C152" s="235" t="s">
        <v>138</v>
      </c>
      <c r="D152" s="235" t="s">
        <v>168</v>
      </c>
      <c r="E152" s="236" t="s">
        <v>348</v>
      </c>
      <c r="F152" s="237" t="s">
        <v>349</v>
      </c>
      <c r="G152" s="238" t="s">
        <v>287</v>
      </c>
      <c r="H152" s="239">
        <v>3.6469999999999998</v>
      </c>
      <c r="I152" s="240"/>
      <c r="J152" s="239">
        <f>ROUND(I152*H152,3)</f>
        <v>0</v>
      </c>
      <c r="K152" s="241"/>
      <c r="L152" s="45"/>
      <c r="M152" s="242" t="s">
        <v>1</v>
      </c>
      <c r="N152" s="243" t="s">
        <v>47</v>
      </c>
      <c r="O152" s="98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100</v>
      </c>
      <c r="AT152" s="246" t="s">
        <v>168</v>
      </c>
      <c r="AU152" s="246" t="s">
        <v>92</v>
      </c>
      <c r="AY152" s="18" t="s">
        <v>166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8" t="s">
        <v>92</v>
      </c>
      <c r="BK152" s="248">
        <f>ROUND(I152*H152,3)</f>
        <v>0</v>
      </c>
      <c r="BL152" s="18" t="s">
        <v>100</v>
      </c>
      <c r="BM152" s="246" t="s">
        <v>350</v>
      </c>
    </row>
    <row r="153" s="12" customFormat="1" ht="25.92" customHeight="1">
      <c r="A153" s="12"/>
      <c r="B153" s="219"/>
      <c r="C153" s="220"/>
      <c r="D153" s="221" t="s">
        <v>80</v>
      </c>
      <c r="E153" s="222" t="s">
        <v>351</v>
      </c>
      <c r="F153" s="222" t="s">
        <v>352</v>
      </c>
      <c r="G153" s="220"/>
      <c r="H153" s="220"/>
      <c r="I153" s="223"/>
      <c r="J153" s="224">
        <f>BK153</f>
        <v>0</v>
      </c>
      <c r="K153" s="220"/>
      <c r="L153" s="225"/>
      <c r="M153" s="226"/>
      <c r="N153" s="227"/>
      <c r="O153" s="227"/>
      <c r="P153" s="228">
        <f>P154</f>
        <v>0</v>
      </c>
      <c r="Q153" s="227"/>
      <c r="R153" s="228">
        <f>R154</f>
        <v>0.0083000000000000001</v>
      </c>
      <c r="S153" s="227"/>
      <c r="T153" s="22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92</v>
      </c>
      <c r="AT153" s="231" t="s">
        <v>80</v>
      </c>
      <c r="AU153" s="231" t="s">
        <v>81</v>
      </c>
      <c r="AY153" s="230" t="s">
        <v>166</v>
      </c>
      <c r="BK153" s="232">
        <f>BK154</f>
        <v>0</v>
      </c>
    </row>
    <row r="154" s="12" customFormat="1" ht="22.8" customHeight="1">
      <c r="A154" s="12"/>
      <c r="B154" s="219"/>
      <c r="C154" s="220"/>
      <c r="D154" s="221" t="s">
        <v>80</v>
      </c>
      <c r="E154" s="233" t="s">
        <v>353</v>
      </c>
      <c r="F154" s="233" t="s">
        <v>354</v>
      </c>
      <c r="G154" s="220"/>
      <c r="H154" s="220"/>
      <c r="I154" s="223"/>
      <c r="J154" s="234">
        <f>BK154</f>
        <v>0</v>
      </c>
      <c r="K154" s="220"/>
      <c r="L154" s="225"/>
      <c r="M154" s="226"/>
      <c r="N154" s="227"/>
      <c r="O154" s="227"/>
      <c r="P154" s="228">
        <f>SUM(P155:P158)</f>
        <v>0</v>
      </c>
      <c r="Q154" s="227"/>
      <c r="R154" s="228">
        <f>SUM(R155:R158)</f>
        <v>0.0083000000000000001</v>
      </c>
      <c r="S154" s="227"/>
      <c r="T154" s="229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0" t="s">
        <v>92</v>
      </c>
      <c r="AT154" s="231" t="s">
        <v>80</v>
      </c>
      <c r="AU154" s="231" t="s">
        <v>86</v>
      </c>
      <c r="AY154" s="230" t="s">
        <v>166</v>
      </c>
      <c r="BK154" s="232">
        <f>SUM(BK155:BK158)</f>
        <v>0</v>
      </c>
    </row>
    <row r="155" s="2" customFormat="1" ht="24.15" customHeight="1">
      <c r="A155" s="39"/>
      <c r="B155" s="40"/>
      <c r="C155" s="235" t="s">
        <v>141</v>
      </c>
      <c r="D155" s="235" t="s">
        <v>168</v>
      </c>
      <c r="E155" s="236" t="s">
        <v>355</v>
      </c>
      <c r="F155" s="237" t="s">
        <v>356</v>
      </c>
      <c r="G155" s="238" t="s">
        <v>230</v>
      </c>
      <c r="H155" s="239">
        <v>1</v>
      </c>
      <c r="I155" s="240"/>
      <c r="J155" s="239">
        <f>ROUND(I155*H155,3)</f>
        <v>0</v>
      </c>
      <c r="K155" s="241"/>
      <c r="L155" s="45"/>
      <c r="M155" s="242" t="s">
        <v>1</v>
      </c>
      <c r="N155" s="243" t="s">
        <v>47</v>
      </c>
      <c r="O155" s="98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284</v>
      </c>
      <c r="AT155" s="246" t="s">
        <v>168</v>
      </c>
      <c r="AU155" s="246" t="s">
        <v>92</v>
      </c>
      <c r="AY155" s="18" t="s">
        <v>166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8" t="s">
        <v>92</v>
      </c>
      <c r="BK155" s="248">
        <f>ROUND(I155*H155,3)</f>
        <v>0</v>
      </c>
      <c r="BL155" s="18" t="s">
        <v>284</v>
      </c>
      <c r="BM155" s="246" t="s">
        <v>357</v>
      </c>
    </row>
    <row r="156" s="2" customFormat="1" ht="37.8" customHeight="1">
      <c r="A156" s="39"/>
      <c r="B156" s="40"/>
      <c r="C156" s="300" t="s">
        <v>279</v>
      </c>
      <c r="D156" s="300" t="s">
        <v>227</v>
      </c>
      <c r="E156" s="301" t="s">
        <v>358</v>
      </c>
      <c r="F156" s="302" t="s">
        <v>359</v>
      </c>
      <c r="G156" s="303" t="s">
        <v>230</v>
      </c>
      <c r="H156" s="304">
        <v>1</v>
      </c>
      <c r="I156" s="305"/>
      <c r="J156" s="304">
        <f>ROUND(I156*H156,3)</f>
        <v>0</v>
      </c>
      <c r="K156" s="306"/>
      <c r="L156" s="307"/>
      <c r="M156" s="308" t="s">
        <v>1</v>
      </c>
      <c r="N156" s="309" t="s">
        <v>47</v>
      </c>
      <c r="O156" s="98"/>
      <c r="P156" s="244">
        <f>O156*H156</f>
        <v>0</v>
      </c>
      <c r="Q156" s="244">
        <v>0.0083000000000000001</v>
      </c>
      <c r="R156" s="244">
        <f>Q156*H156</f>
        <v>0.0083000000000000001</v>
      </c>
      <c r="S156" s="244">
        <v>0</v>
      </c>
      <c r="T156" s="24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6" t="s">
        <v>360</v>
      </c>
      <c r="AT156" s="246" t="s">
        <v>227</v>
      </c>
      <c r="AU156" s="246" t="s">
        <v>92</v>
      </c>
      <c r="AY156" s="18" t="s">
        <v>166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8" t="s">
        <v>92</v>
      </c>
      <c r="BK156" s="248">
        <f>ROUND(I156*H156,3)</f>
        <v>0</v>
      </c>
      <c r="BL156" s="18" t="s">
        <v>284</v>
      </c>
      <c r="BM156" s="246" t="s">
        <v>361</v>
      </c>
    </row>
    <row r="157" s="13" customFormat="1">
      <c r="A157" s="13"/>
      <c r="B157" s="256"/>
      <c r="C157" s="257"/>
      <c r="D157" s="258" t="s">
        <v>189</v>
      </c>
      <c r="E157" s="259" t="s">
        <v>1</v>
      </c>
      <c r="F157" s="260" t="s">
        <v>362</v>
      </c>
      <c r="G157" s="257"/>
      <c r="H157" s="261">
        <v>1</v>
      </c>
      <c r="I157" s="262"/>
      <c r="J157" s="257"/>
      <c r="K157" s="257"/>
      <c r="L157" s="263"/>
      <c r="M157" s="264"/>
      <c r="N157" s="265"/>
      <c r="O157" s="265"/>
      <c r="P157" s="265"/>
      <c r="Q157" s="265"/>
      <c r="R157" s="265"/>
      <c r="S157" s="265"/>
      <c r="T157" s="26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7" t="s">
        <v>189</v>
      </c>
      <c r="AU157" s="267" t="s">
        <v>92</v>
      </c>
      <c r="AV157" s="13" t="s">
        <v>92</v>
      </c>
      <c r="AW157" s="13" t="s">
        <v>36</v>
      </c>
      <c r="AX157" s="13" t="s">
        <v>86</v>
      </c>
      <c r="AY157" s="267" t="s">
        <v>166</v>
      </c>
    </row>
    <row r="158" s="2" customFormat="1" ht="24.15" customHeight="1">
      <c r="A158" s="39"/>
      <c r="B158" s="40"/>
      <c r="C158" s="235" t="s">
        <v>284</v>
      </c>
      <c r="D158" s="235" t="s">
        <v>168</v>
      </c>
      <c r="E158" s="236" t="s">
        <v>363</v>
      </c>
      <c r="F158" s="237" t="s">
        <v>364</v>
      </c>
      <c r="G158" s="238" t="s">
        <v>365</v>
      </c>
      <c r="H158" s="240"/>
      <c r="I158" s="240"/>
      <c r="J158" s="239">
        <f>ROUND(I158*H158,3)</f>
        <v>0</v>
      </c>
      <c r="K158" s="241"/>
      <c r="L158" s="45"/>
      <c r="M158" s="249" t="s">
        <v>1</v>
      </c>
      <c r="N158" s="250" t="s">
        <v>47</v>
      </c>
      <c r="O158" s="25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284</v>
      </c>
      <c r="AT158" s="246" t="s">
        <v>168</v>
      </c>
      <c r="AU158" s="246" t="s">
        <v>92</v>
      </c>
      <c r="AY158" s="18" t="s">
        <v>166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8" t="s">
        <v>92</v>
      </c>
      <c r="BK158" s="248">
        <f>ROUND(I158*H158,3)</f>
        <v>0</v>
      </c>
      <c r="BL158" s="18" t="s">
        <v>284</v>
      </c>
      <c r="BM158" s="246" t="s">
        <v>366</v>
      </c>
    </row>
    <row r="159" s="2" customFormat="1" ht="6.96" customHeight="1">
      <c r="A159" s="39"/>
      <c r="B159" s="73"/>
      <c r="C159" s="74"/>
      <c r="D159" s="74"/>
      <c r="E159" s="74"/>
      <c r="F159" s="74"/>
      <c r="G159" s="74"/>
      <c r="H159" s="74"/>
      <c r="I159" s="74"/>
      <c r="J159" s="74"/>
      <c r="K159" s="74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1haQRCXB0mUfD01HSRLJjA4Ld7HqH5l0ie4ShhE+CB+WILs6u1wv73aWxUic9Dq7QxfMtjJLS5qmNYm+37fj4Q==" hashValue="IkJfk/bshbYN3WdEb1oHPmq4wq0VT+4PQ/yC/XBEilDcdQk3qHX9qh2YMvbDpMV7ltEf+jxTuubdv0oAxLrVHA==" algorithmName="SHA-512" password="CC35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1" customFormat="1" ht="12" customHeight="1">
      <c r="B8" s="21"/>
      <c r="D8" s="156" t="s">
        <v>176</v>
      </c>
      <c r="L8" s="21"/>
    </row>
    <row r="9" s="2" customFormat="1" ht="16.5" customHeight="1">
      <c r="A9" s="39"/>
      <c r="B9" s="45"/>
      <c r="C9" s="39"/>
      <c r="D9" s="39"/>
      <c r="E9" s="254" t="s">
        <v>177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6" t="s">
        <v>299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367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6" t="s">
        <v>16</v>
      </c>
      <c r="E13" s="39"/>
      <c r="F13" s="147" t="s">
        <v>17</v>
      </c>
      <c r="G13" s="39"/>
      <c r="H13" s="39"/>
      <c r="I13" s="156" t="s">
        <v>18</v>
      </c>
      <c r="J13" s="147" t="s">
        <v>19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20</v>
      </c>
      <c r="E14" s="39"/>
      <c r="F14" s="147" t="s">
        <v>21</v>
      </c>
      <c r="G14" s="39"/>
      <c r="H14" s="39"/>
      <c r="I14" s="156" t="s">
        <v>22</v>
      </c>
      <c r="J14" s="158" t="str">
        <f>'Rekapitulácia stavby'!AN8</f>
        <v>27. 1. 2022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6" t="s">
        <v>24</v>
      </c>
      <c r="E16" s="39"/>
      <c r="F16" s="39"/>
      <c r="G16" s="39"/>
      <c r="H16" s="39"/>
      <c r="I16" s="156" t="s">
        <v>25</v>
      </c>
      <c r="J16" s="147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7" t="s">
        <v>27</v>
      </c>
      <c r="F17" s="39"/>
      <c r="G17" s="39"/>
      <c r="H17" s="39"/>
      <c r="I17" s="156" t="s">
        <v>28</v>
      </c>
      <c r="J17" s="147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6" t="s">
        <v>30</v>
      </c>
      <c r="E19" s="39"/>
      <c r="F19" s="39"/>
      <c r="G19" s="39"/>
      <c r="H19" s="39"/>
      <c r="I19" s="156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7"/>
      <c r="G20" s="147"/>
      <c r="H20" s="147"/>
      <c r="I20" s="156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6" t="s">
        <v>32</v>
      </c>
      <c r="E22" s="39"/>
      <c r="F22" s="39"/>
      <c r="G22" s="39"/>
      <c r="H22" s="39"/>
      <c r="I22" s="156" t="s">
        <v>25</v>
      </c>
      <c r="J22" s="147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7" t="s">
        <v>179</v>
      </c>
      <c r="F23" s="39"/>
      <c r="G23" s="39"/>
      <c r="H23" s="39"/>
      <c r="I23" s="156" t="s">
        <v>28</v>
      </c>
      <c r="J23" s="147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6" t="s">
        <v>38</v>
      </c>
      <c r="E25" s="39"/>
      <c r="F25" s="39"/>
      <c r="G25" s="39"/>
      <c r="H25" s="39"/>
      <c r="I25" s="156" t="s">
        <v>25</v>
      </c>
      <c r="J25" s="147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7" t="s">
        <v>39</v>
      </c>
      <c r="F26" s="39"/>
      <c r="G26" s="39"/>
      <c r="H26" s="39"/>
      <c r="I26" s="156" t="s">
        <v>28</v>
      </c>
      <c r="J26" s="147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6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4" t="s">
        <v>41</v>
      </c>
      <c r="E32" s="39"/>
      <c r="F32" s="39"/>
      <c r="G32" s="39"/>
      <c r="H32" s="39"/>
      <c r="I32" s="39"/>
      <c r="J32" s="165">
        <f>ROUND(J129,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6" t="s">
        <v>43</v>
      </c>
      <c r="G34" s="39"/>
      <c r="H34" s="39"/>
      <c r="I34" s="166" t="s">
        <v>42</v>
      </c>
      <c r="J34" s="166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7" t="s">
        <v>45</v>
      </c>
      <c r="E35" s="168" t="s">
        <v>46</v>
      </c>
      <c r="F35" s="169">
        <f>ROUND((SUM(BE129:BE189)),  2)</f>
        <v>0</v>
      </c>
      <c r="G35" s="170"/>
      <c r="H35" s="170"/>
      <c r="I35" s="171">
        <v>0.20000000000000001</v>
      </c>
      <c r="J35" s="169">
        <f>ROUND(((SUM(BE129:BE189))*I35),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68" t="s">
        <v>47</v>
      </c>
      <c r="F36" s="169">
        <f>ROUND((SUM(BF129:BF189)),  2)</f>
        <v>0</v>
      </c>
      <c r="G36" s="170"/>
      <c r="H36" s="170"/>
      <c r="I36" s="171">
        <v>0.20000000000000001</v>
      </c>
      <c r="J36" s="169">
        <f>ROUND(((SUM(BF129:BF189))*I36),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6" t="s">
        <v>48</v>
      </c>
      <c r="F37" s="172">
        <f>ROUND((SUM(BG129:BG189)),  2)</f>
        <v>0</v>
      </c>
      <c r="G37" s="39"/>
      <c r="H37" s="39"/>
      <c r="I37" s="173">
        <v>0.20000000000000001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6" t="s">
        <v>49</v>
      </c>
      <c r="F38" s="172">
        <f>ROUND((SUM(BH129:BH189)),  2)</f>
        <v>0</v>
      </c>
      <c r="G38" s="39"/>
      <c r="H38" s="39"/>
      <c r="I38" s="173">
        <v>0.20000000000000001</v>
      </c>
      <c r="J38" s="172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68" t="s">
        <v>50</v>
      </c>
      <c r="F39" s="169">
        <f>ROUND((SUM(BI129:BI189)),  2)</f>
        <v>0</v>
      </c>
      <c r="G39" s="170"/>
      <c r="H39" s="170"/>
      <c r="I39" s="171">
        <v>0</v>
      </c>
      <c r="J39" s="169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4"/>
      <c r="D41" s="175" t="s">
        <v>51</v>
      </c>
      <c r="E41" s="176"/>
      <c r="F41" s="176"/>
      <c r="G41" s="177" t="s">
        <v>52</v>
      </c>
      <c r="H41" s="178" t="s">
        <v>53</v>
      </c>
      <c r="I41" s="176"/>
      <c r="J41" s="179">
        <f>SUM(J32:J39)</f>
        <v>0</v>
      </c>
      <c r="K41" s="180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176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255" t="s">
        <v>177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299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2 - SO 01.2 Mostová váha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27. 1. 2022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2" t="s">
        <v>146</v>
      </c>
      <c r="D96" s="193"/>
      <c r="E96" s="193"/>
      <c r="F96" s="193"/>
      <c r="G96" s="193"/>
      <c r="H96" s="193"/>
      <c r="I96" s="193"/>
      <c r="J96" s="194" t="s">
        <v>147</v>
      </c>
      <c r="K96" s="193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5" t="s">
        <v>148</v>
      </c>
      <c r="D98" s="41"/>
      <c r="E98" s="41"/>
      <c r="F98" s="41"/>
      <c r="G98" s="41"/>
      <c r="H98" s="41"/>
      <c r="I98" s="41"/>
      <c r="J98" s="117">
        <f>J129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6"/>
      <c r="C99" s="197"/>
      <c r="D99" s="198" t="s">
        <v>150</v>
      </c>
      <c r="E99" s="199"/>
      <c r="F99" s="199"/>
      <c r="G99" s="199"/>
      <c r="H99" s="199"/>
      <c r="I99" s="199"/>
      <c r="J99" s="200">
        <f>J130</f>
        <v>0</v>
      </c>
      <c r="K99" s="197"/>
      <c r="L99" s="20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2"/>
      <c r="C100" s="139"/>
      <c r="D100" s="203" t="s">
        <v>180</v>
      </c>
      <c r="E100" s="204"/>
      <c r="F100" s="204"/>
      <c r="G100" s="204"/>
      <c r="H100" s="204"/>
      <c r="I100" s="204"/>
      <c r="J100" s="205">
        <f>J131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301</v>
      </c>
      <c r="E101" s="204"/>
      <c r="F101" s="204"/>
      <c r="G101" s="204"/>
      <c r="H101" s="204"/>
      <c r="I101" s="204"/>
      <c r="J101" s="205">
        <f>J147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139"/>
      <c r="D102" s="203" t="s">
        <v>151</v>
      </c>
      <c r="E102" s="204"/>
      <c r="F102" s="204"/>
      <c r="G102" s="204"/>
      <c r="H102" s="204"/>
      <c r="I102" s="204"/>
      <c r="J102" s="205">
        <f>J161</f>
        <v>0</v>
      </c>
      <c r="K102" s="139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139"/>
      <c r="D103" s="203" t="s">
        <v>182</v>
      </c>
      <c r="E103" s="204"/>
      <c r="F103" s="204"/>
      <c r="G103" s="204"/>
      <c r="H103" s="204"/>
      <c r="I103" s="204"/>
      <c r="J103" s="205">
        <f>J165</f>
        <v>0</v>
      </c>
      <c r="K103" s="139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2"/>
      <c r="C104" s="139"/>
      <c r="D104" s="203" t="s">
        <v>183</v>
      </c>
      <c r="E104" s="204"/>
      <c r="F104" s="204"/>
      <c r="G104" s="204"/>
      <c r="H104" s="204"/>
      <c r="I104" s="204"/>
      <c r="J104" s="205">
        <f>J173</f>
        <v>0</v>
      </c>
      <c r="K104" s="139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2"/>
      <c r="C105" s="139"/>
      <c r="D105" s="203" t="s">
        <v>184</v>
      </c>
      <c r="E105" s="204"/>
      <c r="F105" s="204"/>
      <c r="G105" s="204"/>
      <c r="H105" s="204"/>
      <c r="I105" s="204"/>
      <c r="J105" s="205">
        <f>J183</f>
        <v>0</v>
      </c>
      <c r="K105" s="139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6"/>
      <c r="C106" s="197"/>
      <c r="D106" s="198" t="s">
        <v>368</v>
      </c>
      <c r="E106" s="199"/>
      <c r="F106" s="199"/>
      <c r="G106" s="199"/>
      <c r="H106" s="199"/>
      <c r="I106" s="199"/>
      <c r="J106" s="200">
        <f>J185</f>
        <v>0</v>
      </c>
      <c r="K106" s="197"/>
      <c r="L106" s="20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2"/>
      <c r="C107" s="139"/>
      <c r="D107" s="203" t="s">
        <v>369</v>
      </c>
      <c r="E107" s="204"/>
      <c r="F107" s="204"/>
      <c r="G107" s="204"/>
      <c r="H107" s="204"/>
      <c r="I107" s="204"/>
      <c r="J107" s="205">
        <f>J186</f>
        <v>0</v>
      </c>
      <c r="K107" s="139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152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255" t="str">
        <f>E7</f>
        <v>Zberný dvor Ludanice</v>
      </c>
      <c r="F117" s="33"/>
      <c r="G117" s="33"/>
      <c r="H117" s="33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176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255" t="s">
        <v>177</v>
      </c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299</v>
      </c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83" t="str">
        <f>E11</f>
        <v>2 - SO 01.2 Mostová váha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F14</f>
        <v>Ludanice</v>
      </c>
      <c r="G123" s="41"/>
      <c r="H123" s="41"/>
      <c r="I123" s="33" t="s">
        <v>22</v>
      </c>
      <c r="J123" s="86" t="str">
        <f>IF(J14="","",J14)</f>
        <v>27. 1. 2022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E17</f>
        <v>Obec Ludanice</v>
      </c>
      <c r="G125" s="41"/>
      <c r="H125" s="41"/>
      <c r="I125" s="33" t="s">
        <v>32</v>
      </c>
      <c r="J125" s="37" t="str">
        <f>E23</f>
        <v>Ing.arch.Ondrej Trangoš, Bratislava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IF(E20="","",E20)</f>
        <v>Vyplň údaj</v>
      </c>
      <c r="G126" s="41"/>
      <c r="H126" s="41"/>
      <c r="I126" s="33" t="s">
        <v>38</v>
      </c>
      <c r="J126" s="37" t="str">
        <f>E26</f>
        <v>Bečka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7"/>
      <c r="B128" s="208"/>
      <c r="C128" s="209" t="s">
        <v>153</v>
      </c>
      <c r="D128" s="210" t="s">
        <v>66</v>
      </c>
      <c r="E128" s="210" t="s">
        <v>62</v>
      </c>
      <c r="F128" s="210" t="s">
        <v>63</v>
      </c>
      <c r="G128" s="210" t="s">
        <v>154</v>
      </c>
      <c r="H128" s="210" t="s">
        <v>155</v>
      </c>
      <c r="I128" s="210" t="s">
        <v>156</v>
      </c>
      <c r="J128" s="211" t="s">
        <v>147</v>
      </c>
      <c r="K128" s="212" t="s">
        <v>157</v>
      </c>
      <c r="L128" s="213"/>
      <c r="M128" s="107" t="s">
        <v>1</v>
      </c>
      <c r="N128" s="108" t="s">
        <v>45</v>
      </c>
      <c r="O128" s="108" t="s">
        <v>158</v>
      </c>
      <c r="P128" s="108" t="s">
        <v>159</v>
      </c>
      <c r="Q128" s="108" t="s">
        <v>160</v>
      </c>
      <c r="R128" s="108" t="s">
        <v>161</v>
      </c>
      <c r="S128" s="108" t="s">
        <v>162</v>
      </c>
      <c r="T128" s="109" t="s">
        <v>163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9"/>
      <c r="B129" s="40"/>
      <c r="C129" s="114" t="s">
        <v>148</v>
      </c>
      <c r="D129" s="41"/>
      <c r="E129" s="41"/>
      <c r="F129" s="41"/>
      <c r="G129" s="41"/>
      <c r="H129" s="41"/>
      <c r="I129" s="41"/>
      <c r="J129" s="214">
        <f>BK129</f>
        <v>0</v>
      </c>
      <c r="K129" s="41"/>
      <c r="L129" s="45"/>
      <c r="M129" s="110"/>
      <c r="N129" s="215"/>
      <c r="O129" s="111"/>
      <c r="P129" s="216">
        <f>P130+P185</f>
        <v>0</v>
      </c>
      <c r="Q129" s="111"/>
      <c r="R129" s="216">
        <f>R130+R185</f>
        <v>50.138704711232997</v>
      </c>
      <c r="S129" s="111"/>
      <c r="T129" s="217">
        <f>T130+T185</f>
        <v>8.3231999999999999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80</v>
      </c>
      <c r="AU129" s="18" t="s">
        <v>149</v>
      </c>
      <c r="BK129" s="218">
        <f>BK130+BK185</f>
        <v>0</v>
      </c>
    </row>
    <row r="130" s="12" customFormat="1" ht="25.92" customHeight="1">
      <c r="A130" s="12"/>
      <c r="B130" s="219"/>
      <c r="C130" s="220"/>
      <c r="D130" s="221" t="s">
        <v>80</v>
      </c>
      <c r="E130" s="222" t="s">
        <v>164</v>
      </c>
      <c r="F130" s="222" t="s">
        <v>165</v>
      </c>
      <c r="G130" s="220"/>
      <c r="H130" s="220"/>
      <c r="I130" s="223"/>
      <c r="J130" s="224">
        <f>BK130</f>
        <v>0</v>
      </c>
      <c r="K130" s="220"/>
      <c r="L130" s="225"/>
      <c r="M130" s="226"/>
      <c r="N130" s="227"/>
      <c r="O130" s="227"/>
      <c r="P130" s="228">
        <f>P131+P147+P161+P165+P173+P183</f>
        <v>0</v>
      </c>
      <c r="Q130" s="227"/>
      <c r="R130" s="228">
        <f>R131+R147+R161+R165+R173+R183</f>
        <v>50.138704711232997</v>
      </c>
      <c r="S130" s="227"/>
      <c r="T130" s="229">
        <f>T131+T147+T161+T165+T173+T183</f>
        <v>8.3231999999999999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86</v>
      </c>
      <c r="AT130" s="231" t="s">
        <v>80</v>
      </c>
      <c r="AU130" s="231" t="s">
        <v>81</v>
      </c>
      <c r="AY130" s="230" t="s">
        <v>166</v>
      </c>
      <c r="BK130" s="232">
        <f>BK131+BK147+BK161+BK165+BK173+BK183</f>
        <v>0</v>
      </c>
    </row>
    <row r="131" s="12" customFormat="1" ht="22.8" customHeight="1">
      <c r="A131" s="12"/>
      <c r="B131" s="219"/>
      <c r="C131" s="220"/>
      <c r="D131" s="221" t="s">
        <v>80</v>
      </c>
      <c r="E131" s="233" t="s">
        <v>86</v>
      </c>
      <c r="F131" s="233" t="s">
        <v>185</v>
      </c>
      <c r="G131" s="220"/>
      <c r="H131" s="220"/>
      <c r="I131" s="223"/>
      <c r="J131" s="234">
        <f>BK131</f>
        <v>0</v>
      </c>
      <c r="K131" s="220"/>
      <c r="L131" s="225"/>
      <c r="M131" s="226"/>
      <c r="N131" s="227"/>
      <c r="O131" s="227"/>
      <c r="P131" s="228">
        <f>SUM(P132:P146)</f>
        <v>0</v>
      </c>
      <c r="Q131" s="227"/>
      <c r="R131" s="228">
        <f>SUM(R132:R146)</f>
        <v>0</v>
      </c>
      <c r="S131" s="227"/>
      <c r="T131" s="229">
        <f>SUM(T132:T146)</f>
        <v>8.3231999999999999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0" t="s">
        <v>86</v>
      </c>
      <c r="AT131" s="231" t="s">
        <v>80</v>
      </c>
      <c r="AU131" s="231" t="s">
        <v>86</v>
      </c>
      <c r="AY131" s="230" t="s">
        <v>166</v>
      </c>
      <c r="BK131" s="232">
        <f>SUM(BK132:BK146)</f>
        <v>0</v>
      </c>
    </row>
    <row r="132" s="2" customFormat="1" ht="24.15" customHeight="1">
      <c r="A132" s="39"/>
      <c r="B132" s="40"/>
      <c r="C132" s="235" t="s">
        <v>86</v>
      </c>
      <c r="D132" s="235" t="s">
        <v>168</v>
      </c>
      <c r="E132" s="236" t="s">
        <v>370</v>
      </c>
      <c r="F132" s="237" t="s">
        <v>371</v>
      </c>
      <c r="G132" s="238" t="s">
        <v>171</v>
      </c>
      <c r="H132" s="239">
        <v>10.199999999999999</v>
      </c>
      <c r="I132" s="240"/>
      <c r="J132" s="239">
        <f>ROUND(I132*H132,3)</f>
        <v>0</v>
      </c>
      <c r="K132" s="241"/>
      <c r="L132" s="45"/>
      <c r="M132" s="242" t="s">
        <v>1</v>
      </c>
      <c r="N132" s="243" t="s">
        <v>47</v>
      </c>
      <c r="O132" s="98"/>
      <c r="P132" s="244">
        <f>O132*H132</f>
        <v>0</v>
      </c>
      <c r="Q132" s="244">
        <v>0</v>
      </c>
      <c r="R132" s="244">
        <f>Q132*H132</f>
        <v>0</v>
      </c>
      <c r="S132" s="244">
        <v>0.316</v>
      </c>
      <c r="T132" s="245">
        <f>S132*H132</f>
        <v>3.2231999999999998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100</v>
      </c>
      <c r="AT132" s="246" t="s">
        <v>168</v>
      </c>
      <c r="AU132" s="246" t="s">
        <v>92</v>
      </c>
      <c r="AY132" s="18" t="s">
        <v>166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8" t="s">
        <v>92</v>
      </c>
      <c r="BK132" s="248">
        <f>ROUND(I132*H132,3)</f>
        <v>0</v>
      </c>
      <c r="BL132" s="18" t="s">
        <v>100</v>
      </c>
      <c r="BM132" s="246" t="s">
        <v>372</v>
      </c>
    </row>
    <row r="133" s="13" customFormat="1">
      <c r="A133" s="13"/>
      <c r="B133" s="256"/>
      <c r="C133" s="257"/>
      <c r="D133" s="258" t="s">
        <v>189</v>
      </c>
      <c r="E133" s="259" t="s">
        <v>1</v>
      </c>
      <c r="F133" s="260" t="s">
        <v>373</v>
      </c>
      <c r="G133" s="257"/>
      <c r="H133" s="261">
        <v>10.199999999999999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189</v>
      </c>
      <c r="AU133" s="267" t="s">
        <v>92</v>
      </c>
      <c r="AV133" s="13" t="s">
        <v>92</v>
      </c>
      <c r="AW133" s="13" t="s">
        <v>36</v>
      </c>
      <c r="AX133" s="13" t="s">
        <v>86</v>
      </c>
      <c r="AY133" s="267" t="s">
        <v>166</v>
      </c>
    </row>
    <row r="134" s="2" customFormat="1" ht="33" customHeight="1">
      <c r="A134" s="39"/>
      <c r="B134" s="40"/>
      <c r="C134" s="235" t="s">
        <v>92</v>
      </c>
      <c r="D134" s="235" t="s">
        <v>168</v>
      </c>
      <c r="E134" s="236" t="s">
        <v>374</v>
      </c>
      <c r="F134" s="237" t="s">
        <v>375</v>
      </c>
      <c r="G134" s="238" t="s">
        <v>171</v>
      </c>
      <c r="H134" s="239">
        <v>10.199999999999999</v>
      </c>
      <c r="I134" s="240"/>
      <c r="J134" s="239">
        <f>ROUND(I134*H134,3)</f>
        <v>0</v>
      </c>
      <c r="K134" s="241"/>
      <c r="L134" s="45"/>
      <c r="M134" s="242" t="s">
        <v>1</v>
      </c>
      <c r="N134" s="243" t="s">
        <v>47</v>
      </c>
      <c r="O134" s="98"/>
      <c r="P134" s="244">
        <f>O134*H134</f>
        <v>0</v>
      </c>
      <c r="Q134" s="244">
        <v>0</v>
      </c>
      <c r="R134" s="244">
        <f>Q134*H134</f>
        <v>0</v>
      </c>
      <c r="S134" s="244">
        <v>0.5</v>
      </c>
      <c r="T134" s="245">
        <f>S134*H134</f>
        <v>5.0999999999999996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100</v>
      </c>
      <c r="AT134" s="246" t="s">
        <v>168</v>
      </c>
      <c r="AU134" s="246" t="s">
        <v>92</v>
      </c>
      <c r="AY134" s="18" t="s">
        <v>166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8" t="s">
        <v>92</v>
      </c>
      <c r="BK134" s="248">
        <f>ROUND(I134*H134,3)</f>
        <v>0</v>
      </c>
      <c r="BL134" s="18" t="s">
        <v>100</v>
      </c>
      <c r="BM134" s="246" t="s">
        <v>376</v>
      </c>
    </row>
    <row r="135" s="13" customFormat="1">
      <c r="A135" s="13"/>
      <c r="B135" s="256"/>
      <c r="C135" s="257"/>
      <c r="D135" s="258" t="s">
        <v>189</v>
      </c>
      <c r="E135" s="259" t="s">
        <v>1</v>
      </c>
      <c r="F135" s="260" t="s">
        <v>373</v>
      </c>
      <c r="G135" s="257"/>
      <c r="H135" s="261">
        <v>10.199999999999999</v>
      </c>
      <c r="I135" s="262"/>
      <c r="J135" s="257"/>
      <c r="K135" s="257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189</v>
      </c>
      <c r="AU135" s="267" t="s">
        <v>92</v>
      </c>
      <c r="AV135" s="13" t="s">
        <v>92</v>
      </c>
      <c r="AW135" s="13" t="s">
        <v>36</v>
      </c>
      <c r="AX135" s="13" t="s">
        <v>86</v>
      </c>
      <c r="AY135" s="267" t="s">
        <v>166</v>
      </c>
    </row>
    <row r="136" s="2" customFormat="1" ht="21.75" customHeight="1">
      <c r="A136" s="39"/>
      <c r="B136" s="40"/>
      <c r="C136" s="235" t="s">
        <v>97</v>
      </c>
      <c r="D136" s="235" t="s">
        <v>168</v>
      </c>
      <c r="E136" s="236" t="s">
        <v>304</v>
      </c>
      <c r="F136" s="237" t="s">
        <v>305</v>
      </c>
      <c r="G136" s="238" t="s">
        <v>250</v>
      </c>
      <c r="H136" s="239">
        <v>1.278</v>
      </c>
      <c r="I136" s="240"/>
      <c r="J136" s="239">
        <f>ROUND(I136*H136,3)</f>
        <v>0</v>
      </c>
      <c r="K136" s="241"/>
      <c r="L136" s="45"/>
      <c r="M136" s="242" t="s">
        <v>1</v>
      </c>
      <c r="N136" s="243" t="s">
        <v>47</v>
      </c>
      <c r="O136" s="98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100</v>
      </c>
      <c r="AT136" s="246" t="s">
        <v>168</v>
      </c>
      <c r="AU136" s="246" t="s">
        <v>92</v>
      </c>
      <c r="AY136" s="18" t="s">
        <v>166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8" t="s">
        <v>92</v>
      </c>
      <c r="BK136" s="248">
        <f>ROUND(I136*H136,3)</f>
        <v>0</v>
      </c>
      <c r="BL136" s="18" t="s">
        <v>100</v>
      </c>
      <c r="BM136" s="246" t="s">
        <v>377</v>
      </c>
    </row>
    <row r="137" s="13" customFormat="1">
      <c r="A137" s="13"/>
      <c r="B137" s="256"/>
      <c r="C137" s="257"/>
      <c r="D137" s="258" t="s">
        <v>189</v>
      </c>
      <c r="E137" s="259" t="s">
        <v>1</v>
      </c>
      <c r="F137" s="260" t="s">
        <v>378</v>
      </c>
      <c r="G137" s="257"/>
      <c r="H137" s="261">
        <v>1.278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189</v>
      </c>
      <c r="AU137" s="267" t="s">
        <v>92</v>
      </c>
      <c r="AV137" s="13" t="s">
        <v>92</v>
      </c>
      <c r="AW137" s="13" t="s">
        <v>36</v>
      </c>
      <c r="AX137" s="13" t="s">
        <v>86</v>
      </c>
      <c r="AY137" s="267" t="s">
        <v>166</v>
      </c>
    </row>
    <row r="138" s="2" customFormat="1" ht="37.8" customHeight="1">
      <c r="A138" s="39"/>
      <c r="B138" s="40"/>
      <c r="C138" s="235" t="s">
        <v>100</v>
      </c>
      <c r="D138" s="235" t="s">
        <v>168</v>
      </c>
      <c r="E138" s="236" t="s">
        <v>308</v>
      </c>
      <c r="F138" s="237" t="s">
        <v>309</v>
      </c>
      <c r="G138" s="238" t="s">
        <v>250</v>
      </c>
      <c r="H138" s="239">
        <v>1.278</v>
      </c>
      <c r="I138" s="240"/>
      <c r="J138" s="239">
        <f>ROUND(I138*H138,3)</f>
        <v>0</v>
      </c>
      <c r="K138" s="241"/>
      <c r="L138" s="45"/>
      <c r="M138" s="242" t="s">
        <v>1</v>
      </c>
      <c r="N138" s="243" t="s">
        <v>47</v>
      </c>
      <c r="O138" s="98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100</v>
      </c>
      <c r="AT138" s="246" t="s">
        <v>168</v>
      </c>
      <c r="AU138" s="246" t="s">
        <v>92</v>
      </c>
      <c r="AY138" s="18" t="s">
        <v>166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8" t="s">
        <v>92</v>
      </c>
      <c r="BK138" s="248">
        <f>ROUND(I138*H138,3)</f>
        <v>0</v>
      </c>
      <c r="BL138" s="18" t="s">
        <v>100</v>
      </c>
      <c r="BM138" s="246" t="s">
        <v>379</v>
      </c>
    </row>
    <row r="139" s="2" customFormat="1" ht="16.5" customHeight="1">
      <c r="A139" s="39"/>
      <c r="B139" s="40"/>
      <c r="C139" s="235" t="s">
        <v>103</v>
      </c>
      <c r="D139" s="235" t="s">
        <v>168</v>
      </c>
      <c r="E139" s="236" t="s">
        <v>380</v>
      </c>
      <c r="F139" s="237" t="s">
        <v>381</v>
      </c>
      <c r="G139" s="238" t="s">
        <v>250</v>
      </c>
      <c r="H139" s="239">
        <v>2.2370000000000001</v>
      </c>
      <c r="I139" s="240"/>
      <c r="J139" s="239">
        <f>ROUND(I139*H139,3)</f>
        <v>0</v>
      </c>
      <c r="K139" s="241"/>
      <c r="L139" s="45"/>
      <c r="M139" s="242" t="s">
        <v>1</v>
      </c>
      <c r="N139" s="243" t="s">
        <v>47</v>
      </c>
      <c r="O139" s="98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100</v>
      </c>
      <c r="AT139" s="246" t="s">
        <v>168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382</v>
      </c>
    </row>
    <row r="140" s="13" customFormat="1">
      <c r="A140" s="13"/>
      <c r="B140" s="256"/>
      <c r="C140" s="257"/>
      <c r="D140" s="258" t="s">
        <v>189</v>
      </c>
      <c r="E140" s="259" t="s">
        <v>1</v>
      </c>
      <c r="F140" s="260" t="s">
        <v>383</v>
      </c>
      <c r="G140" s="257"/>
      <c r="H140" s="261">
        <v>2.2370000000000001</v>
      </c>
      <c r="I140" s="262"/>
      <c r="J140" s="257"/>
      <c r="K140" s="257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189</v>
      </c>
      <c r="AU140" s="267" t="s">
        <v>92</v>
      </c>
      <c r="AV140" s="13" t="s">
        <v>92</v>
      </c>
      <c r="AW140" s="13" t="s">
        <v>36</v>
      </c>
      <c r="AX140" s="13" t="s">
        <v>86</v>
      </c>
      <c r="AY140" s="267" t="s">
        <v>166</v>
      </c>
    </row>
    <row r="141" s="2" customFormat="1" ht="37.8" customHeight="1">
      <c r="A141" s="39"/>
      <c r="B141" s="40"/>
      <c r="C141" s="235" t="s">
        <v>116</v>
      </c>
      <c r="D141" s="235" t="s">
        <v>168</v>
      </c>
      <c r="E141" s="236" t="s">
        <v>384</v>
      </c>
      <c r="F141" s="237" t="s">
        <v>385</v>
      </c>
      <c r="G141" s="238" t="s">
        <v>250</v>
      </c>
      <c r="H141" s="239">
        <v>2.2370000000000001</v>
      </c>
      <c r="I141" s="240"/>
      <c r="J141" s="239">
        <f>ROUND(I141*H141,3)</f>
        <v>0</v>
      </c>
      <c r="K141" s="241"/>
      <c r="L141" s="45"/>
      <c r="M141" s="242" t="s">
        <v>1</v>
      </c>
      <c r="N141" s="243" t="s">
        <v>47</v>
      </c>
      <c r="O141" s="98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100</v>
      </c>
      <c r="AT141" s="246" t="s">
        <v>168</v>
      </c>
      <c r="AU141" s="246" t="s">
        <v>92</v>
      </c>
      <c r="AY141" s="18" t="s">
        <v>166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8" t="s">
        <v>92</v>
      </c>
      <c r="BK141" s="248">
        <f>ROUND(I141*H141,3)</f>
        <v>0</v>
      </c>
      <c r="BL141" s="18" t="s">
        <v>100</v>
      </c>
      <c r="BM141" s="246" t="s">
        <v>386</v>
      </c>
    </row>
    <row r="142" s="2" customFormat="1" ht="24.15" customHeight="1">
      <c r="A142" s="39"/>
      <c r="B142" s="40"/>
      <c r="C142" s="235" t="s">
        <v>119</v>
      </c>
      <c r="D142" s="235" t="s">
        <v>168</v>
      </c>
      <c r="E142" s="236" t="s">
        <v>318</v>
      </c>
      <c r="F142" s="237" t="s">
        <v>319</v>
      </c>
      <c r="G142" s="238" t="s">
        <v>250</v>
      </c>
      <c r="H142" s="239">
        <v>3.5049999999999999</v>
      </c>
      <c r="I142" s="240"/>
      <c r="J142" s="239">
        <f>ROUND(I142*H142,3)</f>
        <v>0</v>
      </c>
      <c r="K142" s="241"/>
      <c r="L142" s="45"/>
      <c r="M142" s="242" t="s">
        <v>1</v>
      </c>
      <c r="N142" s="243" t="s">
        <v>47</v>
      </c>
      <c r="O142" s="98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100</v>
      </c>
      <c r="AT142" s="246" t="s">
        <v>168</v>
      </c>
      <c r="AU142" s="246" t="s">
        <v>92</v>
      </c>
      <c r="AY142" s="18" t="s">
        <v>166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8" t="s">
        <v>92</v>
      </c>
      <c r="BK142" s="248">
        <f>ROUND(I142*H142,3)</f>
        <v>0</v>
      </c>
      <c r="BL142" s="18" t="s">
        <v>100</v>
      </c>
      <c r="BM142" s="246" t="s">
        <v>387</v>
      </c>
    </row>
    <row r="143" s="13" customFormat="1">
      <c r="A143" s="13"/>
      <c r="B143" s="256"/>
      <c r="C143" s="257"/>
      <c r="D143" s="258" t="s">
        <v>189</v>
      </c>
      <c r="E143" s="259" t="s">
        <v>1</v>
      </c>
      <c r="F143" s="260" t="s">
        <v>388</v>
      </c>
      <c r="G143" s="257"/>
      <c r="H143" s="261">
        <v>3.5049999999999999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189</v>
      </c>
      <c r="AU143" s="267" t="s">
        <v>92</v>
      </c>
      <c r="AV143" s="13" t="s">
        <v>92</v>
      </c>
      <c r="AW143" s="13" t="s">
        <v>36</v>
      </c>
      <c r="AX143" s="13" t="s">
        <v>86</v>
      </c>
      <c r="AY143" s="267" t="s">
        <v>166</v>
      </c>
    </row>
    <row r="144" s="2" customFormat="1" ht="16.5" customHeight="1">
      <c r="A144" s="39"/>
      <c r="B144" s="40"/>
      <c r="C144" s="235" t="s">
        <v>122</v>
      </c>
      <c r="D144" s="235" t="s">
        <v>168</v>
      </c>
      <c r="E144" s="236" t="s">
        <v>389</v>
      </c>
      <c r="F144" s="237" t="s">
        <v>390</v>
      </c>
      <c r="G144" s="238" t="s">
        <v>250</v>
      </c>
      <c r="H144" s="239">
        <v>3.5049999999999999</v>
      </c>
      <c r="I144" s="240"/>
      <c r="J144" s="239">
        <f>ROUND(I144*H144,3)</f>
        <v>0</v>
      </c>
      <c r="K144" s="241"/>
      <c r="L144" s="45"/>
      <c r="M144" s="242" t="s">
        <v>1</v>
      </c>
      <c r="N144" s="243" t="s">
        <v>47</v>
      </c>
      <c r="O144" s="98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100</v>
      </c>
      <c r="AT144" s="246" t="s">
        <v>168</v>
      </c>
      <c r="AU144" s="246" t="s">
        <v>92</v>
      </c>
      <c r="AY144" s="18" t="s">
        <v>166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8" t="s">
        <v>92</v>
      </c>
      <c r="BK144" s="248">
        <f>ROUND(I144*H144,3)</f>
        <v>0</v>
      </c>
      <c r="BL144" s="18" t="s">
        <v>100</v>
      </c>
      <c r="BM144" s="246" t="s">
        <v>391</v>
      </c>
    </row>
    <row r="145" s="2" customFormat="1" ht="21.75" customHeight="1">
      <c r="A145" s="39"/>
      <c r="B145" s="40"/>
      <c r="C145" s="235" t="s">
        <v>125</v>
      </c>
      <c r="D145" s="235" t="s">
        <v>168</v>
      </c>
      <c r="E145" s="236" t="s">
        <v>392</v>
      </c>
      <c r="F145" s="237" t="s">
        <v>393</v>
      </c>
      <c r="G145" s="238" t="s">
        <v>171</v>
      </c>
      <c r="H145" s="239">
        <v>7.4800000000000004</v>
      </c>
      <c r="I145" s="240"/>
      <c r="J145" s="239">
        <f>ROUND(I145*H145,3)</f>
        <v>0</v>
      </c>
      <c r="K145" s="241"/>
      <c r="L145" s="45"/>
      <c r="M145" s="242" t="s">
        <v>1</v>
      </c>
      <c r="N145" s="243" t="s">
        <v>47</v>
      </c>
      <c r="O145" s="98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100</v>
      </c>
      <c r="AT145" s="246" t="s">
        <v>168</v>
      </c>
      <c r="AU145" s="246" t="s">
        <v>92</v>
      </c>
      <c r="AY145" s="18" t="s">
        <v>166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8" t="s">
        <v>92</v>
      </c>
      <c r="BK145" s="248">
        <f>ROUND(I145*H145,3)</f>
        <v>0</v>
      </c>
      <c r="BL145" s="18" t="s">
        <v>100</v>
      </c>
      <c r="BM145" s="246" t="s">
        <v>394</v>
      </c>
    </row>
    <row r="146" s="13" customFormat="1">
      <c r="A146" s="13"/>
      <c r="B146" s="256"/>
      <c r="C146" s="257"/>
      <c r="D146" s="258" t="s">
        <v>189</v>
      </c>
      <c r="E146" s="259" t="s">
        <v>1</v>
      </c>
      <c r="F146" s="260" t="s">
        <v>395</v>
      </c>
      <c r="G146" s="257"/>
      <c r="H146" s="261">
        <v>7.4800000000000004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189</v>
      </c>
      <c r="AU146" s="267" t="s">
        <v>92</v>
      </c>
      <c r="AV146" s="13" t="s">
        <v>92</v>
      </c>
      <c r="AW146" s="13" t="s">
        <v>36</v>
      </c>
      <c r="AX146" s="13" t="s">
        <v>86</v>
      </c>
      <c r="AY146" s="267" t="s">
        <v>166</v>
      </c>
    </row>
    <row r="147" s="12" customFormat="1" ht="22.8" customHeight="1">
      <c r="A147" s="12"/>
      <c r="B147" s="219"/>
      <c r="C147" s="220"/>
      <c r="D147" s="221" t="s">
        <v>80</v>
      </c>
      <c r="E147" s="233" t="s">
        <v>92</v>
      </c>
      <c r="F147" s="233" t="s">
        <v>329</v>
      </c>
      <c r="G147" s="220"/>
      <c r="H147" s="220"/>
      <c r="I147" s="223"/>
      <c r="J147" s="234">
        <f>BK147</f>
        <v>0</v>
      </c>
      <c r="K147" s="220"/>
      <c r="L147" s="225"/>
      <c r="M147" s="226"/>
      <c r="N147" s="227"/>
      <c r="O147" s="227"/>
      <c r="P147" s="228">
        <f>SUM(P148:P160)</f>
        <v>0</v>
      </c>
      <c r="Q147" s="227"/>
      <c r="R147" s="228">
        <f>SUM(R148:R160)</f>
        <v>18.984971435233</v>
      </c>
      <c r="S147" s="227"/>
      <c r="T147" s="229">
        <f>SUM(T148:T160)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0" t="s">
        <v>86</v>
      </c>
      <c r="AT147" s="231" t="s">
        <v>80</v>
      </c>
      <c r="AU147" s="231" t="s">
        <v>86</v>
      </c>
      <c r="AY147" s="230" t="s">
        <v>166</v>
      </c>
      <c r="BK147" s="232">
        <f>SUM(BK148:BK160)</f>
        <v>0</v>
      </c>
    </row>
    <row r="148" s="2" customFormat="1" ht="16.5" customHeight="1">
      <c r="A148" s="39"/>
      <c r="B148" s="40"/>
      <c r="C148" s="235" t="s">
        <v>134</v>
      </c>
      <c r="D148" s="235" t="s">
        <v>168</v>
      </c>
      <c r="E148" s="236" t="s">
        <v>396</v>
      </c>
      <c r="F148" s="237" t="s">
        <v>397</v>
      </c>
      <c r="G148" s="238" t="s">
        <v>250</v>
      </c>
      <c r="H148" s="239">
        <v>3.6389999999999998</v>
      </c>
      <c r="I148" s="240"/>
      <c r="J148" s="239">
        <f>ROUND(I148*H148,3)</f>
        <v>0</v>
      </c>
      <c r="K148" s="241"/>
      <c r="L148" s="45"/>
      <c r="M148" s="242" t="s">
        <v>1</v>
      </c>
      <c r="N148" s="243" t="s">
        <v>47</v>
      </c>
      <c r="O148" s="98"/>
      <c r="P148" s="244">
        <f>O148*H148</f>
        <v>0</v>
      </c>
      <c r="Q148" s="244">
        <v>2.4157202039999999</v>
      </c>
      <c r="R148" s="244">
        <f>Q148*H148</f>
        <v>8.7908058223559991</v>
      </c>
      <c r="S148" s="244">
        <v>0</v>
      </c>
      <c r="T148" s="24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6" t="s">
        <v>100</v>
      </c>
      <c r="AT148" s="246" t="s">
        <v>168</v>
      </c>
      <c r="AU148" s="246" t="s">
        <v>92</v>
      </c>
      <c r="AY148" s="18" t="s">
        <v>166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8" t="s">
        <v>92</v>
      </c>
      <c r="BK148" s="248">
        <f>ROUND(I148*H148,3)</f>
        <v>0</v>
      </c>
      <c r="BL148" s="18" t="s">
        <v>100</v>
      </c>
      <c r="BM148" s="246" t="s">
        <v>398</v>
      </c>
    </row>
    <row r="149" s="13" customFormat="1">
      <c r="A149" s="13"/>
      <c r="B149" s="256"/>
      <c r="C149" s="257"/>
      <c r="D149" s="258" t="s">
        <v>189</v>
      </c>
      <c r="E149" s="259" t="s">
        <v>1</v>
      </c>
      <c r="F149" s="260" t="s">
        <v>399</v>
      </c>
      <c r="G149" s="257"/>
      <c r="H149" s="261">
        <v>1.323</v>
      </c>
      <c r="I149" s="262"/>
      <c r="J149" s="257"/>
      <c r="K149" s="257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189</v>
      </c>
      <c r="AU149" s="267" t="s">
        <v>92</v>
      </c>
      <c r="AV149" s="13" t="s">
        <v>92</v>
      </c>
      <c r="AW149" s="13" t="s">
        <v>36</v>
      </c>
      <c r="AX149" s="13" t="s">
        <v>81</v>
      </c>
      <c r="AY149" s="267" t="s">
        <v>166</v>
      </c>
    </row>
    <row r="150" s="13" customFormat="1">
      <c r="A150" s="13"/>
      <c r="B150" s="256"/>
      <c r="C150" s="257"/>
      <c r="D150" s="258" t="s">
        <v>189</v>
      </c>
      <c r="E150" s="259" t="s">
        <v>1</v>
      </c>
      <c r="F150" s="260" t="s">
        <v>400</v>
      </c>
      <c r="G150" s="257"/>
      <c r="H150" s="261">
        <v>2.3159999999999998</v>
      </c>
      <c r="I150" s="262"/>
      <c r="J150" s="257"/>
      <c r="K150" s="257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189</v>
      </c>
      <c r="AU150" s="267" t="s">
        <v>92</v>
      </c>
      <c r="AV150" s="13" t="s">
        <v>92</v>
      </c>
      <c r="AW150" s="13" t="s">
        <v>36</v>
      </c>
      <c r="AX150" s="13" t="s">
        <v>81</v>
      </c>
      <c r="AY150" s="267" t="s">
        <v>166</v>
      </c>
    </row>
    <row r="151" s="16" customFormat="1">
      <c r="A151" s="16"/>
      <c r="B151" s="289"/>
      <c r="C151" s="290"/>
      <c r="D151" s="258" t="s">
        <v>189</v>
      </c>
      <c r="E151" s="291" t="s">
        <v>1</v>
      </c>
      <c r="F151" s="292" t="s">
        <v>202</v>
      </c>
      <c r="G151" s="290"/>
      <c r="H151" s="293">
        <v>3.6389999999999998</v>
      </c>
      <c r="I151" s="294"/>
      <c r="J151" s="290"/>
      <c r="K151" s="290"/>
      <c r="L151" s="295"/>
      <c r="M151" s="296"/>
      <c r="N151" s="297"/>
      <c r="O151" s="297"/>
      <c r="P151" s="297"/>
      <c r="Q151" s="297"/>
      <c r="R151" s="297"/>
      <c r="S151" s="297"/>
      <c r="T151" s="298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9" t="s">
        <v>189</v>
      </c>
      <c r="AU151" s="299" t="s">
        <v>92</v>
      </c>
      <c r="AV151" s="16" t="s">
        <v>100</v>
      </c>
      <c r="AW151" s="16" t="s">
        <v>36</v>
      </c>
      <c r="AX151" s="16" t="s">
        <v>86</v>
      </c>
      <c r="AY151" s="299" t="s">
        <v>166</v>
      </c>
    </row>
    <row r="152" s="2" customFormat="1" ht="24.15" customHeight="1">
      <c r="A152" s="39"/>
      <c r="B152" s="40"/>
      <c r="C152" s="235" t="s">
        <v>401</v>
      </c>
      <c r="D152" s="235" t="s">
        <v>168</v>
      </c>
      <c r="E152" s="236" t="s">
        <v>402</v>
      </c>
      <c r="F152" s="237" t="s">
        <v>403</v>
      </c>
      <c r="G152" s="238" t="s">
        <v>250</v>
      </c>
      <c r="H152" s="239">
        <v>4.3040000000000003</v>
      </c>
      <c r="I152" s="240"/>
      <c r="J152" s="239">
        <f>ROUND(I152*H152,3)</f>
        <v>0</v>
      </c>
      <c r="K152" s="241"/>
      <c r="L152" s="45"/>
      <c r="M152" s="242" t="s">
        <v>1</v>
      </c>
      <c r="N152" s="243" t="s">
        <v>47</v>
      </c>
      <c r="O152" s="98"/>
      <c r="P152" s="244">
        <f>O152*H152</f>
        <v>0</v>
      </c>
      <c r="Q152" s="244">
        <v>2.322345704</v>
      </c>
      <c r="R152" s="244">
        <f>Q152*H152</f>
        <v>9.9953759100159996</v>
      </c>
      <c r="S152" s="244">
        <v>0</v>
      </c>
      <c r="T152" s="24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100</v>
      </c>
      <c r="AT152" s="246" t="s">
        <v>168</v>
      </c>
      <c r="AU152" s="246" t="s">
        <v>92</v>
      </c>
      <c r="AY152" s="18" t="s">
        <v>166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8" t="s">
        <v>92</v>
      </c>
      <c r="BK152" s="248">
        <f>ROUND(I152*H152,3)</f>
        <v>0</v>
      </c>
      <c r="BL152" s="18" t="s">
        <v>100</v>
      </c>
      <c r="BM152" s="246" t="s">
        <v>404</v>
      </c>
    </row>
    <row r="153" s="13" customFormat="1">
      <c r="A153" s="13"/>
      <c r="B153" s="256"/>
      <c r="C153" s="257"/>
      <c r="D153" s="258" t="s">
        <v>189</v>
      </c>
      <c r="E153" s="259" t="s">
        <v>1</v>
      </c>
      <c r="F153" s="260" t="s">
        <v>405</v>
      </c>
      <c r="G153" s="257"/>
      <c r="H153" s="261">
        <v>4.3040000000000003</v>
      </c>
      <c r="I153" s="262"/>
      <c r="J153" s="257"/>
      <c r="K153" s="257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189</v>
      </c>
      <c r="AU153" s="267" t="s">
        <v>92</v>
      </c>
      <c r="AV153" s="13" t="s">
        <v>92</v>
      </c>
      <c r="AW153" s="13" t="s">
        <v>36</v>
      </c>
      <c r="AX153" s="13" t="s">
        <v>86</v>
      </c>
      <c r="AY153" s="267" t="s">
        <v>166</v>
      </c>
    </row>
    <row r="154" s="2" customFormat="1" ht="21.75" customHeight="1">
      <c r="A154" s="39"/>
      <c r="B154" s="40"/>
      <c r="C154" s="235" t="s">
        <v>138</v>
      </c>
      <c r="D154" s="235" t="s">
        <v>168</v>
      </c>
      <c r="E154" s="236" t="s">
        <v>406</v>
      </c>
      <c r="F154" s="237" t="s">
        <v>407</v>
      </c>
      <c r="G154" s="238" t="s">
        <v>171</v>
      </c>
      <c r="H154" s="239">
        <v>25.564</v>
      </c>
      <c r="I154" s="240"/>
      <c r="J154" s="239">
        <f>ROUND(I154*H154,3)</f>
        <v>0</v>
      </c>
      <c r="K154" s="241"/>
      <c r="L154" s="45"/>
      <c r="M154" s="242" t="s">
        <v>1</v>
      </c>
      <c r="N154" s="243" t="s">
        <v>47</v>
      </c>
      <c r="O154" s="98"/>
      <c r="P154" s="244">
        <f>O154*H154</f>
        <v>0</v>
      </c>
      <c r="Q154" s="244">
        <v>0.0040692599999999999</v>
      </c>
      <c r="R154" s="244">
        <f>Q154*H154</f>
        <v>0.10402656264</v>
      </c>
      <c r="S154" s="244">
        <v>0</v>
      </c>
      <c r="T154" s="24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6" t="s">
        <v>100</v>
      </c>
      <c r="AT154" s="246" t="s">
        <v>168</v>
      </c>
      <c r="AU154" s="246" t="s">
        <v>92</v>
      </c>
      <c r="AY154" s="18" t="s">
        <v>166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8" t="s">
        <v>92</v>
      </c>
      <c r="BK154" s="248">
        <f>ROUND(I154*H154,3)</f>
        <v>0</v>
      </c>
      <c r="BL154" s="18" t="s">
        <v>100</v>
      </c>
      <c r="BM154" s="246" t="s">
        <v>408</v>
      </c>
    </row>
    <row r="155" s="13" customFormat="1">
      <c r="A155" s="13"/>
      <c r="B155" s="256"/>
      <c r="C155" s="257"/>
      <c r="D155" s="258" t="s">
        <v>189</v>
      </c>
      <c r="E155" s="259" t="s">
        <v>1</v>
      </c>
      <c r="F155" s="260" t="s">
        <v>409</v>
      </c>
      <c r="G155" s="257"/>
      <c r="H155" s="261">
        <v>11.952</v>
      </c>
      <c r="I155" s="262"/>
      <c r="J155" s="257"/>
      <c r="K155" s="257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189</v>
      </c>
      <c r="AU155" s="267" t="s">
        <v>92</v>
      </c>
      <c r="AV155" s="13" t="s">
        <v>92</v>
      </c>
      <c r="AW155" s="13" t="s">
        <v>36</v>
      </c>
      <c r="AX155" s="13" t="s">
        <v>81</v>
      </c>
      <c r="AY155" s="267" t="s">
        <v>166</v>
      </c>
    </row>
    <row r="156" s="13" customFormat="1">
      <c r="A156" s="13"/>
      <c r="B156" s="256"/>
      <c r="C156" s="257"/>
      <c r="D156" s="258" t="s">
        <v>189</v>
      </c>
      <c r="E156" s="259" t="s">
        <v>1</v>
      </c>
      <c r="F156" s="260" t="s">
        <v>410</v>
      </c>
      <c r="G156" s="257"/>
      <c r="H156" s="261">
        <v>13.612</v>
      </c>
      <c r="I156" s="262"/>
      <c r="J156" s="257"/>
      <c r="K156" s="257"/>
      <c r="L156" s="263"/>
      <c r="M156" s="264"/>
      <c r="N156" s="265"/>
      <c r="O156" s="265"/>
      <c r="P156" s="265"/>
      <c r="Q156" s="265"/>
      <c r="R156" s="265"/>
      <c r="S156" s="265"/>
      <c r="T156" s="26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7" t="s">
        <v>189</v>
      </c>
      <c r="AU156" s="267" t="s">
        <v>92</v>
      </c>
      <c r="AV156" s="13" t="s">
        <v>92</v>
      </c>
      <c r="AW156" s="13" t="s">
        <v>36</v>
      </c>
      <c r="AX156" s="13" t="s">
        <v>81</v>
      </c>
      <c r="AY156" s="267" t="s">
        <v>166</v>
      </c>
    </row>
    <row r="157" s="16" customFormat="1">
      <c r="A157" s="16"/>
      <c r="B157" s="289"/>
      <c r="C157" s="290"/>
      <c r="D157" s="258" t="s">
        <v>189</v>
      </c>
      <c r="E157" s="291" t="s">
        <v>1</v>
      </c>
      <c r="F157" s="292" t="s">
        <v>202</v>
      </c>
      <c r="G157" s="290"/>
      <c r="H157" s="293">
        <v>25.564</v>
      </c>
      <c r="I157" s="294"/>
      <c r="J157" s="290"/>
      <c r="K157" s="290"/>
      <c r="L157" s="295"/>
      <c r="M157" s="296"/>
      <c r="N157" s="297"/>
      <c r="O157" s="297"/>
      <c r="P157" s="297"/>
      <c r="Q157" s="297"/>
      <c r="R157" s="297"/>
      <c r="S157" s="297"/>
      <c r="T157" s="298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9" t="s">
        <v>189</v>
      </c>
      <c r="AU157" s="299" t="s">
        <v>92</v>
      </c>
      <c r="AV157" s="16" t="s">
        <v>100</v>
      </c>
      <c r="AW157" s="16" t="s">
        <v>36</v>
      </c>
      <c r="AX157" s="16" t="s">
        <v>86</v>
      </c>
      <c r="AY157" s="299" t="s">
        <v>166</v>
      </c>
    </row>
    <row r="158" s="2" customFormat="1" ht="24.15" customHeight="1">
      <c r="A158" s="39"/>
      <c r="B158" s="40"/>
      <c r="C158" s="235" t="s">
        <v>141</v>
      </c>
      <c r="D158" s="235" t="s">
        <v>168</v>
      </c>
      <c r="E158" s="236" t="s">
        <v>411</v>
      </c>
      <c r="F158" s="237" t="s">
        <v>412</v>
      </c>
      <c r="G158" s="238" t="s">
        <v>171</v>
      </c>
      <c r="H158" s="239">
        <v>25.564</v>
      </c>
      <c r="I158" s="240"/>
      <c r="J158" s="239">
        <f>ROUND(I158*H158,3)</f>
        <v>0</v>
      </c>
      <c r="K158" s="241"/>
      <c r="L158" s="45"/>
      <c r="M158" s="242" t="s">
        <v>1</v>
      </c>
      <c r="N158" s="243" t="s">
        <v>47</v>
      </c>
      <c r="O158" s="98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100</v>
      </c>
      <c r="AT158" s="246" t="s">
        <v>168</v>
      </c>
      <c r="AU158" s="246" t="s">
        <v>92</v>
      </c>
      <c r="AY158" s="18" t="s">
        <v>166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8" t="s">
        <v>92</v>
      </c>
      <c r="BK158" s="248">
        <f>ROUND(I158*H158,3)</f>
        <v>0</v>
      </c>
      <c r="BL158" s="18" t="s">
        <v>100</v>
      </c>
      <c r="BM158" s="246" t="s">
        <v>413</v>
      </c>
    </row>
    <row r="159" s="2" customFormat="1" ht="16.5" customHeight="1">
      <c r="A159" s="39"/>
      <c r="B159" s="40"/>
      <c r="C159" s="235" t="s">
        <v>414</v>
      </c>
      <c r="D159" s="235" t="s">
        <v>168</v>
      </c>
      <c r="E159" s="236" t="s">
        <v>415</v>
      </c>
      <c r="F159" s="237" t="s">
        <v>416</v>
      </c>
      <c r="G159" s="238" t="s">
        <v>287</v>
      </c>
      <c r="H159" s="239">
        <v>0.092999999999999999</v>
      </c>
      <c r="I159" s="240"/>
      <c r="J159" s="239">
        <f>ROUND(I159*H159,3)</f>
        <v>0</v>
      </c>
      <c r="K159" s="241"/>
      <c r="L159" s="45"/>
      <c r="M159" s="242" t="s">
        <v>1</v>
      </c>
      <c r="N159" s="243" t="s">
        <v>47</v>
      </c>
      <c r="O159" s="98"/>
      <c r="P159" s="244">
        <f>O159*H159</f>
        <v>0</v>
      </c>
      <c r="Q159" s="244">
        <v>1.0189584970000001</v>
      </c>
      <c r="R159" s="244">
        <f>Q159*H159</f>
        <v>0.094763140221000006</v>
      </c>
      <c r="S159" s="244">
        <v>0</v>
      </c>
      <c r="T159" s="24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6" t="s">
        <v>100</v>
      </c>
      <c r="AT159" s="246" t="s">
        <v>168</v>
      </c>
      <c r="AU159" s="246" t="s">
        <v>92</v>
      </c>
      <c r="AY159" s="18" t="s">
        <v>166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8" t="s">
        <v>92</v>
      </c>
      <c r="BK159" s="248">
        <f>ROUND(I159*H159,3)</f>
        <v>0</v>
      </c>
      <c r="BL159" s="18" t="s">
        <v>100</v>
      </c>
      <c r="BM159" s="246" t="s">
        <v>417</v>
      </c>
    </row>
    <row r="160" s="13" customFormat="1">
      <c r="A160" s="13"/>
      <c r="B160" s="256"/>
      <c r="C160" s="257"/>
      <c r="D160" s="258" t="s">
        <v>189</v>
      </c>
      <c r="E160" s="259" t="s">
        <v>1</v>
      </c>
      <c r="F160" s="260" t="s">
        <v>418</v>
      </c>
      <c r="G160" s="257"/>
      <c r="H160" s="261">
        <v>0.092999999999999999</v>
      </c>
      <c r="I160" s="262"/>
      <c r="J160" s="257"/>
      <c r="K160" s="257"/>
      <c r="L160" s="263"/>
      <c r="M160" s="264"/>
      <c r="N160" s="265"/>
      <c r="O160" s="265"/>
      <c r="P160" s="265"/>
      <c r="Q160" s="265"/>
      <c r="R160" s="265"/>
      <c r="S160" s="265"/>
      <c r="T160" s="26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7" t="s">
        <v>189</v>
      </c>
      <c r="AU160" s="267" t="s">
        <v>92</v>
      </c>
      <c r="AV160" s="13" t="s">
        <v>92</v>
      </c>
      <c r="AW160" s="13" t="s">
        <v>36</v>
      </c>
      <c r="AX160" s="13" t="s">
        <v>86</v>
      </c>
      <c r="AY160" s="267" t="s">
        <v>166</v>
      </c>
    </row>
    <row r="161" s="12" customFormat="1" ht="22.8" customHeight="1">
      <c r="A161" s="12"/>
      <c r="B161" s="219"/>
      <c r="C161" s="220"/>
      <c r="D161" s="221" t="s">
        <v>80</v>
      </c>
      <c r="E161" s="233" t="s">
        <v>103</v>
      </c>
      <c r="F161" s="233" t="s">
        <v>167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SUM(P162:P164)</f>
        <v>0</v>
      </c>
      <c r="Q161" s="227"/>
      <c r="R161" s="228">
        <f>SUM(R162:R164)</f>
        <v>13.0017394</v>
      </c>
      <c r="S161" s="227"/>
      <c r="T161" s="229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0" t="s">
        <v>86</v>
      </c>
      <c r="AT161" s="231" t="s">
        <v>80</v>
      </c>
      <c r="AU161" s="231" t="s">
        <v>86</v>
      </c>
      <c r="AY161" s="230" t="s">
        <v>166</v>
      </c>
      <c r="BK161" s="232">
        <f>SUM(BK162:BK164)</f>
        <v>0</v>
      </c>
    </row>
    <row r="162" s="2" customFormat="1" ht="24.15" customHeight="1">
      <c r="A162" s="39"/>
      <c r="B162" s="40"/>
      <c r="C162" s="235" t="s">
        <v>279</v>
      </c>
      <c r="D162" s="235" t="s">
        <v>168</v>
      </c>
      <c r="E162" s="236" t="s">
        <v>419</v>
      </c>
      <c r="F162" s="237" t="s">
        <v>420</v>
      </c>
      <c r="G162" s="238" t="s">
        <v>171</v>
      </c>
      <c r="H162" s="239">
        <v>13.6</v>
      </c>
      <c r="I162" s="240"/>
      <c r="J162" s="239">
        <f>ROUND(I162*H162,3)</f>
        <v>0</v>
      </c>
      <c r="K162" s="241"/>
      <c r="L162" s="45"/>
      <c r="M162" s="242" t="s">
        <v>1</v>
      </c>
      <c r="N162" s="243" t="s">
        <v>47</v>
      </c>
      <c r="O162" s="98"/>
      <c r="P162" s="244">
        <f>O162*H162</f>
        <v>0</v>
      </c>
      <c r="Q162" s="244">
        <v>0.45665699999999998</v>
      </c>
      <c r="R162" s="244">
        <f>Q162*H162</f>
        <v>6.2105351999999998</v>
      </c>
      <c r="S162" s="244">
        <v>0</v>
      </c>
      <c r="T162" s="24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6" t="s">
        <v>100</v>
      </c>
      <c r="AT162" s="246" t="s">
        <v>168</v>
      </c>
      <c r="AU162" s="246" t="s">
        <v>92</v>
      </c>
      <c r="AY162" s="18" t="s">
        <v>166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8" t="s">
        <v>92</v>
      </c>
      <c r="BK162" s="248">
        <f>ROUND(I162*H162,3)</f>
        <v>0</v>
      </c>
      <c r="BL162" s="18" t="s">
        <v>100</v>
      </c>
      <c r="BM162" s="246" t="s">
        <v>421</v>
      </c>
    </row>
    <row r="163" s="13" customFormat="1">
      <c r="A163" s="13"/>
      <c r="B163" s="256"/>
      <c r="C163" s="257"/>
      <c r="D163" s="258" t="s">
        <v>189</v>
      </c>
      <c r="E163" s="259" t="s">
        <v>1</v>
      </c>
      <c r="F163" s="260" t="s">
        <v>422</v>
      </c>
      <c r="G163" s="257"/>
      <c r="H163" s="261">
        <v>13.6</v>
      </c>
      <c r="I163" s="262"/>
      <c r="J163" s="257"/>
      <c r="K163" s="257"/>
      <c r="L163" s="263"/>
      <c r="M163" s="264"/>
      <c r="N163" s="265"/>
      <c r="O163" s="265"/>
      <c r="P163" s="265"/>
      <c r="Q163" s="265"/>
      <c r="R163" s="265"/>
      <c r="S163" s="265"/>
      <c r="T163" s="26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7" t="s">
        <v>189</v>
      </c>
      <c r="AU163" s="267" t="s">
        <v>92</v>
      </c>
      <c r="AV163" s="13" t="s">
        <v>92</v>
      </c>
      <c r="AW163" s="13" t="s">
        <v>36</v>
      </c>
      <c r="AX163" s="13" t="s">
        <v>86</v>
      </c>
      <c r="AY163" s="267" t="s">
        <v>166</v>
      </c>
    </row>
    <row r="164" s="2" customFormat="1" ht="24.15" customHeight="1">
      <c r="A164" s="39"/>
      <c r="B164" s="40"/>
      <c r="C164" s="235" t="s">
        <v>284</v>
      </c>
      <c r="D164" s="235" t="s">
        <v>168</v>
      </c>
      <c r="E164" s="236" t="s">
        <v>218</v>
      </c>
      <c r="F164" s="237" t="s">
        <v>219</v>
      </c>
      <c r="G164" s="238" t="s">
        <v>171</v>
      </c>
      <c r="H164" s="239">
        <v>13.6</v>
      </c>
      <c r="I164" s="240"/>
      <c r="J164" s="239">
        <f>ROUND(I164*H164,3)</f>
        <v>0</v>
      </c>
      <c r="K164" s="241"/>
      <c r="L164" s="45"/>
      <c r="M164" s="242" t="s">
        <v>1</v>
      </c>
      <c r="N164" s="243" t="s">
        <v>47</v>
      </c>
      <c r="O164" s="98"/>
      <c r="P164" s="244">
        <f>O164*H164</f>
        <v>0</v>
      </c>
      <c r="Q164" s="244">
        <v>0.49935325000000003</v>
      </c>
      <c r="R164" s="244">
        <f>Q164*H164</f>
        <v>6.7912042000000001</v>
      </c>
      <c r="S164" s="244">
        <v>0</v>
      </c>
      <c r="T164" s="24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6" t="s">
        <v>100</v>
      </c>
      <c r="AT164" s="246" t="s">
        <v>168</v>
      </c>
      <c r="AU164" s="246" t="s">
        <v>92</v>
      </c>
      <c r="AY164" s="18" t="s">
        <v>166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8" t="s">
        <v>92</v>
      </c>
      <c r="BK164" s="248">
        <f>ROUND(I164*H164,3)</f>
        <v>0</v>
      </c>
      <c r="BL164" s="18" t="s">
        <v>100</v>
      </c>
      <c r="BM164" s="246" t="s">
        <v>423</v>
      </c>
    </row>
    <row r="165" s="12" customFormat="1" ht="22.8" customHeight="1">
      <c r="A165" s="12"/>
      <c r="B165" s="219"/>
      <c r="C165" s="220"/>
      <c r="D165" s="221" t="s">
        <v>80</v>
      </c>
      <c r="E165" s="233" t="s">
        <v>116</v>
      </c>
      <c r="F165" s="233" t="s">
        <v>247</v>
      </c>
      <c r="G165" s="220"/>
      <c r="H165" s="220"/>
      <c r="I165" s="223"/>
      <c r="J165" s="234">
        <f>BK165</f>
        <v>0</v>
      </c>
      <c r="K165" s="220"/>
      <c r="L165" s="225"/>
      <c r="M165" s="226"/>
      <c r="N165" s="227"/>
      <c r="O165" s="227"/>
      <c r="P165" s="228">
        <f>SUM(P166:P172)</f>
        <v>0</v>
      </c>
      <c r="Q165" s="227"/>
      <c r="R165" s="228">
        <f>SUM(R166:R172)</f>
        <v>17.998264396</v>
      </c>
      <c r="S165" s="227"/>
      <c r="T165" s="229">
        <f>SUM(T166:T172)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0" t="s">
        <v>86</v>
      </c>
      <c r="AT165" s="231" t="s">
        <v>80</v>
      </c>
      <c r="AU165" s="231" t="s">
        <v>86</v>
      </c>
      <c r="AY165" s="230" t="s">
        <v>166</v>
      </c>
      <c r="BK165" s="232">
        <f>SUM(BK166:BK172)</f>
        <v>0</v>
      </c>
    </row>
    <row r="166" s="2" customFormat="1" ht="37.8" customHeight="1">
      <c r="A166" s="39"/>
      <c r="B166" s="40"/>
      <c r="C166" s="235" t="s">
        <v>289</v>
      </c>
      <c r="D166" s="235" t="s">
        <v>168</v>
      </c>
      <c r="E166" s="236" t="s">
        <v>424</v>
      </c>
      <c r="F166" s="237" t="s">
        <v>425</v>
      </c>
      <c r="G166" s="238" t="s">
        <v>171</v>
      </c>
      <c r="H166" s="239">
        <v>13.6</v>
      </c>
      <c r="I166" s="240"/>
      <c r="J166" s="239">
        <f>ROUND(I166*H166,3)</f>
        <v>0</v>
      </c>
      <c r="K166" s="241"/>
      <c r="L166" s="45"/>
      <c r="M166" s="242" t="s">
        <v>1</v>
      </c>
      <c r="N166" s="243" t="s">
        <v>47</v>
      </c>
      <c r="O166" s="98"/>
      <c r="P166" s="244">
        <f>O166*H166</f>
        <v>0</v>
      </c>
      <c r="Q166" s="244">
        <v>0.0087786099999999992</v>
      </c>
      <c r="R166" s="244">
        <f>Q166*H166</f>
        <v>0.11938909599999999</v>
      </c>
      <c r="S166" s="244">
        <v>0</v>
      </c>
      <c r="T166" s="24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6" t="s">
        <v>100</v>
      </c>
      <c r="AT166" s="246" t="s">
        <v>168</v>
      </c>
      <c r="AU166" s="246" t="s">
        <v>92</v>
      </c>
      <c r="AY166" s="18" t="s">
        <v>166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8" t="s">
        <v>92</v>
      </c>
      <c r="BK166" s="248">
        <f>ROUND(I166*H166,3)</f>
        <v>0</v>
      </c>
      <c r="BL166" s="18" t="s">
        <v>100</v>
      </c>
      <c r="BM166" s="246" t="s">
        <v>426</v>
      </c>
    </row>
    <row r="167" s="13" customFormat="1">
      <c r="A167" s="13"/>
      <c r="B167" s="256"/>
      <c r="C167" s="257"/>
      <c r="D167" s="258" t="s">
        <v>189</v>
      </c>
      <c r="E167" s="259" t="s">
        <v>1</v>
      </c>
      <c r="F167" s="260" t="s">
        <v>422</v>
      </c>
      <c r="G167" s="257"/>
      <c r="H167" s="261">
        <v>13.6</v>
      </c>
      <c r="I167" s="262"/>
      <c r="J167" s="257"/>
      <c r="K167" s="257"/>
      <c r="L167" s="263"/>
      <c r="M167" s="264"/>
      <c r="N167" s="265"/>
      <c r="O167" s="265"/>
      <c r="P167" s="265"/>
      <c r="Q167" s="265"/>
      <c r="R167" s="265"/>
      <c r="S167" s="265"/>
      <c r="T167" s="26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7" t="s">
        <v>189</v>
      </c>
      <c r="AU167" s="267" t="s">
        <v>92</v>
      </c>
      <c r="AV167" s="13" t="s">
        <v>92</v>
      </c>
      <c r="AW167" s="13" t="s">
        <v>36</v>
      </c>
      <c r="AX167" s="13" t="s">
        <v>86</v>
      </c>
      <c r="AY167" s="267" t="s">
        <v>166</v>
      </c>
    </row>
    <row r="168" s="2" customFormat="1" ht="24.15" customHeight="1">
      <c r="A168" s="39"/>
      <c r="B168" s="40"/>
      <c r="C168" s="235" t="s">
        <v>360</v>
      </c>
      <c r="D168" s="235" t="s">
        <v>168</v>
      </c>
      <c r="E168" s="236" t="s">
        <v>427</v>
      </c>
      <c r="F168" s="237" t="s">
        <v>428</v>
      </c>
      <c r="G168" s="238" t="s">
        <v>250</v>
      </c>
      <c r="H168" s="239">
        <v>10.439</v>
      </c>
      <c r="I168" s="240"/>
      <c r="J168" s="239">
        <f>ROUND(I168*H168,3)</f>
        <v>0</v>
      </c>
      <c r="K168" s="241"/>
      <c r="L168" s="45"/>
      <c r="M168" s="242" t="s">
        <v>1</v>
      </c>
      <c r="N168" s="243" t="s">
        <v>47</v>
      </c>
      <c r="O168" s="98"/>
      <c r="P168" s="244">
        <f>O168*H168</f>
        <v>0</v>
      </c>
      <c r="Q168" s="244">
        <v>1.7126999999999999</v>
      </c>
      <c r="R168" s="244">
        <f>Q168*H168</f>
        <v>17.878875300000001</v>
      </c>
      <c r="S168" s="244">
        <v>0</v>
      </c>
      <c r="T168" s="24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6" t="s">
        <v>100</v>
      </c>
      <c r="AT168" s="246" t="s">
        <v>168</v>
      </c>
      <c r="AU168" s="246" t="s">
        <v>92</v>
      </c>
      <c r="AY168" s="18" t="s">
        <v>166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8" t="s">
        <v>92</v>
      </c>
      <c r="BK168" s="248">
        <f>ROUND(I168*H168,3)</f>
        <v>0</v>
      </c>
      <c r="BL168" s="18" t="s">
        <v>100</v>
      </c>
      <c r="BM168" s="246" t="s">
        <v>429</v>
      </c>
    </row>
    <row r="169" s="13" customFormat="1">
      <c r="A169" s="13"/>
      <c r="B169" s="256"/>
      <c r="C169" s="257"/>
      <c r="D169" s="258" t="s">
        <v>189</v>
      </c>
      <c r="E169" s="259" t="s">
        <v>1</v>
      </c>
      <c r="F169" s="260" t="s">
        <v>430</v>
      </c>
      <c r="G169" s="257"/>
      <c r="H169" s="261">
        <v>0.73099999999999998</v>
      </c>
      <c r="I169" s="262"/>
      <c r="J169" s="257"/>
      <c r="K169" s="257"/>
      <c r="L169" s="263"/>
      <c r="M169" s="264"/>
      <c r="N169" s="265"/>
      <c r="O169" s="265"/>
      <c r="P169" s="265"/>
      <c r="Q169" s="265"/>
      <c r="R169" s="265"/>
      <c r="S169" s="265"/>
      <c r="T169" s="26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7" t="s">
        <v>189</v>
      </c>
      <c r="AU169" s="267" t="s">
        <v>92</v>
      </c>
      <c r="AV169" s="13" t="s">
        <v>92</v>
      </c>
      <c r="AW169" s="13" t="s">
        <v>36</v>
      </c>
      <c r="AX169" s="13" t="s">
        <v>81</v>
      </c>
      <c r="AY169" s="267" t="s">
        <v>166</v>
      </c>
    </row>
    <row r="170" s="13" customFormat="1">
      <c r="A170" s="13"/>
      <c r="B170" s="256"/>
      <c r="C170" s="257"/>
      <c r="D170" s="258" t="s">
        <v>189</v>
      </c>
      <c r="E170" s="259" t="s">
        <v>1</v>
      </c>
      <c r="F170" s="260" t="s">
        <v>431</v>
      </c>
      <c r="G170" s="257"/>
      <c r="H170" s="261">
        <v>1.9590000000000001</v>
      </c>
      <c r="I170" s="262"/>
      <c r="J170" s="257"/>
      <c r="K170" s="257"/>
      <c r="L170" s="263"/>
      <c r="M170" s="264"/>
      <c r="N170" s="265"/>
      <c r="O170" s="265"/>
      <c r="P170" s="265"/>
      <c r="Q170" s="265"/>
      <c r="R170" s="265"/>
      <c r="S170" s="265"/>
      <c r="T170" s="26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7" t="s">
        <v>189</v>
      </c>
      <c r="AU170" s="267" t="s">
        <v>92</v>
      </c>
      <c r="AV170" s="13" t="s">
        <v>92</v>
      </c>
      <c r="AW170" s="13" t="s">
        <v>36</v>
      </c>
      <c r="AX170" s="13" t="s">
        <v>81</v>
      </c>
      <c r="AY170" s="267" t="s">
        <v>166</v>
      </c>
    </row>
    <row r="171" s="13" customFormat="1">
      <c r="A171" s="13"/>
      <c r="B171" s="256"/>
      <c r="C171" s="257"/>
      <c r="D171" s="258" t="s">
        <v>189</v>
      </c>
      <c r="E171" s="259" t="s">
        <v>1</v>
      </c>
      <c r="F171" s="260" t="s">
        <v>432</v>
      </c>
      <c r="G171" s="257"/>
      <c r="H171" s="261">
        <v>7.7489999999999997</v>
      </c>
      <c r="I171" s="262"/>
      <c r="J171" s="257"/>
      <c r="K171" s="257"/>
      <c r="L171" s="263"/>
      <c r="M171" s="264"/>
      <c r="N171" s="265"/>
      <c r="O171" s="265"/>
      <c r="P171" s="265"/>
      <c r="Q171" s="265"/>
      <c r="R171" s="265"/>
      <c r="S171" s="265"/>
      <c r="T171" s="26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7" t="s">
        <v>189</v>
      </c>
      <c r="AU171" s="267" t="s">
        <v>92</v>
      </c>
      <c r="AV171" s="13" t="s">
        <v>92</v>
      </c>
      <c r="AW171" s="13" t="s">
        <v>36</v>
      </c>
      <c r="AX171" s="13" t="s">
        <v>81</v>
      </c>
      <c r="AY171" s="267" t="s">
        <v>166</v>
      </c>
    </row>
    <row r="172" s="16" customFormat="1">
      <c r="A172" s="16"/>
      <c r="B172" s="289"/>
      <c r="C172" s="290"/>
      <c r="D172" s="258" t="s">
        <v>189</v>
      </c>
      <c r="E172" s="291" t="s">
        <v>1</v>
      </c>
      <c r="F172" s="292" t="s">
        <v>202</v>
      </c>
      <c r="G172" s="290"/>
      <c r="H172" s="293">
        <v>10.439</v>
      </c>
      <c r="I172" s="294"/>
      <c r="J172" s="290"/>
      <c r="K172" s="290"/>
      <c r="L172" s="295"/>
      <c r="M172" s="296"/>
      <c r="N172" s="297"/>
      <c r="O172" s="297"/>
      <c r="P172" s="297"/>
      <c r="Q172" s="297"/>
      <c r="R172" s="297"/>
      <c r="S172" s="297"/>
      <c r="T172" s="298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99" t="s">
        <v>189</v>
      </c>
      <c r="AU172" s="299" t="s">
        <v>92</v>
      </c>
      <c r="AV172" s="16" t="s">
        <v>100</v>
      </c>
      <c r="AW172" s="16" t="s">
        <v>36</v>
      </c>
      <c r="AX172" s="16" t="s">
        <v>86</v>
      </c>
      <c r="AY172" s="299" t="s">
        <v>166</v>
      </c>
    </row>
    <row r="173" s="12" customFormat="1" ht="22.8" customHeight="1">
      <c r="A173" s="12"/>
      <c r="B173" s="219"/>
      <c r="C173" s="220"/>
      <c r="D173" s="221" t="s">
        <v>80</v>
      </c>
      <c r="E173" s="233" t="s">
        <v>125</v>
      </c>
      <c r="F173" s="233" t="s">
        <v>259</v>
      </c>
      <c r="G173" s="220"/>
      <c r="H173" s="220"/>
      <c r="I173" s="223"/>
      <c r="J173" s="234">
        <f>BK173</f>
        <v>0</v>
      </c>
      <c r="K173" s="220"/>
      <c r="L173" s="225"/>
      <c r="M173" s="226"/>
      <c r="N173" s="227"/>
      <c r="O173" s="227"/>
      <c r="P173" s="228">
        <f>SUM(P174:P182)</f>
        <v>0</v>
      </c>
      <c r="Q173" s="227"/>
      <c r="R173" s="228">
        <f>SUM(R174:R182)</f>
        <v>0.15372948</v>
      </c>
      <c r="S173" s="227"/>
      <c r="T173" s="229">
        <f>SUM(T174:T182)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0" t="s">
        <v>86</v>
      </c>
      <c r="AT173" s="231" t="s">
        <v>80</v>
      </c>
      <c r="AU173" s="231" t="s">
        <v>86</v>
      </c>
      <c r="AY173" s="230" t="s">
        <v>166</v>
      </c>
      <c r="BK173" s="232">
        <f>SUM(BK174:BK182)</f>
        <v>0</v>
      </c>
    </row>
    <row r="174" s="2" customFormat="1" ht="24.15" customHeight="1">
      <c r="A174" s="39"/>
      <c r="B174" s="40"/>
      <c r="C174" s="235" t="s">
        <v>295</v>
      </c>
      <c r="D174" s="235" t="s">
        <v>168</v>
      </c>
      <c r="E174" s="236" t="s">
        <v>433</v>
      </c>
      <c r="F174" s="237" t="s">
        <v>434</v>
      </c>
      <c r="G174" s="238" t="s">
        <v>236</v>
      </c>
      <c r="H174" s="239">
        <v>31.600000000000001</v>
      </c>
      <c r="I174" s="240"/>
      <c r="J174" s="239">
        <f>ROUND(I174*H174,3)</f>
        <v>0</v>
      </c>
      <c r="K174" s="241"/>
      <c r="L174" s="45"/>
      <c r="M174" s="242" t="s">
        <v>1</v>
      </c>
      <c r="N174" s="243" t="s">
        <v>47</v>
      </c>
      <c r="O174" s="98"/>
      <c r="P174" s="244">
        <f>O174*H174</f>
        <v>0</v>
      </c>
      <c r="Q174" s="244">
        <v>2.9999999999999999E-07</v>
      </c>
      <c r="R174" s="244">
        <f>Q174*H174</f>
        <v>9.4800000000000007E-06</v>
      </c>
      <c r="S174" s="244">
        <v>0</v>
      </c>
      <c r="T174" s="24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6" t="s">
        <v>100</v>
      </c>
      <c r="AT174" s="246" t="s">
        <v>168</v>
      </c>
      <c r="AU174" s="246" t="s">
        <v>92</v>
      </c>
      <c r="AY174" s="18" t="s">
        <v>166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8" t="s">
        <v>92</v>
      </c>
      <c r="BK174" s="248">
        <f>ROUND(I174*H174,3)</f>
        <v>0</v>
      </c>
      <c r="BL174" s="18" t="s">
        <v>100</v>
      </c>
      <c r="BM174" s="246" t="s">
        <v>435</v>
      </c>
    </row>
    <row r="175" s="13" customFormat="1">
      <c r="A175" s="13"/>
      <c r="B175" s="256"/>
      <c r="C175" s="257"/>
      <c r="D175" s="258" t="s">
        <v>189</v>
      </c>
      <c r="E175" s="259" t="s">
        <v>1</v>
      </c>
      <c r="F175" s="260" t="s">
        <v>436</v>
      </c>
      <c r="G175" s="257"/>
      <c r="H175" s="261">
        <v>31.600000000000001</v>
      </c>
      <c r="I175" s="262"/>
      <c r="J175" s="257"/>
      <c r="K175" s="257"/>
      <c r="L175" s="263"/>
      <c r="M175" s="264"/>
      <c r="N175" s="265"/>
      <c r="O175" s="265"/>
      <c r="P175" s="265"/>
      <c r="Q175" s="265"/>
      <c r="R175" s="265"/>
      <c r="S175" s="265"/>
      <c r="T175" s="26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7" t="s">
        <v>189</v>
      </c>
      <c r="AU175" s="267" t="s">
        <v>92</v>
      </c>
      <c r="AV175" s="13" t="s">
        <v>92</v>
      </c>
      <c r="AW175" s="13" t="s">
        <v>36</v>
      </c>
      <c r="AX175" s="13" t="s">
        <v>86</v>
      </c>
      <c r="AY175" s="267" t="s">
        <v>166</v>
      </c>
    </row>
    <row r="176" s="2" customFormat="1" ht="37.8" customHeight="1">
      <c r="A176" s="39"/>
      <c r="B176" s="40"/>
      <c r="C176" s="235" t="s">
        <v>437</v>
      </c>
      <c r="D176" s="235" t="s">
        <v>168</v>
      </c>
      <c r="E176" s="236" t="s">
        <v>438</v>
      </c>
      <c r="F176" s="237" t="s">
        <v>439</v>
      </c>
      <c r="G176" s="238" t="s">
        <v>230</v>
      </c>
      <c r="H176" s="239">
        <v>4</v>
      </c>
      <c r="I176" s="240"/>
      <c r="J176" s="239">
        <f>ROUND(I176*H176,3)</f>
        <v>0</v>
      </c>
      <c r="K176" s="241"/>
      <c r="L176" s="45"/>
      <c r="M176" s="242" t="s">
        <v>1</v>
      </c>
      <c r="N176" s="243" t="s">
        <v>47</v>
      </c>
      <c r="O176" s="98"/>
      <c r="P176" s="244">
        <f>O176*H176</f>
        <v>0</v>
      </c>
      <c r="Q176" s="244">
        <v>0.00068000000000000005</v>
      </c>
      <c r="R176" s="244">
        <f>Q176*H176</f>
        <v>0.0027200000000000002</v>
      </c>
      <c r="S176" s="244">
        <v>0</v>
      </c>
      <c r="T176" s="24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6" t="s">
        <v>100</v>
      </c>
      <c r="AT176" s="246" t="s">
        <v>168</v>
      </c>
      <c r="AU176" s="246" t="s">
        <v>92</v>
      </c>
      <c r="AY176" s="18" t="s">
        <v>166</v>
      </c>
      <c r="BE176" s="247">
        <f>IF(N176="základná",J176,0)</f>
        <v>0</v>
      </c>
      <c r="BF176" s="247">
        <f>IF(N176="znížená",J176,0)</f>
        <v>0</v>
      </c>
      <c r="BG176" s="247">
        <f>IF(N176="zákl. prenesená",J176,0)</f>
        <v>0</v>
      </c>
      <c r="BH176" s="247">
        <f>IF(N176="zníž. prenesená",J176,0)</f>
        <v>0</v>
      </c>
      <c r="BI176" s="247">
        <f>IF(N176="nulová",J176,0)</f>
        <v>0</v>
      </c>
      <c r="BJ176" s="18" t="s">
        <v>92</v>
      </c>
      <c r="BK176" s="248">
        <f>ROUND(I176*H176,3)</f>
        <v>0</v>
      </c>
      <c r="BL176" s="18" t="s">
        <v>100</v>
      </c>
      <c r="BM176" s="246" t="s">
        <v>440</v>
      </c>
    </row>
    <row r="177" s="13" customFormat="1">
      <c r="A177" s="13"/>
      <c r="B177" s="256"/>
      <c r="C177" s="257"/>
      <c r="D177" s="258" t="s">
        <v>189</v>
      </c>
      <c r="E177" s="259" t="s">
        <v>1</v>
      </c>
      <c r="F177" s="260" t="s">
        <v>441</v>
      </c>
      <c r="G177" s="257"/>
      <c r="H177" s="261">
        <v>4</v>
      </c>
      <c r="I177" s="262"/>
      <c r="J177" s="257"/>
      <c r="K177" s="257"/>
      <c r="L177" s="263"/>
      <c r="M177" s="264"/>
      <c r="N177" s="265"/>
      <c r="O177" s="265"/>
      <c r="P177" s="265"/>
      <c r="Q177" s="265"/>
      <c r="R177" s="265"/>
      <c r="S177" s="265"/>
      <c r="T177" s="26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7" t="s">
        <v>189</v>
      </c>
      <c r="AU177" s="267" t="s">
        <v>92</v>
      </c>
      <c r="AV177" s="13" t="s">
        <v>92</v>
      </c>
      <c r="AW177" s="13" t="s">
        <v>36</v>
      </c>
      <c r="AX177" s="13" t="s">
        <v>86</v>
      </c>
      <c r="AY177" s="267" t="s">
        <v>166</v>
      </c>
    </row>
    <row r="178" s="2" customFormat="1" ht="24.15" customHeight="1">
      <c r="A178" s="39"/>
      <c r="B178" s="40"/>
      <c r="C178" s="300" t="s">
        <v>442</v>
      </c>
      <c r="D178" s="300" t="s">
        <v>227</v>
      </c>
      <c r="E178" s="301" t="s">
        <v>443</v>
      </c>
      <c r="F178" s="302" t="s">
        <v>444</v>
      </c>
      <c r="G178" s="303" t="s">
        <v>287</v>
      </c>
      <c r="H178" s="304">
        <v>0.151</v>
      </c>
      <c r="I178" s="305"/>
      <c r="J178" s="304">
        <f>ROUND(I178*H178,3)</f>
        <v>0</v>
      </c>
      <c r="K178" s="306"/>
      <c r="L178" s="307"/>
      <c r="M178" s="308" t="s">
        <v>1</v>
      </c>
      <c r="N178" s="309" t="s">
        <v>47</v>
      </c>
      <c r="O178" s="98"/>
      <c r="P178" s="244">
        <f>O178*H178</f>
        <v>0</v>
      </c>
      <c r="Q178" s="244">
        <v>1</v>
      </c>
      <c r="R178" s="244">
        <f>Q178*H178</f>
        <v>0.151</v>
      </c>
      <c r="S178" s="244">
        <v>0</v>
      </c>
      <c r="T178" s="24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6" t="s">
        <v>122</v>
      </c>
      <c r="AT178" s="246" t="s">
        <v>227</v>
      </c>
      <c r="AU178" s="246" t="s">
        <v>92</v>
      </c>
      <c r="AY178" s="18" t="s">
        <v>166</v>
      </c>
      <c r="BE178" s="247">
        <f>IF(N178="základná",J178,0)</f>
        <v>0</v>
      </c>
      <c r="BF178" s="247">
        <f>IF(N178="znížená",J178,0)</f>
        <v>0</v>
      </c>
      <c r="BG178" s="247">
        <f>IF(N178="zákl. prenesená",J178,0)</f>
        <v>0</v>
      </c>
      <c r="BH178" s="247">
        <f>IF(N178="zníž. prenesená",J178,0)</f>
        <v>0</v>
      </c>
      <c r="BI178" s="247">
        <f>IF(N178="nulová",J178,0)</f>
        <v>0</v>
      </c>
      <c r="BJ178" s="18" t="s">
        <v>92</v>
      </c>
      <c r="BK178" s="248">
        <f>ROUND(I178*H178,3)</f>
        <v>0</v>
      </c>
      <c r="BL178" s="18" t="s">
        <v>100</v>
      </c>
      <c r="BM178" s="246" t="s">
        <v>445</v>
      </c>
    </row>
    <row r="179" s="13" customFormat="1">
      <c r="A179" s="13"/>
      <c r="B179" s="256"/>
      <c r="C179" s="257"/>
      <c r="D179" s="258" t="s">
        <v>189</v>
      </c>
      <c r="E179" s="259" t="s">
        <v>1</v>
      </c>
      <c r="F179" s="260" t="s">
        <v>446</v>
      </c>
      <c r="G179" s="257"/>
      <c r="H179" s="261">
        <v>0.151</v>
      </c>
      <c r="I179" s="262"/>
      <c r="J179" s="257"/>
      <c r="K179" s="257"/>
      <c r="L179" s="263"/>
      <c r="M179" s="264"/>
      <c r="N179" s="265"/>
      <c r="O179" s="265"/>
      <c r="P179" s="265"/>
      <c r="Q179" s="265"/>
      <c r="R179" s="265"/>
      <c r="S179" s="265"/>
      <c r="T179" s="26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7" t="s">
        <v>189</v>
      </c>
      <c r="AU179" s="267" t="s">
        <v>92</v>
      </c>
      <c r="AV179" s="13" t="s">
        <v>92</v>
      </c>
      <c r="AW179" s="13" t="s">
        <v>36</v>
      </c>
      <c r="AX179" s="13" t="s">
        <v>86</v>
      </c>
      <c r="AY179" s="267" t="s">
        <v>166</v>
      </c>
    </row>
    <row r="180" s="2" customFormat="1" ht="24.15" customHeight="1">
      <c r="A180" s="39"/>
      <c r="B180" s="40"/>
      <c r="C180" s="235" t="s">
        <v>204</v>
      </c>
      <c r="D180" s="235" t="s">
        <v>168</v>
      </c>
      <c r="E180" s="236" t="s">
        <v>447</v>
      </c>
      <c r="F180" s="237" t="s">
        <v>448</v>
      </c>
      <c r="G180" s="238" t="s">
        <v>287</v>
      </c>
      <c r="H180" s="239">
        <v>8.3230000000000004</v>
      </c>
      <c r="I180" s="240"/>
      <c r="J180" s="239">
        <f>ROUND(I180*H180,3)</f>
        <v>0</v>
      </c>
      <c r="K180" s="241"/>
      <c r="L180" s="45"/>
      <c r="M180" s="242" t="s">
        <v>1</v>
      </c>
      <c r="N180" s="243" t="s">
        <v>47</v>
      </c>
      <c r="O180" s="98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6" t="s">
        <v>100</v>
      </c>
      <c r="AT180" s="246" t="s">
        <v>168</v>
      </c>
      <c r="AU180" s="246" t="s">
        <v>92</v>
      </c>
      <c r="AY180" s="18" t="s">
        <v>166</v>
      </c>
      <c r="BE180" s="247">
        <f>IF(N180="základná",J180,0)</f>
        <v>0</v>
      </c>
      <c r="BF180" s="247">
        <f>IF(N180="znížená",J180,0)</f>
        <v>0</v>
      </c>
      <c r="BG180" s="247">
        <f>IF(N180="zákl. prenesená",J180,0)</f>
        <v>0</v>
      </c>
      <c r="BH180" s="247">
        <f>IF(N180="zníž. prenesená",J180,0)</f>
        <v>0</v>
      </c>
      <c r="BI180" s="247">
        <f>IF(N180="nulová",J180,0)</f>
        <v>0</v>
      </c>
      <c r="BJ180" s="18" t="s">
        <v>92</v>
      </c>
      <c r="BK180" s="248">
        <f>ROUND(I180*H180,3)</f>
        <v>0</v>
      </c>
      <c r="BL180" s="18" t="s">
        <v>100</v>
      </c>
      <c r="BM180" s="246" t="s">
        <v>449</v>
      </c>
    </row>
    <row r="181" s="13" customFormat="1">
      <c r="A181" s="13"/>
      <c r="B181" s="256"/>
      <c r="C181" s="257"/>
      <c r="D181" s="258" t="s">
        <v>189</v>
      </c>
      <c r="E181" s="259" t="s">
        <v>1</v>
      </c>
      <c r="F181" s="260" t="s">
        <v>450</v>
      </c>
      <c r="G181" s="257"/>
      <c r="H181" s="261">
        <v>8.3230000000000004</v>
      </c>
      <c r="I181" s="262"/>
      <c r="J181" s="257"/>
      <c r="K181" s="257"/>
      <c r="L181" s="263"/>
      <c r="M181" s="264"/>
      <c r="N181" s="265"/>
      <c r="O181" s="265"/>
      <c r="P181" s="265"/>
      <c r="Q181" s="265"/>
      <c r="R181" s="265"/>
      <c r="S181" s="265"/>
      <c r="T181" s="26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7" t="s">
        <v>189</v>
      </c>
      <c r="AU181" s="267" t="s">
        <v>92</v>
      </c>
      <c r="AV181" s="13" t="s">
        <v>92</v>
      </c>
      <c r="AW181" s="13" t="s">
        <v>36</v>
      </c>
      <c r="AX181" s="13" t="s">
        <v>86</v>
      </c>
      <c r="AY181" s="267" t="s">
        <v>166</v>
      </c>
    </row>
    <row r="182" s="2" customFormat="1" ht="24.15" customHeight="1">
      <c r="A182" s="39"/>
      <c r="B182" s="40"/>
      <c r="C182" s="235" t="s">
        <v>451</v>
      </c>
      <c r="D182" s="235" t="s">
        <v>168</v>
      </c>
      <c r="E182" s="236" t="s">
        <v>290</v>
      </c>
      <c r="F182" s="237" t="s">
        <v>291</v>
      </c>
      <c r="G182" s="238" t="s">
        <v>287</v>
      </c>
      <c r="H182" s="239">
        <v>8.3230000000000004</v>
      </c>
      <c r="I182" s="240"/>
      <c r="J182" s="239">
        <f>ROUND(I182*H182,3)</f>
        <v>0</v>
      </c>
      <c r="K182" s="241"/>
      <c r="L182" s="45"/>
      <c r="M182" s="242" t="s">
        <v>1</v>
      </c>
      <c r="N182" s="243" t="s">
        <v>47</v>
      </c>
      <c r="O182" s="98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6" t="s">
        <v>100</v>
      </c>
      <c r="AT182" s="246" t="s">
        <v>168</v>
      </c>
      <c r="AU182" s="246" t="s">
        <v>92</v>
      </c>
      <c r="AY182" s="18" t="s">
        <v>166</v>
      </c>
      <c r="BE182" s="247">
        <f>IF(N182="základná",J182,0)</f>
        <v>0</v>
      </c>
      <c r="BF182" s="247">
        <f>IF(N182="znížená",J182,0)</f>
        <v>0</v>
      </c>
      <c r="BG182" s="247">
        <f>IF(N182="zákl. prenesená",J182,0)</f>
        <v>0</v>
      </c>
      <c r="BH182" s="247">
        <f>IF(N182="zníž. prenesená",J182,0)</f>
        <v>0</v>
      </c>
      <c r="BI182" s="247">
        <f>IF(N182="nulová",J182,0)</f>
        <v>0</v>
      </c>
      <c r="BJ182" s="18" t="s">
        <v>92</v>
      </c>
      <c r="BK182" s="248">
        <f>ROUND(I182*H182,3)</f>
        <v>0</v>
      </c>
      <c r="BL182" s="18" t="s">
        <v>100</v>
      </c>
      <c r="BM182" s="246" t="s">
        <v>452</v>
      </c>
    </row>
    <row r="183" s="12" customFormat="1" ht="22.8" customHeight="1">
      <c r="A183" s="12"/>
      <c r="B183" s="219"/>
      <c r="C183" s="220"/>
      <c r="D183" s="221" t="s">
        <v>80</v>
      </c>
      <c r="E183" s="233" t="s">
        <v>293</v>
      </c>
      <c r="F183" s="233" t="s">
        <v>294</v>
      </c>
      <c r="G183" s="220"/>
      <c r="H183" s="220"/>
      <c r="I183" s="223"/>
      <c r="J183" s="234">
        <f>BK183</f>
        <v>0</v>
      </c>
      <c r="K183" s="220"/>
      <c r="L183" s="225"/>
      <c r="M183" s="226"/>
      <c r="N183" s="227"/>
      <c r="O183" s="227"/>
      <c r="P183" s="228">
        <f>P184</f>
        <v>0</v>
      </c>
      <c r="Q183" s="227"/>
      <c r="R183" s="228">
        <f>R184</f>
        <v>0</v>
      </c>
      <c r="S183" s="227"/>
      <c r="T183" s="229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0" t="s">
        <v>86</v>
      </c>
      <c r="AT183" s="231" t="s">
        <v>80</v>
      </c>
      <c r="AU183" s="231" t="s">
        <v>86</v>
      </c>
      <c r="AY183" s="230" t="s">
        <v>166</v>
      </c>
      <c r="BK183" s="232">
        <f>BK184</f>
        <v>0</v>
      </c>
    </row>
    <row r="184" s="2" customFormat="1" ht="33" customHeight="1">
      <c r="A184" s="39"/>
      <c r="B184" s="40"/>
      <c r="C184" s="235" t="s">
        <v>7</v>
      </c>
      <c r="D184" s="235" t="s">
        <v>168</v>
      </c>
      <c r="E184" s="236" t="s">
        <v>296</v>
      </c>
      <c r="F184" s="237" t="s">
        <v>297</v>
      </c>
      <c r="G184" s="238" t="s">
        <v>287</v>
      </c>
      <c r="H184" s="239">
        <v>50.139000000000003</v>
      </c>
      <c r="I184" s="240"/>
      <c r="J184" s="239">
        <f>ROUND(I184*H184,3)</f>
        <v>0</v>
      </c>
      <c r="K184" s="241"/>
      <c r="L184" s="45"/>
      <c r="M184" s="242" t="s">
        <v>1</v>
      </c>
      <c r="N184" s="243" t="s">
        <v>47</v>
      </c>
      <c r="O184" s="98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6" t="s">
        <v>100</v>
      </c>
      <c r="AT184" s="246" t="s">
        <v>168</v>
      </c>
      <c r="AU184" s="246" t="s">
        <v>92</v>
      </c>
      <c r="AY184" s="18" t="s">
        <v>166</v>
      </c>
      <c r="BE184" s="247">
        <f>IF(N184="základná",J184,0)</f>
        <v>0</v>
      </c>
      <c r="BF184" s="247">
        <f>IF(N184="znížená",J184,0)</f>
        <v>0</v>
      </c>
      <c r="BG184" s="247">
        <f>IF(N184="zákl. prenesená",J184,0)</f>
        <v>0</v>
      </c>
      <c r="BH184" s="247">
        <f>IF(N184="zníž. prenesená",J184,0)</f>
        <v>0</v>
      </c>
      <c r="BI184" s="247">
        <f>IF(N184="nulová",J184,0)</f>
        <v>0</v>
      </c>
      <c r="BJ184" s="18" t="s">
        <v>92</v>
      </c>
      <c r="BK184" s="248">
        <f>ROUND(I184*H184,3)</f>
        <v>0</v>
      </c>
      <c r="BL184" s="18" t="s">
        <v>100</v>
      </c>
      <c r="BM184" s="246" t="s">
        <v>453</v>
      </c>
    </row>
    <row r="185" s="12" customFormat="1" ht="25.92" customHeight="1">
      <c r="A185" s="12"/>
      <c r="B185" s="219"/>
      <c r="C185" s="220"/>
      <c r="D185" s="221" t="s">
        <v>80</v>
      </c>
      <c r="E185" s="222" t="s">
        <v>227</v>
      </c>
      <c r="F185" s="222" t="s">
        <v>454</v>
      </c>
      <c r="G185" s="220"/>
      <c r="H185" s="220"/>
      <c r="I185" s="223"/>
      <c r="J185" s="224">
        <f>BK185</f>
        <v>0</v>
      </c>
      <c r="K185" s="220"/>
      <c r="L185" s="225"/>
      <c r="M185" s="226"/>
      <c r="N185" s="227"/>
      <c r="O185" s="227"/>
      <c r="P185" s="228">
        <f>P186</f>
        <v>0</v>
      </c>
      <c r="Q185" s="227"/>
      <c r="R185" s="228">
        <f>R186</f>
        <v>0</v>
      </c>
      <c r="S185" s="227"/>
      <c r="T185" s="229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0" t="s">
        <v>97</v>
      </c>
      <c r="AT185" s="231" t="s">
        <v>80</v>
      </c>
      <c r="AU185" s="231" t="s">
        <v>81</v>
      </c>
      <c r="AY185" s="230" t="s">
        <v>166</v>
      </c>
      <c r="BK185" s="232">
        <f>BK186</f>
        <v>0</v>
      </c>
    </row>
    <row r="186" s="12" customFormat="1" ht="22.8" customHeight="1">
      <c r="A186" s="12"/>
      <c r="B186" s="219"/>
      <c r="C186" s="220"/>
      <c r="D186" s="221" t="s">
        <v>80</v>
      </c>
      <c r="E186" s="233" t="s">
        <v>455</v>
      </c>
      <c r="F186" s="233" t="s">
        <v>456</v>
      </c>
      <c r="G186" s="220"/>
      <c r="H186" s="220"/>
      <c r="I186" s="223"/>
      <c r="J186" s="234">
        <f>BK186</f>
        <v>0</v>
      </c>
      <c r="K186" s="220"/>
      <c r="L186" s="225"/>
      <c r="M186" s="226"/>
      <c r="N186" s="227"/>
      <c r="O186" s="227"/>
      <c r="P186" s="228">
        <f>SUM(P187:P189)</f>
        <v>0</v>
      </c>
      <c r="Q186" s="227"/>
      <c r="R186" s="228">
        <f>SUM(R187:R189)</f>
        <v>0</v>
      </c>
      <c r="S186" s="227"/>
      <c r="T186" s="229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0" t="s">
        <v>97</v>
      </c>
      <c r="AT186" s="231" t="s">
        <v>80</v>
      </c>
      <c r="AU186" s="231" t="s">
        <v>86</v>
      </c>
      <c r="AY186" s="230" t="s">
        <v>166</v>
      </c>
      <c r="BK186" s="232">
        <f>SUM(BK187:BK189)</f>
        <v>0</v>
      </c>
    </row>
    <row r="187" s="2" customFormat="1" ht="16.5" customHeight="1">
      <c r="A187" s="39"/>
      <c r="B187" s="40"/>
      <c r="C187" s="235" t="s">
        <v>457</v>
      </c>
      <c r="D187" s="235" t="s">
        <v>168</v>
      </c>
      <c r="E187" s="236" t="s">
        <v>458</v>
      </c>
      <c r="F187" s="237" t="s">
        <v>459</v>
      </c>
      <c r="G187" s="238" t="s">
        <v>230</v>
      </c>
      <c r="H187" s="239">
        <v>1</v>
      </c>
      <c r="I187" s="240"/>
      <c r="J187" s="239">
        <f>ROUND(I187*H187,3)</f>
        <v>0</v>
      </c>
      <c r="K187" s="241"/>
      <c r="L187" s="45"/>
      <c r="M187" s="242" t="s">
        <v>1</v>
      </c>
      <c r="N187" s="243" t="s">
        <v>47</v>
      </c>
      <c r="O187" s="98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6" t="s">
        <v>460</v>
      </c>
      <c r="AT187" s="246" t="s">
        <v>168</v>
      </c>
      <c r="AU187" s="246" t="s">
        <v>92</v>
      </c>
      <c r="AY187" s="18" t="s">
        <v>166</v>
      </c>
      <c r="BE187" s="247">
        <f>IF(N187="základná",J187,0)</f>
        <v>0</v>
      </c>
      <c r="BF187" s="247">
        <f>IF(N187="znížená",J187,0)</f>
        <v>0</v>
      </c>
      <c r="BG187" s="247">
        <f>IF(N187="zákl. prenesená",J187,0)</f>
        <v>0</v>
      </c>
      <c r="BH187" s="247">
        <f>IF(N187="zníž. prenesená",J187,0)</f>
        <v>0</v>
      </c>
      <c r="BI187" s="247">
        <f>IF(N187="nulová",J187,0)</f>
        <v>0</v>
      </c>
      <c r="BJ187" s="18" t="s">
        <v>92</v>
      </c>
      <c r="BK187" s="248">
        <f>ROUND(I187*H187,3)</f>
        <v>0</v>
      </c>
      <c r="BL187" s="18" t="s">
        <v>460</v>
      </c>
      <c r="BM187" s="246" t="s">
        <v>461</v>
      </c>
    </row>
    <row r="188" s="13" customFormat="1">
      <c r="A188" s="13"/>
      <c r="B188" s="256"/>
      <c r="C188" s="257"/>
      <c r="D188" s="258" t="s">
        <v>189</v>
      </c>
      <c r="E188" s="259" t="s">
        <v>1</v>
      </c>
      <c r="F188" s="260" t="s">
        <v>462</v>
      </c>
      <c r="G188" s="257"/>
      <c r="H188" s="261">
        <v>1</v>
      </c>
      <c r="I188" s="262"/>
      <c r="J188" s="257"/>
      <c r="K188" s="257"/>
      <c r="L188" s="263"/>
      <c r="M188" s="264"/>
      <c r="N188" s="265"/>
      <c r="O188" s="265"/>
      <c r="P188" s="265"/>
      <c r="Q188" s="265"/>
      <c r="R188" s="265"/>
      <c r="S188" s="265"/>
      <c r="T188" s="26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7" t="s">
        <v>189</v>
      </c>
      <c r="AU188" s="267" t="s">
        <v>92</v>
      </c>
      <c r="AV188" s="13" t="s">
        <v>92</v>
      </c>
      <c r="AW188" s="13" t="s">
        <v>36</v>
      </c>
      <c r="AX188" s="13" t="s">
        <v>86</v>
      </c>
      <c r="AY188" s="267" t="s">
        <v>166</v>
      </c>
    </row>
    <row r="189" s="2" customFormat="1" ht="16.5" customHeight="1">
      <c r="A189" s="39"/>
      <c r="B189" s="40"/>
      <c r="C189" s="235" t="s">
        <v>463</v>
      </c>
      <c r="D189" s="235" t="s">
        <v>168</v>
      </c>
      <c r="E189" s="236" t="s">
        <v>464</v>
      </c>
      <c r="F189" s="237" t="s">
        <v>465</v>
      </c>
      <c r="G189" s="238" t="s">
        <v>230</v>
      </c>
      <c r="H189" s="239">
        <v>1</v>
      </c>
      <c r="I189" s="240"/>
      <c r="J189" s="239">
        <f>ROUND(I189*H189,3)</f>
        <v>0</v>
      </c>
      <c r="K189" s="241"/>
      <c r="L189" s="45"/>
      <c r="M189" s="249" t="s">
        <v>1</v>
      </c>
      <c r="N189" s="250" t="s">
        <v>47</v>
      </c>
      <c r="O189" s="251"/>
      <c r="P189" s="252">
        <f>O189*H189</f>
        <v>0</v>
      </c>
      <c r="Q189" s="252">
        <v>0</v>
      </c>
      <c r="R189" s="252">
        <f>Q189*H189</f>
        <v>0</v>
      </c>
      <c r="S189" s="252">
        <v>0</v>
      </c>
      <c r="T189" s="25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6" t="s">
        <v>460</v>
      </c>
      <c r="AT189" s="246" t="s">
        <v>168</v>
      </c>
      <c r="AU189" s="246" t="s">
        <v>92</v>
      </c>
      <c r="AY189" s="18" t="s">
        <v>166</v>
      </c>
      <c r="BE189" s="247">
        <f>IF(N189="základná",J189,0)</f>
        <v>0</v>
      </c>
      <c r="BF189" s="247">
        <f>IF(N189="znížená",J189,0)</f>
        <v>0</v>
      </c>
      <c r="BG189" s="247">
        <f>IF(N189="zákl. prenesená",J189,0)</f>
        <v>0</v>
      </c>
      <c r="BH189" s="247">
        <f>IF(N189="zníž. prenesená",J189,0)</f>
        <v>0</v>
      </c>
      <c r="BI189" s="247">
        <f>IF(N189="nulová",J189,0)</f>
        <v>0</v>
      </c>
      <c r="BJ189" s="18" t="s">
        <v>92</v>
      </c>
      <c r="BK189" s="248">
        <f>ROUND(I189*H189,3)</f>
        <v>0</v>
      </c>
      <c r="BL189" s="18" t="s">
        <v>460</v>
      </c>
      <c r="BM189" s="246" t="s">
        <v>466</v>
      </c>
    </row>
    <row r="190" s="2" customFormat="1" ht="6.96" customHeight="1">
      <c r="A190" s="39"/>
      <c r="B190" s="73"/>
      <c r="C190" s="74"/>
      <c r="D190" s="74"/>
      <c r="E190" s="74"/>
      <c r="F190" s="74"/>
      <c r="G190" s="74"/>
      <c r="H190" s="74"/>
      <c r="I190" s="74"/>
      <c r="J190" s="74"/>
      <c r="K190" s="74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Dkl/aPQLAXCtyJU7L/3CXNrMego/hGwo/M/mMS7CY8z9BaPydWofS2XyM6583bizbYEF7ai1w+fKLuG+sFA90g==" hashValue="FRUcJiCwxANohpRMTY0IMBsp68TfMAnX4DKc24uesLkGvBTSpcMLd7Mcv9uqnZXEiU77Xp6kobxrVRdefJmmRw==" algorithmName="SHA-512" password="CC35"/>
  <autoFilter ref="C128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1" customFormat="1" ht="12" customHeight="1">
      <c r="B8" s="21"/>
      <c r="D8" s="156" t="s">
        <v>176</v>
      </c>
      <c r="L8" s="21"/>
    </row>
    <row r="9" s="2" customFormat="1" ht="16.5" customHeight="1">
      <c r="A9" s="39"/>
      <c r="B9" s="45"/>
      <c r="C9" s="39"/>
      <c r="D9" s="39"/>
      <c r="E9" s="254" t="s">
        <v>177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6" t="s">
        <v>299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467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6" t="s">
        <v>16</v>
      </c>
      <c r="E13" s="39"/>
      <c r="F13" s="147" t="s">
        <v>17</v>
      </c>
      <c r="G13" s="39"/>
      <c r="H13" s="39"/>
      <c r="I13" s="156" t="s">
        <v>18</v>
      </c>
      <c r="J13" s="147" t="s">
        <v>19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20</v>
      </c>
      <c r="E14" s="39"/>
      <c r="F14" s="147" t="s">
        <v>21</v>
      </c>
      <c r="G14" s="39"/>
      <c r="H14" s="39"/>
      <c r="I14" s="156" t="s">
        <v>22</v>
      </c>
      <c r="J14" s="158" t="str">
        <f>'Rekapitulácia stavby'!AN8</f>
        <v>27. 1. 2022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6" t="s">
        <v>24</v>
      </c>
      <c r="E16" s="39"/>
      <c r="F16" s="39"/>
      <c r="G16" s="39"/>
      <c r="H16" s="39"/>
      <c r="I16" s="156" t="s">
        <v>25</v>
      </c>
      <c r="J16" s="147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7" t="s">
        <v>27</v>
      </c>
      <c r="F17" s="39"/>
      <c r="G17" s="39"/>
      <c r="H17" s="39"/>
      <c r="I17" s="156" t="s">
        <v>28</v>
      </c>
      <c r="J17" s="147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6" t="s">
        <v>30</v>
      </c>
      <c r="E19" s="39"/>
      <c r="F19" s="39"/>
      <c r="G19" s="39"/>
      <c r="H19" s="39"/>
      <c r="I19" s="156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7"/>
      <c r="G20" s="147"/>
      <c r="H20" s="147"/>
      <c r="I20" s="156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6" t="s">
        <v>32</v>
      </c>
      <c r="E22" s="39"/>
      <c r="F22" s="39"/>
      <c r="G22" s="39"/>
      <c r="H22" s="39"/>
      <c r="I22" s="156" t="s">
        <v>25</v>
      </c>
      <c r="J22" s="147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7" t="s">
        <v>179</v>
      </c>
      <c r="F23" s="39"/>
      <c r="G23" s="39"/>
      <c r="H23" s="39"/>
      <c r="I23" s="156" t="s">
        <v>28</v>
      </c>
      <c r="J23" s="147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6" t="s">
        <v>38</v>
      </c>
      <c r="E25" s="39"/>
      <c r="F25" s="39"/>
      <c r="G25" s="39"/>
      <c r="H25" s="39"/>
      <c r="I25" s="156" t="s">
        <v>25</v>
      </c>
      <c r="J25" s="147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7" t="s">
        <v>39</v>
      </c>
      <c r="F26" s="39"/>
      <c r="G26" s="39"/>
      <c r="H26" s="39"/>
      <c r="I26" s="156" t="s">
        <v>28</v>
      </c>
      <c r="J26" s="147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6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4" t="s">
        <v>41</v>
      </c>
      <c r="E32" s="39"/>
      <c r="F32" s="39"/>
      <c r="G32" s="39"/>
      <c r="H32" s="39"/>
      <c r="I32" s="39"/>
      <c r="J32" s="165">
        <f>ROUND(J127,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6" t="s">
        <v>43</v>
      </c>
      <c r="G34" s="39"/>
      <c r="H34" s="39"/>
      <c r="I34" s="166" t="s">
        <v>42</v>
      </c>
      <c r="J34" s="166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7" t="s">
        <v>45</v>
      </c>
      <c r="E35" s="168" t="s">
        <v>46</v>
      </c>
      <c r="F35" s="169">
        <f>ROUND((SUM(BE127:BE161)),  2)</f>
        <v>0</v>
      </c>
      <c r="G35" s="170"/>
      <c r="H35" s="170"/>
      <c r="I35" s="171">
        <v>0.20000000000000001</v>
      </c>
      <c r="J35" s="169">
        <f>ROUND(((SUM(BE127:BE161))*I35),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68" t="s">
        <v>47</v>
      </c>
      <c r="F36" s="169">
        <f>ROUND((SUM(BF127:BF161)),  2)</f>
        <v>0</v>
      </c>
      <c r="G36" s="170"/>
      <c r="H36" s="170"/>
      <c r="I36" s="171">
        <v>0.20000000000000001</v>
      </c>
      <c r="J36" s="169">
        <f>ROUND(((SUM(BF127:BF161))*I36),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6" t="s">
        <v>48</v>
      </c>
      <c r="F37" s="172">
        <f>ROUND((SUM(BG127:BG161)),  2)</f>
        <v>0</v>
      </c>
      <c r="G37" s="39"/>
      <c r="H37" s="39"/>
      <c r="I37" s="173">
        <v>0.20000000000000001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6" t="s">
        <v>49</v>
      </c>
      <c r="F38" s="172">
        <f>ROUND((SUM(BH127:BH161)),  2)</f>
        <v>0</v>
      </c>
      <c r="G38" s="39"/>
      <c r="H38" s="39"/>
      <c r="I38" s="173">
        <v>0.20000000000000001</v>
      </c>
      <c r="J38" s="172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68" t="s">
        <v>50</v>
      </c>
      <c r="F39" s="169">
        <f>ROUND((SUM(BI127:BI161)),  2)</f>
        <v>0</v>
      </c>
      <c r="G39" s="170"/>
      <c r="H39" s="170"/>
      <c r="I39" s="171">
        <v>0</v>
      </c>
      <c r="J39" s="169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4"/>
      <c r="D41" s="175" t="s">
        <v>51</v>
      </c>
      <c r="E41" s="176"/>
      <c r="F41" s="176"/>
      <c r="G41" s="177" t="s">
        <v>52</v>
      </c>
      <c r="H41" s="178" t="s">
        <v>53</v>
      </c>
      <c r="I41" s="176"/>
      <c r="J41" s="179">
        <f>SUM(J32:J39)</f>
        <v>0</v>
      </c>
      <c r="K41" s="180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176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255" t="s">
        <v>177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299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3 - SO 01.3 Oplotenie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27. 1. 2022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2" t="s">
        <v>146</v>
      </c>
      <c r="D96" s="193"/>
      <c r="E96" s="193"/>
      <c r="F96" s="193"/>
      <c r="G96" s="193"/>
      <c r="H96" s="193"/>
      <c r="I96" s="193"/>
      <c r="J96" s="194" t="s">
        <v>147</v>
      </c>
      <c r="K96" s="193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5" t="s">
        <v>148</v>
      </c>
      <c r="D98" s="41"/>
      <c r="E98" s="41"/>
      <c r="F98" s="41"/>
      <c r="G98" s="41"/>
      <c r="H98" s="41"/>
      <c r="I98" s="41"/>
      <c r="J98" s="117">
        <f>J127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6"/>
      <c r="C99" s="197"/>
      <c r="D99" s="198" t="s">
        <v>150</v>
      </c>
      <c r="E99" s="199"/>
      <c r="F99" s="199"/>
      <c r="G99" s="199"/>
      <c r="H99" s="199"/>
      <c r="I99" s="199"/>
      <c r="J99" s="200">
        <f>J128</f>
        <v>0</v>
      </c>
      <c r="K99" s="197"/>
      <c r="L99" s="20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2"/>
      <c r="C100" s="139"/>
      <c r="D100" s="203" t="s">
        <v>180</v>
      </c>
      <c r="E100" s="204"/>
      <c r="F100" s="204"/>
      <c r="G100" s="204"/>
      <c r="H100" s="204"/>
      <c r="I100" s="204"/>
      <c r="J100" s="205">
        <f>J129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301</v>
      </c>
      <c r="E101" s="204"/>
      <c r="F101" s="204"/>
      <c r="G101" s="204"/>
      <c r="H101" s="204"/>
      <c r="I101" s="204"/>
      <c r="J101" s="205">
        <f>J137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139"/>
      <c r="D102" s="203" t="s">
        <v>468</v>
      </c>
      <c r="E102" s="204"/>
      <c r="F102" s="204"/>
      <c r="G102" s="204"/>
      <c r="H102" s="204"/>
      <c r="I102" s="204"/>
      <c r="J102" s="205">
        <f>J144</f>
        <v>0</v>
      </c>
      <c r="K102" s="139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139"/>
      <c r="D103" s="203" t="s">
        <v>184</v>
      </c>
      <c r="E103" s="204"/>
      <c r="F103" s="204"/>
      <c r="G103" s="204"/>
      <c r="H103" s="204"/>
      <c r="I103" s="204"/>
      <c r="J103" s="205">
        <f>J151</f>
        <v>0</v>
      </c>
      <c r="K103" s="139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6"/>
      <c r="C104" s="197"/>
      <c r="D104" s="198" t="s">
        <v>302</v>
      </c>
      <c r="E104" s="199"/>
      <c r="F104" s="199"/>
      <c r="G104" s="199"/>
      <c r="H104" s="199"/>
      <c r="I104" s="199"/>
      <c r="J104" s="200">
        <f>J153</f>
        <v>0</v>
      </c>
      <c r="K104" s="197"/>
      <c r="L104" s="20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2"/>
      <c r="C105" s="139"/>
      <c r="D105" s="203" t="s">
        <v>303</v>
      </c>
      <c r="E105" s="204"/>
      <c r="F105" s="204"/>
      <c r="G105" s="204"/>
      <c r="H105" s="204"/>
      <c r="I105" s="204"/>
      <c r="J105" s="205">
        <f>J154</f>
        <v>0</v>
      </c>
      <c r="K105" s="139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75"/>
      <c r="C111" s="76"/>
      <c r="D111" s="76"/>
      <c r="E111" s="76"/>
      <c r="F111" s="76"/>
      <c r="G111" s="76"/>
      <c r="H111" s="76"/>
      <c r="I111" s="76"/>
      <c r="J111" s="76"/>
      <c r="K111" s="76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152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255" t="str">
        <f>E7</f>
        <v>Zberný dvor Ludanice</v>
      </c>
      <c r="F115" s="33"/>
      <c r="G115" s="33"/>
      <c r="H115" s="33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176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255" t="s">
        <v>177</v>
      </c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299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83" t="str">
        <f>E11</f>
        <v>3 - SO 01.3 Oplotenie</v>
      </c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Ludanice</v>
      </c>
      <c r="G121" s="41"/>
      <c r="H121" s="41"/>
      <c r="I121" s="33" t="s">
        <v>22</v>
      </c>
      <c r="J121" s="86" t="str">
        <f>IF(J14="","",J14)</f>
        <v>27. 1. 2022</v>
      </c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24</v>
      </c>
      <c r="D123" s="41"/>
      <c r="E123" s="41"/>
      <c r="F123" s="28" t="str">
        <f>E17</f>
        <v>Obec Ludanice</v>
      </c>
      <c r="G123" s="41"/>
      <c r="H123" s="41"/>
      <c r="I123" s="33" t="s">
        <v>32</v>
      </c>
      <c r="J123" s="37" t="str">
        <f>E23</f>
        <v>Ing.arch.Ondrej Trangoš, Bratislava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38</v>
      </c>
      <c r="J124" s="37" t="str">
        <f>E26</f>
        <v>Bečka</v>
      </c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7"/>
      <c r="B126" s="208"/>
      <c r="C126" s="209" t="s">
        <v>153</v>
      </c>
      <c r="D126" s="210" t="s">
        <v>66</v>
      </c>
      <c r="E126" s="210" t="s">
        <v>62</v>
      </c>
      <c r="F126" s="210" t="s">
        <v>63</v>
      </c>
      <c r="G126" s="210" t="s">
        <v>154</v>
      </c>
      <c r="H126" s="210" t="s">
        <v>155</v>
      </c>
      <c r="I126" s="210" t="s">
        <v>156</v>
      </c>
      <c r="J126" s="211" t="s">
        <v>147</v>
      </c>
      <c r="K126" s="212" t="s">
        <v>157</v>
      </c>
      <c r="L126" s="213"/>
      <c r="M126" s="107" t="s">
        <v>1</v>
      </c>
      <c r="N126" s="108" t="s">
        <v>45</v>
      </c>
      <c r="O126" s="108" t="s">
        <v>158</v>
      </c>
      <c r="P126" s="108" t="s">
        <v>159</v>
      </c>
      <c r="Q126" s="108" t="s">
        <v>160</v>
      </c>
      <c r="R126" s="108" t="s">
        <v>161</v>
      </c>
      <c r="S126" s="108" t="s">
        <v>162</v>
      </c>
      <c r="T126" s="109" t="s">
        <v>163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9"/>
      <c r="B127" s="40"/>
      <c r="C127" s="114" t="s">
        <v>148</v>
      </c>
      <c r="D127" s="41"/>
      <c r="E127" s="41"/>
      <c r="F127" s="41"/>
      <c r="G127" s="41"/>
      <c r="H127" s="41"/>
      <c r="I127" s="41"/>
      <c r="J127" s="214">
        <f>BK127</f>
        <v>0</v>
      </c>
      <c r="K127" s="41"/>
      <c r="L127" s="45"/>
      <c r="M127" s="110"/>
      <c r="N127" s="215"/>
      <c r="O127" s="111"/>
      <c r="P127" s="216">
        <f>P128+P153</f>
        <v>0</v>
      </c>
      <c r="Q127" s="111"/>
      <c r="R127" s="216">
        <f>R128+R153</f>
        <v>2.7080017885439998</v>
      </c>
      <c r="S127" s="111"/>
      <c r="T127" s="217">
        <f>T128+T153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80</v>
      </c>
      <c r="AU127" s="18" t="s">
        <v>149</v>
      </c>
      <c r="BK127" s="218">
        <f>BK128+BK153</f>
        <v>0</v>
      </c>
    </row>
    <row r="128" s="12" customFormat="1" ht="25.92" customHeight="1">
      <c r="A128" s="12"/>
      <c r="B128" s="219"/>
      <c r="C128" s="220"/>
      <c r="D128" s="221" t="s">
        <v>80</v>
      </c>
      <c r="E128" s="222" t="s">
        <v>164</v>
      </c>
      <c r="F128" s="222" t="s">
        <v>165</v>
      </c>
      <c r="G128" s="220"/>
      <c r="H128" s="220"/>
      <c r="I128" s="223"/>
      <c r="J128" s="224">
        <f>BK128</f>
        <v>0</v>
      </c>
      <c r="K128" s="220"/>
      <c r="L128" s="225"/>
      <c r="M128" s="226"/>
      <c r="N128" s="227"/>
      <c r="O128" s="227"/>
      <c r="P128" s="228">
        <f>P129+P137+P144+P151</f>
        <v>0</v>
      </c>
      <c r="Q128" s="227"/>
      <c r="R128" s="228">
        <f>R129+R137+R144+R151</f>
        <v>1.0344817885439999</v>
      </c>
      <c r="S128" s="227"/>
      <c r="T128" s="229">
        <f>T129+T137+T144+T151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86</v>
      </c>
      <c r="AT128" s="231" t="s">
        <v>80</v>
      </c>
      <c r="AU128" s="231" t="s">
        <v>81</v>
      </c>
      <c r="AY128" s="230" t="s">
        <v>166</v>
      </c>
      <c r="BK128" s="232">
        <f>BK129+BK137+BK144+BK151</f>
        <v>0</v>
      </c>
    </row>
    <row r="129" s="12" customFormat="1" ht="22.8" customHeight="1">
      <c r="A129" s="12"/>
      <c r="B129" s="219"/>
      <c r="C129" s="220"/>
      <c r="D129" s="221" t="s">
        <v>80</v>
      </c>
      <c r="E129" s="233" t="s">
        <v>86</v>
      </c>
      <c r="F129" s="233" t="s">
        <v>185</v>
      </c>
      <c r="G129" s="220"/>
      <c r="H129" s="220"/>
      <c r="I129" s="223"/>
      <c r="J129" s="234">
        <f>BK129</f>
        <v>0</v>
      </c>
      <c r="K129" s="220"/>
      <c r="L129" s="225"/>
      <c r="M129" s="226"/>
      <c r="N129" s="227"/>
      <c r="O129" s="227"/>
      <c r="P129" s="228">
        <f>SUM(P130:P136)</f>
        <v>0</v>
      </c>
      <c r="Q129" s="227"/>
      <c r="R129" s="228">
        <f>SUM(R130:R136)</f>
        <v>0</v>
      </c>
      <c r="S129" s="227"/>
      <c r="T129" s="229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86</v>
      </c>
      <c r="AT129" s="231" t="s">
        <v>80</v>
      </c>
      <c r="AU129" s="231" t="s">
        <v>86</v>
      </c>
      <c r="AY129" s="230" t="s">
        <v>166</v>
      </c>
      <c r="BK129" s="232">
        <f>SUM(BK130:BK136)</f>
        <v>0</v>
      </c>
    </row>
    <row r="130" s="2" customFormat="1" ht="21.75" customHeight="1">
      <c r="A130" s="39"/>
      <c r="B130" s="40"/>
      <c r="C130" s="235" t="s">
        <v>86</v>
      </c>
      <c r="D130" s="235" t="s">
        <v>168</v>
      </c>
      <c r="E130" s="236" t="s">
        <v>311</v>
      </c>
      <c r="F130" s="237" t="s">
        <v>312</v>
      </c>
      <c r="G130" s="238" t="s">
        <v>250</v>
      </c>
      <c r="H130" s="239">
        <v>0.38400000000000001</v>
      </c>
      <c r="I130" s="240"/>
      <c r="J130" s="239">
        <f>ROUND(I130*H130,3)</f>
        <v>0</v>
      </c>
      <c r="K130" s="241"/>
      <c r="L130" s="45"/>
      <c r="M130" s="242" t="s">
        <v>1</v>
      </c>
      <c r="N130" s="243" t="s">
        <v>47</v>
      </c>
      <c r="O130" s="98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100</v>
      </c>
      <c r="AT130" s="246" t="s">
        <v>168</v>
      </c>
      <c r="AU130" s="246" t="s">
        <v>92</v>
      </c>
      <c r="AY130" s="18" t="s">
        <v>166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8" t="s">
        <v>92</v>
      </c>
      <c r="BK130" s="248">
        <f>ROUND(I130*H130,3)</f>
        <v>0</v>
      </c>
      <c r="BL130" s="18" t="s">
        <v>100</v>
      </c>
      <c r="BM130" s="246" t="s">
        <v>469</v>
      </c>
    </row>
    <row r="131" s="13" customFormat="1">
      <c r="A131" s="13"/>
      <c r="B131" s="256"/>
      <c r="C131" s="257"/>
      <c r="D131" s="258" t="s">
        <v>189</v>
      </c>
      <c r="E131" s="259" t="s">
        <v>1</v>
      </c>
      <c r="F131" s="260" t="s">
        <v>470</v>
      </c>
      <c r="G131" s="257"/>
      <c r="H131" s="261">
        <v>0.38400000000000001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189</v>
      </c>
      <c r="AU131" s="267" t="s">
        <v>92</v>
      </c>
      <c r="AV131" s="13" t="s">
        <v>92</v>
      </c>
      <c r="AW131" s="13" t="s">
        <v>36</v>
      </c>
      <c r="AX131" s="13" t="s">
        <v>86</v>
      </c>
      <c r="AY131" s="267" t="s">
        <v>166</v>
      </c>
    </row>
    <row r="132" s="2" customFormat="1" ht="16.5" customHeight="1">
      <c r="A132" s="39"/>
      <c r="B132" s="40"/>
      <c r="C132" s="235" t="s">
        <v>92</v>
      </c>
      <c r="D132" s="235" t="s">
        <v>168</v>
      </c>
      <c r="E132" s="236" t="s">
        <v>315</v>
      </c>
      <c r="F132" s="237" t="s">
        <v>316</v>
      </c>
      <c r="G132" s="238" t="s">
        <v>250</v>
      </c>
      <c r="H132" s="239">
        <v>0.38400000000000001</v>
      </c>
      <c r="I132" s="240"/>
      <c r="J132" s="239">
        <f>ROUND(I132*H132,3)</f>
        <v>0</v>
      </c>
      <c r="K132" s="241"/>
      <c r="L132" s="45"/>
      <c r="M132" s="242" t="s">
        <v>1</v>
      </c>
      <c r="N132" s="243" t="s">
        <v>47</v>
      </c>
      <c r="O132" s="98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100</v>
      </c>
      <c r="AT132" s="246" t="s">
        <v>168</v>
      </c>
      <c r="AU132" s="246" t="s">
        <v>92</v>
      </c>
      <c r="AY132" s="18" t="s">
        <v>166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8" t="s">
        <v>92</v>
      </c>
      <c r="BK132" s="248">
        <f>ROUND(I132*H132,3)</f>
        <v>0</v>
      </c>
      <c r="BL132" s="18" t="s">
        <v>100</v>
      </c>
      <c r="BM132" s="246" t="s">
        <v>471</v>
      </c>
    </row>
    <row r="133" s="2" customFormat="1" ht="24.15" customHeight="1">
      <c r="A133" s="39"/>
      <c r="B133" s="40"/>
      <c r="C133" s="235" t="s">
        <v>97</v>
      </c>
      <c r="D133" s="235" t="s">
        <v>168</v>
      </c>
      <c r="E133" s="236" t="s">
        <v>318</v>
      </c>
      <c r="F133" s="237" t="s">
        <v>319</v>
      </c>
      <c r="G133" s="238" t="s">
        <v>250</v>
      </c>
      <c r="H133" s="239">
        <v>0.38400000000000001</v>
      </c>
      <c r="I133" s="240"/>
      <c r="J133" s="239">
        <f>ROUND(I133*H133,3)</f>
        <v>0</v>
      </c>
      <c r="K133" s="241"/>
      <c r="L133" s="45"/>
      <c r="M133" s="242" t="s">
        <v>1</v>
      </c>
      <c r="N133" s="243" t="s">
        <v>47</v>
      </c>
      <c r="O133" s="98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100</v>
      </c>
      <c r="AT133" s="246" t="s">
        <v>168</v>
      </c>
      <c r="AU133" s="246" t="s">
        <v>92</v>
      </c>
      <c r="AY133" s="18" t="s">
        <v>166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8" t="s">
        <v>92</v>
      </c>
      <c r="BK133" s="248">
        <f>ROUND(I133*H133,3)</f>
        <v>0</v>
      </c>
      <c r="BL133" s="18" t="s">
        <v>100</v>
      </c>
      <c r="BM133" s="246" t="s">
        <v>472</v>
      </c>
    </row>
    <row r="134" s="2" customFormat="1" ht="33" customHeight="1">
      <c r="A134" s="39"/>
      <c r="B134" s="40"/>
      <c r="C134" s="235" t="s">
        <v>100</v>
      </c>
      <c r="D134" s="235" t="s">
        <v>168</v>
      </c>
      <c r="E134" s="236" t="s">
        <v>322</v>
      </c>
      <c r="F134" s="237" t="s">
        <v>323</v>
      </c>
      <c r="G134" s="238" t="s">
        <v>250</v>
      </c>
      <c r="H134" s="239">
        <v>0.38400000000000001</v>
      </c>
      <c r="I134" s="240"/>
      <c r="J134" s="239">
        <f>ROUND(I134*H134,3)</f>
        <v>0</v>
      </c>
      <c r="K134" s="241"/>
      <c r="L134" s="45"/>
      <c r="M134" s="242" t="s">
        <v>1</v>
      </c>
      <c r="N134" s="243" t="s">
        <v>47</v>
      </c>
      <c r="O134" s="98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100</v>
      </c>
      <c r="AT134" s="246" t="s">
        <v>168</v>
      </c>
      <c r="AU134" s="246" t="s">
        <v>92</v>
      </c>
      <c r="AY134" s="18" t="s">
        <v>166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8" t="s">
        <v>92</v>
      </c>
      <c r="BK134" s="248">
        <f>ROUND(I134*H134,3)</f>
        <v>0</v>
      </c>
      <c r="BL134" s="18" t="s">
        <v>100</v>
      </c>
      <c r="BM134" s="246" t="s">
        <v>473</v>
      </c>
    </row>
    <row r="135" s="2" customFormat="1" ht="21.75" customHeight="1">
      <c r="A135" s="39"/>
      <c r="B135" s="40"/>
      <c r="C135" s="235" t="s">
        <v>103</v>
      </c>
      <c r="D135" s="235" t="s">
        <v>168</v>
      </c>
      <c r="E135" s="236" t="s">
        <v>325</v>
      </c>
      <c r="F135" s="237" t="s">
        <v>326</v>
      </c>
      <c r="G135" s="238" t="s">
        <v>171</v>
      </c>
      <c r="H135" s="239">
        <v>15</v>
      </c>
      <c r="I135" s="240"/>
      <c r="J135" s="239">
        <f>ROUND(I135*H135,3)</f>
        <v>0</v>
      </c>
      <c r="K135" s="241"/>
      <c r="L135" s="45"/>
      <c r="M135" s="242" t="s">
        <v>1</v>
      </c>
      <c r="N135" s="243" t="s">
        <v>47</v>
      </c>
      <c r="O135" s="98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100</v>
      </c>
      <c r="AT135" s="246" t="s">
        <v>168</v>
      </c>
      <c r="AU135" s="246" t="s">
        <v>92</v>
      </c>
      <c r="AY135" s="18" t="s">
        <v>166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8" t="s">
        <v>92</v>
      </c>
      <c r="BK135" s="248">
        <f>ROUND(I135*H135,3)</f>
        <v>0</v>
      </c>
      <c r="BL135" s="18" t="s">
        <v>100</v>
      </c>
      <c r="BM135" s="246" t="s">
        <v>474</v>
      </c>
    </row>
    <row r="136" s="13" customFormat="1">
      <c r="A136" s="13"/>
      <c r="B136" s="256"/>
      <c r="C136" s="257"/>
      <c r="D136" s="258" t="s">
        <v>189</v>
      </c>
      <c r="E136" s="259" t="s">
        <v>1</v>
      </c>
      <c r="F136" s="260" t="s">
        <v>475</v>
      </c>
      <c r="G136" s="257"/>
      <c r="H136" s="261">
        <v>15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189</v>
      </c>
      <c r="AU136" s="267" t="s">
        <v>92</v>
      </c>
      <c r="AV136" s="13" t="s">
        <v>92</v>
      </c>
      <c r="AW136" s="13" t="s">
        <v>36</v>
      </c>
      <c r="AX136" s="13" t="s">
        <v>86</v>
      </c>
      <c r="AY136" s="267" t="s">
        <v>166</v>
      </c>
    </row>
    <row r="137" s="12" customFormat="1" ht="22.8" customHeight="1">
      <c r="A137" s="12"/>
      <c r="B137" s="219"/>
      <c r="C137" s="220"/>
      <c r="D137" s="221" t="s">
        <v>80</v>
      </c>
      <c r="E137" s="233" t="s">
        <v>92</v>
      </c>
      <c r="F137" s="233" t="s">
        <v>329</v>
      </c>
      <c r="G137" s="220"/>
      <c r="H137" s="220"/>
      <c r="I137" s="223"/>
      <c r="J137" s="234">
        <f>BK137</f>
        <v>0</v>
      </c>
      <c r="K137" s="220"/>
      <c r="L137" s="225"/>
      <c r="M137" s="226"/>
      <c r="N137" s="227"/>
      <c r="O137" s="227"/>
      <c r="P137" s="228">
        <f>SUM(P138:P143)</f>
        <v>0</v>
      </c>
      <c r="Q137" s="227"/>
      <c r="R137" s="228">
        <f>SUM(R138:R143)</f>
        <v>0.87368178854399992</v>
      </c>
      <c r="S137" s="227"/>
      <c r="T137" s="229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86</v>
      </c>
      <c r="AT137" s="231" t="s">
        <v>80</v>
      </c>
      <c r="AU137" s="231" t="s">
        <v>86</v>
      </c>
      <c r="AY137" s="230" t="s">
        <v>166</v>
      </c>
      <c r="BK137" s="232">
        <f>SUM(BK138:BK143)</f>
        <v>0</v>
      </c>
    </row>
    <row r="138" s="2" customFormat="1" ht="24.15" customHeight="1">
      <c r="A138" s="39"/>
      <c r="B138" s="40"/>
      <c r="C138" s="235" t="s">
        <v>116</v>
      </c>
      <c r="D138" s="235" t="s">
        <v>168</v>
      </c>
      <c r="E138" s="236" t="s">
        <v>476</v>
      </c>
      <c r="F138" s="237" t="s">
        <v>477</v>
      </c>
      <c r="G138" s="238" t="s">
        <v>230</v>
      </c>
      <c r="H138" s="239">
        <v>12</v>
      </c>
      <c r="I138" s="240"/>
      <c r="J138" s="239">
        <f>ROUND(I138*H138,3)</f>
        <v>0</v>
      </c>
      <c r="K138" s="241"/>
      <c r="L138" s="45"/>
      <c r="M138" s="242" t="s">
        <v>1</v>
      </c>
      <c r="N138" s="243" t="s">
        <v>47</v>
      </c>
      <c r="O138" s="98"/>
      <c r="P138" s="244">
        <f>O138*H138</f>
        <v>0</v>
      </c>
      <c r="Q138" s="244">
        <v>0.0011540400000000001</v>
      </c>
      <c r="R138" s="244">
        <f>Q138*H138</f>
        <v>0.01384848</v>
      </c>
      <c r="S138" s="244">
        <v>0</v>
      </c>
      <c r="T138" s="24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100</v>
      </c>
      <c r="AT138" s="246" t="s">
        <v>168</v>
      </c>
      <c r="AU138" s="246" t="s">
        <v>92</v>
      </c>
      <c r="AY138" s="18" t="s">
        <v>166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8" t="s">
        <v>92</v>
      </c>
      <c r="BK138" s="248">
        <f>ROUND(I138*H138,3)</f>
        <v>0</v>
      </c>
      <c r="BL138" s="18" t="s">
        <v>100</v>
      </c>
      <c r="BM138" s="246" t="s">
        <v>478</v>
      </c>
    </row>
    <row r="139" s="2" customFormat="1" ht="24.15" customHeight="1">
      <c r="A139" s="39"/>
      <c r="B139" s="40"/>
      <c r="C139" s="235" t="s">
        <v>119</v>
      </c>
      <c r="D139" s="235" t="s">
        <v>168</v>
      </c>
      <c r="E139" s="236" t="s">
        <v>479</v>
      </c>
      <c r="F139" s="237" t="s">
        <v>480</v>
      </c>
      <c r="G139" s="238" t="s">
        <v>230</v>
      </c>
      <c r="H139" s="239">
        <v>12</v>
      </c>
      <c r="I139" s="240"/>
      <c r="J139" s="239">
        <f>ROUND(I139*H139,3)</f>
        <v>0</v>
      </c>
      <c r="K139" s="241"/>
      <c r="L139" s="45"/>
      <c r="M139" s="242" t="s">
        <v>1</v>
      </c>
      <c r="N139" s="243" t="s">
        <v>47</v>
      </c>
      <c r="O139" s="98"/>
      <c r="P139" s="244">
        <f>O139*H139</f>
        <v>0</v>
      </c>
      <c r="Q139" s="244">
        <v>0.00102604</v>
      </c>
      <c r="R139" s="244">
        <f>Q139*H139</f>
        <v>0.012312480000000001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100</v>
      </c>
      <c r="AT139" s="246" t="s">
        <v>168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481</v>
      </c>
    </row>
    <row r="140" s="2" customFormat="1" ht="16.5" customHeight="1">
      <c r="A140" s="39"/>
      <c r="B140" s="40"/>
      <c r="C140" s="235" t="s">
        <v>122</v>
      </c>
      <c r="D140" s="235" t="s">
        <v>168</v>
      </c>
      <c r="E140" s="236" t="s">
        <v>339</v>
      </c>
      <c r="F140" s="237" t="s">
        <v>340</v>
      </c>
      <c r="G140" s="238" t="s">
        <v>250</v>
      </c>
      <c r="H140" s="239">
        <v>0.33600000000000002</v>
      </c>
      <c r="I140" s="240"/>
      <c r="J140" s="239">
        <f>ROUND(I140*H140,3)</f>
        <v>0</v>
      </c>
      <c r="K140" s="241"/>
      <c r="L140" s="45"/>
      <c r="M140" s="242" t="s">
        <v>1</v>
      </c>
      <c r="N140" s="243" t="s">
        <v>47</v>
      </c>
      <c r="O140" s="98"/>
      <c r="P140" s="244">
        <f>O140*H140</f>
        <v>0</v>
      </c>
      <c r="Q140" s="244">
        <v>2.1940757039999998</v>
      </c>
      <c r="R140" s="244">
        <f>Q140*H140</f>
        <v>0.73720943654399995</v>
      </c>
      <c r="S140" s="244">
        <v>0</v>
      </c>
      <c r="T140" s="24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100</v>
      </c>
      <c r="AT140" s="246" t="s">
        <v>168</v>
      </c>
      <c r="AU140" s="246" t="s">
        <v>92</v>
      </c>
      <c r="AY140" s="18" t="s">
        <v>166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8" t="s">
        <v>92</v>
      </c>
      <c r="BK140" s="248">
        <f>ROUND(I140*H140,3)</f>
        <v>0</v>
      </c>
      <c r="BL140" s="18" t="s">
        <v>100</v>
      </c>
      <c r="BM140" s="246" t="s">
        <v>482</v>
      </c>
    </row>
    <row r="141" s="13" customFormat="1">
      <c r="A141" s="13"/>
      <c r="B141" s="256"/>
      <c r="C141" s="257"/>
      <c r="D141" s="258" t="s">
        <v>189</v>
      </c>
      <c r="E141" s="259" t="s">
        <v>1</v>
      </c>
      <c r="F141" s="260" t="s">
        <v>483</v>
      </c>
      <c r="G141" s="257"/>
      <c r="H141" s="261">
        <v>0.33600000000000002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189</v>
      </c>
      <c r="AU141" s="267" t="s">
        <v>92</v>
      </c>
      <c r="AV141" s="13" t="s">
        <v>92</v>
      </c>
      <c r="AW141" s="13" t="s">
        <v>36</v>
      </c>
      <c r="AX141" s="13" t="s">
        <v>86</v>
      </c>
      <c r="AY141" s="267" t="s">
        <v>166</v>
      </c>
    </row>
    <row r="142" s="2" customFormat="1" ht="24.15" customHeight="1">
      <c r="A142" s="39"/>
      <c r="B142" s="40"/>
      <c r="C142" s="235" t="s">
        <v>125</v>
      </c>
      <c r="D142" s="235" t="s">
        <v>168</v>
      </c>
      <c r="E142" s="236" t="s">
        <v>344</v>
      </c>
      <c r="F142" s="237" t="s">
        <v>345</v>
      </c>
      <c r="G142" s="238" t="s">
        <v>250</v>
      </c>
      <c r="H142" s="239">
        <v>0.048000000000000001</v>
      </c>
      <c r="I142" s="240"/>
      <c r="J142" s="239">
        <f>ROUND(I142*H142,3)</f>
        <v>0</v>
      </c>
      <c r="K142" s="241"/>
      <c r="L142" s="45"/>
      <c r="M142" s="242" t="s">
        <v>1</v>
      </c>
      <c r="N142" s="243" t="s">
        <v>47</v>
      </c>
      <c r="O142" s="98"/>
      <c r="P142" s="244">
        <f>O142*H142</f>
        <v>0</v>
      </c>
      <c r="Q142" s="244">
        <v>2.2981539999999998</v>
      </c>
      <c r="R142" s="244">
        <f>Q142*H142</f>
        <v>0.11031139199999999</v>
      </c>
      <c r="S142" s="244">
        <v>0</v>
      </c>
      <c r="T142" s="24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100</v>
      </c>
      <c r="AT142" s="246" t="s">
        <v>168</v>
      </c>
      <c r="AU142" s="246" t="s">
        <v>92</v>
      </c>
      <c r="AY142" s="18" t="s">
        <v>166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8" t="s">
        <v>92</v>
      </c>
      <c r="BK142" s="248">
        <f>ROUND(I142*H142,3)</f>
        <v>0</v>
      </c>
      <c r="BL142" s="18" t="s">
        <v>100</v>
      </c>
      <c r="BM142" s="246" t="s">
        <v>484</v>
      </c>
    </row>
    <row r="143" s="13" customFormat="1">
      <c r="A143" s="13"/>
      <c r="B143" s="256"/>
      <c r="C143" s="257"/>
      <c r="D143" s="258" t="s">
        <v>189</v>
      </c>
      <c r="E143" s="259" t="s">
        <v>1</v>
      </c>
      <c r="F143" s="260" t="s">
        <v>485</v>
      </c>
      <c r="G143" s="257"/>
      <c r="H143" s="261">
        <v>0.048000000000000001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189</v>
      </c>
      <c r="AU143" s="267" t="s">
        <v>92</v>
      </c>
      <c r="AV143" s="13" t="s">
        <v>92</v>
      </c>
      <c r="AW143" s="13" t="s">
        <v>36</v>
      </c>
      <c r="AX143" s="13" t="s">
        <v>86</v>
      </c>
      <c r="AY143" s="267" t="s">
        <v>166</v>
      </c>
    </row>
    <row r="144" s="12" customFormat="1" ht="22.8" customHeight="1">
      <c r="A144" s="12"/>
      <c r="B144" s="219"/>
      <c r="C144" s="220"/>
      <c r="D144" s="221" t="s">
        <v>80</v>
      </c>
      <c r="E144" s="233" t="s">
        <v>97</v>
      </c>
      <c r="F144" s="233" t="s">
        <v>486</v>
      </c>
      <c r="G144" s="220"/>
      <c r="H144" s="220"/>
      <c r="I144" s="223"/>
      <c r="J144" s="234">
        <f>BK144</f>
        <v>0</v>
      </c>
      <c r="K144" s="220"/>
      <c r="L144" s="225"/>
      <c r="M144" s="226"/>
      <c r="N144" s="227"/>
      <c r="O144" s="227"/>
      <c r="P144" s="228">
        <f>SUM(P145:P150)</f>
        <v>0</v>
      </c>
      <c r="Q144" s="227"/>
      <c r="R144" s="228">
        <f>SUM(R145:R150)</f>
        <v>0.16080000000000003</v>
      </c>
      <c r="S144" s="227"/>
      <c r="T144" s="229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86</v>
      </c>
      <c r="AT144" s="231" t="s">
        <v>80</v>
      </c>
      <c r="AU144" s="231" t="s">
        <v>86</v>
      </c>
      <c r="AY144" s="230" t="s">
        <v>166</v>
      </c>
      <c r="BK144" s="232">
        <f>SUM(BK145:BK150)</f>
        <v>0</v>
      </c>
    </row>
    <row r="145" s="2" customFormat="1" ht="24.15" customHeight="1">
      <c r="A145" s="39"/>
      <c r="B145" s="40"/>
      <c r="C145" s="235" t="s">
        <v>128</v>
      </c>
      <c r="D145" s="235" t="s">
        <v>168</v>
      </c>
      <c r="E145" s="236" t="s">
        <v>487</v>
      </c>
      <c r="F145" s="237" t="s">
        <v>488</v>
      </c>
      <c r="G145" s="238" t="s">
        <v>230</v>
      </c>
      <c r="H145" s="239">
        <v>12</v>
      </c>
      <c r="I145" s="240"/>
      <c r="J145" s="239">
        <f>ROUND(I145*H145,3)</f>
        <v>0</v>
      </c>
      <c r="K145" s="241"/>
      <c r="L145" s="45"/>
      <c r="M145" s="242" t="s">
        <v>1</v>
      </c>
      <c r="N145" s="243" t="s">
        <v>47</v>
      </c>
      <c r="O145" s="98"/>
      <c r="P145" s="244">
        <f>O145*H145</f>
        <v>0</v>
      </c>
      <c r="Q145" s="244">
        <v>0.0041999999999999997</v>
      </c>
      <c r="R145" s="244">
        <f>Q145*H145</f>
        <v>0.0504</v>
      </c>
      <c r="S145" s="244">
        <v>0</v>
      </c>
      <c r="T145" s="24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100</v>
      </c>
      <c r="AT145" s="246" t="s">
        <v>168</v>
      </c>
      <c r="AU145" s="246" t="s">
        <v>92</v>
      </c>
      <c r="AY145" s="18" t="s">
        <v>166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8" t="s">
        <v>92</v>
      </c>
      <c r="BK145" s="248">
        <f>ROUND(I145*H145,3)</f>
        <v>0</v>
      </c>
      <c r="BL145" s="18" t="s">
        <v>100</v>
      </c>
      <c r="BM145" s="246" t="s">
        <v>489</v>
      </c>
    </row>
    <row r="146" s="2" customFormat="1" ht="24.15" customHeight="1">
      <c r="A146" s="39"/>
      <c r="B146" s="40"/>
      <c r="C146" s="300" t="s">
        <v>131</v>
      </c>
      <c r="D146" s="300" t="s">
        <v>227</v>
      </c>
      <c r="E146" s="301" t="s">
        <v>490</v>
      </c>
      <c r="F146" s="302" t="s">
        <v>491</v>
      </c>
      <c r="G146" s="303" t="s">
        <v>230</v>
      </c>
      <c r="H146" s="304">
        <v>12</v>
      </c>
      <c r="I146" s="305"/>
      <c r="J146" s="304">
        <f>ROUND(I146*H146,3)</f>
        <v>0</v>
      </c>
      <c r="K146" s="306"/>
      <c r="L146" s="307"/>
      <c r="M146" s="308" t="s">
        <v>1</v>
      </c>
      <c r="N146" s="309" t="s">
        <v>47</v>
      </c>
      <c r="O146" s="98"/>
      <c r="P146" s="244">
        <f>O146*H146</f>
        <v>0</v>
      </c>
      <c r="Q146" s="244">
        <v>0.0091000000000000004</v>
      </c>
      <c r="R146" s="244">
        <f>Q146*H146</f>
        <v>0.10920000000000001</v>
      </c>
      <c r="S146" s="244">
        <v>0</v>
      </c>
      <c r="T146" s="24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122</v>
      </c>
      <c r="AT146" s="246" t="s">
        <v>227</v>
      </c>
      <c r="AU146" s="246" t="s">
        <v>92</v>
      </c>
      <c r="AY146" s="18" t="s">
        <v>166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8" t="s">
        <v>92</v>
      </c>
      <c r="BK146" s="248">
        <f>ROUND(I146*H146,3)</f>
        <v>0</v>
      </c>
      <c r="BL146" s="18" t="s">
        <v>100</v>
      </c>
      <c r="BM146" s="246" t="s">
        <v>492</v>
      </c>
    </row>
    <row r="147" s="2" customFormat="1" ht="16.5" customHeight="1">
      <c r="A147" s="39"/>
      <c r="B147" s="40"/>
      <c r="C147" s="300" t="s">
        <v>134</v>
      </c>
      <c r="D147" s="300" t="s">
        <v>227</v>
      </c>
      <c r="E147" s="301" t="s">
        <v>493</v>
      </c>
      <c r="F147" s="302" t="s">
        <v>494</v>
      </c>
      <c r="G147" s="303" t="s">
        <v>230</v>
      </c>
      <c r="H147" s="304">
        <v>48</v>
      </c>
      <c r="I147" s="305"/>
      <c r="J147" s="304">
        <f>ROUND(I147*H147,3)</f>
        <v>0</v>
      </c>
      <c r="K147" s="306"/>
      <c r="L147" s="307"/>
      <c r="M147" s="308" t="s">
        <v>1</v>
      </c>
      <c r="N147" s="309" t="s">
        <v>47</v>
      </c>
      <c r="O147" s="98"/>
      <c r="P147" s="244">
        <f>O147*H147</f>
        <v>0</v>
      </c>
      <c r="Q147" s="244">
        <v>1.0000000000000001E-05</v>
      </c>
      <c r="R147" s="244">
        <f>Q147*H147</f>
        <v>0.00048000000000000007</v>
      </c>
      <c r="S147" s="244">
        <v>0</v>
      </c>
      <c r="T147" s="24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6" t="s">
        <v>122</v>
      </c>
      <c r="AT147" s="246" t="s">
        <v>227</v>
      </c>
      <c r="AU147" s="246" t="s">
        <v>92</v>
      </c>
      <c r="AY147" s="18" t="s">
        <v>166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8" t="s">
        <v>92</v>
      </c>
      <c r="BK147" s="248">
        <f>ROUND(I147*H147,3)</f>
        <v>0</v>
      </c>
      <c r="BL147" s="18" t="s">
        <v>100</v>
      </c>
      <c r="BM147" s="246" t="s">
        <v>495</v>
      </c>
    </row>
    <row r="148" s="13" customFormat="1">
      <c r="A148" s="13"/>
      <c r="B148" s="256"/>
      <c r="C148" s="257"/>
      <c r="D148" s="258" t="s">
        <v>189</v>
      </c>
      <c r="E148" s="259" t="s">
        <v>1</v>
      </c>
      <c r="F148" s="260" t="s">
        <v>496</v>
      </c>
      <c r="G148" s="257"/>
      <c r="H148" s="261">
        <v>48</v>
      </c>
      <c r="I148" s="262"/>
      <c r="J148" s="257"/>
      <c r="K148" s="257"/>
      <c r="L148" s="263"/>
      <c r="M148" s="264"/>
      <c r="N148" s="265"/>
      <c r="O148" s="265"/>
      <c r="P148" s="265"/>
      <c r="Q148" s="265"/>
      <c r="R148" s="265"/>
      <c r="S148" s="265"/>
      <c r="T148" s="26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7" t="s">
        <v>189</v>
      </c>
      <c r="AU148" s="267" t="s">
        <v>92</v>
      </c>
      <c r="AV148" s="13" t="s">
        <v>92</v>
      </c>
      <c r="AW148" s="13" t="s">
        <v>36</v>
      </c>
      <c r="AX148" s="13" t="s">
        <v>86</v>
      </c>
      <c r="AY148" s="267" t="s">
        <v>166</v>
      </c>
    </row>
    <row r="149" s="2" customFormat="1" ht="16.5" customHeight="1">
      <c r="A149" s="39"/>
      <c r="B149" s="40"/>
      <c r="C149" s="300" t="s">
        <v>138</v>
      </c>
      <c r="D149" s="300" t="s">
        <v>227</v>
      </c>
      <c r="E149" s="301" t="s">
        <v>497</v>
      </c>
      <c r="F149" s="302" t="s">
        <v>498</v>
      </c>
      <c r="G149" s="303" t="s">
        <v>230</v>
      </c>
      <c r="H149" s="304">
        <v>12</v>
      </c>
      <c r="I149" s="305"/>
      <c r="J149" s="304">
        <f>ROUND(I149*H149,3)</f>
        <v>0</v>
      </c>
      <c r="K149" s="306"/>
      <c r="L149" s="307"/>
      <c r="M149" s="308" t="s">
        <v>1</v>
      </c>
      <c r="N149" s="309" t="s">
        <v>47</v>
      </c>
      <c r="O149" s="98"/>
      <c r="P149" s="244">
        <f>O149*H149</f>
        <v>0</v>
      </c>
      <c r="Q149" s="244">
        <v>6.0000000000000002E-05</v>
      </c>
      <c r="R149" s="244">
        <f>Q149*H149</f>
        <v>0.00072000000000000005</v>
      </c>
      <c r="S149" s="244">
        <v>0</v>
      </c>
      <c r="T149" s="24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360</v>
      </c>
      <c r="AT149" s="246" t="s">
        <v>227</v>
      </c>
      <c r="AU149" s="246" t="s">
        <v>92</v>
      </c>
      <c r="AY149" s="18" t="s">
        <v>166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8" t="s">
        <v>92</v>
      </c>
      <c r="BK149" s="248">
        <f>ROUND(I149*H149,3)</f>
        <v>0</v>
      </c>
      <c r="BL149" s="18" t="s">
        <v>284</v>
      </c>
      <c r="BM149" s="246" t="s">
        <v>499</v>
      </c>
    </row>
    <row r="150" s="13" customFormat="1">
      <c r="A150" s="13"/>
      <c r="B150" s="256"/>
      <c r="C150" s="257"/>
      <c r="D150" s="258" t="s">
        <v>189</v>
      </c>
      <c r="E150" s="259" t="s">
        <v>1</v>
      </c>
      <c r="F150" s="260" t="s">
        <v>134</v>
      </c>
      <c r="G150" s="257"/>
      <c r="H150" s="261">
        <v>12</v>
      </c>
      <c r="I150" s="262"/>
      <c r="J150" s="257"/>
      <c r="K150" s="257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189</v>
      </c>
      <c r="AU150" s="267" t="s">
        <v>92</v>
      </c>
      <c r="AV150" s="13" t="s">
        <v>92</v>
      </c>
      <c r="AW150" s="13" t="s">
        <v>36</v>
      </c>
      <c r="AX150" s="13" t="s">
        <v>86</v>
      </c>
      <c r="AY150" s="267" t="s">
        <v>166</v>
      </c>
    </row>
    <row r="151" s="12" customFormat="1" ht="22.8" customHeight="1">
      <c r="A151" s="12"/>
      <c r="B151" s="219"/>
      <c r="C151" s="220"/>
      <c r="D151" s="221" t="s">
        <v>80</v>
      </c>
      <c r="E151" s="233" t="s">
        <v>293</v>
      </c>
      <c r="F151" s="233" t="s">
        <v>294</v>
      </c>
      <c r="G151" s="220"/>
      <c r="H151" s="220"/>
      <c r="I151" s="223"/>
      <c r="J151" s="234">
        <f>BK151</f>
        <v>0</v>
      </c>
      <c r="K151" s="220"/>
      <c r="L151" s="225"/>
      <c r="M151" s="226"/>
      <c r="N151" s="227"/>
      <c r="O151" s="227"/>
      <c r="P151" s="228">
        <f>P152</f>
        <v>0</v>
      </c>
      <c r="Q151" s="227"/>
      <c r="R151" s="228">
        <f>R152</f>
        <v>0</v>
      </c>
      <c r="S151" s="227"/>
      <c r="T151" s="22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0" t="s">
        <v>86</v>
      </c>
      <c r="AT151" s="231" t="s">
        <v>80</v>
      </c>
      <c r="AU151" s="231" t="s">
        <v>86</v>
      </c>
      <c r="AY151" s="230" t="s">
        <v>166</v>
      </c>
      <c r="BK151" s="232">
        <f>BK152</f>
        <v>0</v>
      </c>
    </row>
    <row r="152" s="2" customFormat="1" ht="24.15" customHeight="1">
      <c r="A152" s="39"/>
      <c r="B152" s="40"/>
      <c r="C152" s="235" t="s">
        <v>141</v>
      </c>
      <c r="D152" s="235" t="s">
        <v>168</v>
      </c>
      <c r="E152" s="236" t="s">
        <v>348</v>
      </c>
      <c r="F152" s="237" t="s">
        <v>349</v>
      </c>
      <c r="G152" s="238" t="s">
        <v>287</v>
      </c>
      <c r="H152" s="239">
        <v>1.034</v>
      </c>
      <c r="I152" s="240"/>
      <c r="J152" s="239">
        <f>ROUND(I152*H152,3)</f>
        <v>0</v>
      </c>
      <c r="K152" s="241"/>
      <c r="L152" s="45"/>
      <c r="M152" s="242" t="s">
        <v>1</v>
      </c>
      <c r="N152" s="243" t="s">
        <v>47</v>
      </c>
      <c r="O152" s="98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100</v>
      </c>
      <c r="AT152" s="246" t="s">
        <v>168</v>
      </c>
      <c r="AU152" s="246" t="s">
        <v>92</v>
      </c>
      <c r="AY152" s="18" t="s">
        <v>166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8" t="s">
        <v>92</v>
      </c>
      <c r="BK152" s="248">
        <f>ROUND(I152*H152,3)</f>
        <v>0</v>
      </c>
      <c r="BL152" s="18" t="s">
        <v>100</v>
      </c>
      <c r="BM152" s="246" t="s">
        <v>500</v>
      </c>
    </row>
    <row r="153" s="12" customFormat="1" ht="25.92" customHeight="1">
      <c r="A153" s="12"/>
      <c r="B153" s="219"/>
      <c r="C153" s="220"/>
      <c r="D153" s="221" t="s">
        <v>80</v>
      </c>
      <c r="E153" s="222" t="s">
        <v>351</v>
      </c>
      <c r="F153" s="222" t="s">
        <v>352</v>
      </c>
      <c r="G153" s="220"/>
      <c r="H153" s="220"/>
      <c r="I153" s="223"/>
      <c r="J153" s="224">
        <f>BK153</f>
        <v>0</v>
      </c>
      <c r="K153" s="220"/>
      <c r="L153" s="225"/>
      <c r="M153" s="226"/>
      <c r="N153" s="227"/>
      <c r="O153" s="227"/>
      <c r="P153" s="228">
        <f>P154</f>
        <v>0</v>
      </c>
      <c r="Q153" s="227"/>
      <c r="R153" s="228">
        <f>R154</f>
        <v>1.6735199999999999</v>
      </c>
      <c r="S153" s="227"/>
      <c r="T153" s="22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92</v>
      </c>
      <c r="AT153" s="231" t="s">
        <v>80</v>
      </c>
      <c r="AU153" s="231" t="s">
        <v>81</v>
      </c>
      <c r="AY153" s="230" t="s">
        <v>166</v>
      </c>
      <c r="BK153" s="232">
        <f>BK154</f>
        <v>0</v>
      </c>
    </row>
    <row r="154" s="12" customFormat="1" ht="22.8" customHeight="1">
      <c r="A154" s="12"/>
      <c r="B154" s="219"/>
      <c r="C154" s="220"/>
      <c r="D154" s="221" t="s">
        <v>80</v>
      </c>
      <c r="E154" s="233" t="s">
        <v>353</v>
      </c>
      <c r="F154" s="233" t="s">
        <v>354</v>
      </c>
      <c r="G154" s="220"/>
      <c r="H154" s="220"/>
      <c r="I154" s="223"/>
      <c r="J154" s="234">
        <f>BK154</f>
        <v>0</v>
      </c>
      <c r="K154" s="220"/>
      <c r="L154" s="225"/>
      <c r="M154" s="226"/>
      <c r="N154" s="227"/>
      <c r="O154" s="227"/>
      <c r="P154" s="228">
        <f>SUM(P155:P161)</f>
        <v>0</v>
      </c>
      <c r="Q154" s="227"/>
      <c r="R154" s="228">
        <f>SUM(R155:R161)</f>
        <v>1.6735199999999999</v>
      </c>
      <c r="S154" s="227"/>
      <c r="T154" s="229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0" t="s">
        <v>92</v>
      </c>
      <c r="AT154" s="231" t="s">
        <v>80</v>
      </c>
      <c r="AU154" s="231" t="s">
        <v>86</v>
      </c>
      <c r="AY154" s="230" t="s">
        <v>166</v>
      </c>
      <c r="BK154" s="232">
        <f>SUM(BK155:BK161)</f>
        <v>0</v>
      </c>
    </row>
    <row r="155" s="2" customFormat="1" ht="24.15" customHeight="1">
      <c r="A155" s="39"/>
      <c r="B155" s="40"/>
      <c r="C155" s="235" t="s">
        <v>279</v>
      </c>
      <c r="D155" s="235" t="s">
        <v>168</v>
      </c>
      <c r="E155" s="236" t="s">
        <v>501</v>
      </c>
      <c r="F155" s="237" t="s">
        <v>502</v>
      </c>
      <c r="G155" s="238" t="s">
        <v>236</v>
      </c>
      <c r="H155" s="239">
        <v>30</v>
      </c>
      <c r="I155" s="240"/>
      <c r="J155" s="239">
        <f>ROUND(I155*H155,3)</f>
        <v>0</v>
      </c>
      <c r="K155" s="241"/>
      <c r="L155" s="45"/>
      <c r="M155" s="242" t="s">
        <v>1</v>
      </c>
      <c r="N155" s="243" t="s">
        <v>47</v>
      </c>
      <c r="O155" s="98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284</v>
      </c>
      <c r="AT155" s="246" t="s">
        <v>168</v>
      </c>
      <c r="AU155" s="246" t="s">
        <v>92</v>
      </c>
      <c r="AY155" s="18" t="s">
        <v>166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8" t="s">
        <v>92</v>
      </c>
      <c r="BK155" s="248">
        <f>ROUND(I155*H155,3)</f>
        <v>0</v>
      </c>
      <c r="BL155" s="18" t="s">
        <v>284</v>
      </c>
      <c r="BM155" s="246" t="s">
        <v>503</v>
      </c>
    </row>
    <row r="156" s="2" customFormat="1" ht="33" customHeight="1">
      <c r="A156" s="39"/>
      <c r="B156" s="40"/>
      <c r="C156" s="300" t="s">
        <v>284</v>
      </c>
      <c r="D156" s="300" t="s">
        <v>227</v>
      </c>
      <c r="E156" s="301" t="s">
        <v>504</v>
      </c>
      <c r="F156" s="302" t="s">
        <v>505</v>
      </c>
      <c r="G156" s="303" t="s">
        <v>230</v>
      </c>
      <c r="H156" s="304">
        <v>12</v>
      </c>
      <c r="I156" s="305"/>
      <c r="J156" s="304">
        <f>ROUND(I156*H156,3)</f>
        <v>0</v>
      </c>
      <c r="K156" s="306"/>
      <c r="L156" s="307"/>
      <c r="M156" s="308" t="s">
        <v>1</v>
      </c>
      <c r="N156" s="309" t="s">
        <v>47</v>
      </c>
      <c r="O156" s="98"/>
      <c r="P156" s="244">
        <f>O156*H156</f>
        <v>0</v>
      </c>
      <c r="Q156" s="244">
        <v>0.041399999999999999</v>
      </c>
      <c r="R156" s="244">
        <f>Q156*H156</f>
        <v>0.49680000000000002</v>
      </c>
      <c r="S156" s="244">
        <v>0</v>
      </c>
      <c r="T156" s="24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6" t="s">
        <v>360</v>
      </c>
      <c r="AT156" s="246" t="s">
        <v>227</v>
      </c>
      <c r="AU156" s="246" t="s">
        <v>92</v>
      </c>
      <c r="AY156" s="18" t="s">
        <v>166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8" t="s">
        <v>92</v>
      </c>
      <c r="BK156" s="248">
        <f>ROUND(I156*H156,3)</f>
        <v>0</v>
      </c>
      <c r="BL156" s="18" t="s">
        <v>284</v>
      </c>
      <c r="BM156" s="246" t="s">
        <v>506</v>
      </c>
    </row>
    <row r="157" s="13" customFormat="1">
      <c r="A157" s="13"/>
      <c r="B157" s="256"/>
      <c r="C157" s="257"/>
      <c r="D157" s="258" t="s">
        <v>189</v>
      </c>
      <c r="E157" s="259" t="s">
        <v>1</v>
      </c>
      <c r="F157" s="260" t="s">
        <v>507</v>
      </c>
      <c r="G157" s="257"/>
      <c r="H157" s="261">
        <v>12</v>
      </c>
      <c r="I157" s="262"/>
      <c r="J157" s="257"/>
      <c r="K157" s="257"/>
      <c r="L157" s="263"/>
      <c r="M157" s="264"/>
      <c r="N157" s="265"/>
      <c r="O157" s="265"/>
      <c r="P157" s="265"/>
      <c r="Q157" s="265"/>
      <c r="R157" s="265"/>
      <c r="S157" s="265"/>
      <c r="T157" s="26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7" t="s">
        <v>189</v>
      </c>
      <c r="AU157" s="267" t="s">
        <v>92</v>
      </c>
      <c r="AV157" s="13" t="s">
        <v>92</v>
      </c>
      <c r="AW157" s="13" t="s">
        <v>36</v>
      </c>
      <c r="AX157" s="13" t="s">
        <v>86</v>
      </c>
      <c r="AY157" s="267" t="s">
        <v>166</v>
      </c>
    </row>
    <row r="158" s="2" customFormat="1" ht="16.5" customHeight="1">
      <c r="A158" s="39"/>
      <c r="B158" s="40"/>
      <c r="C158" s="300" t="s">
        <v>289</v>
      </c>
      <c r="D158" s="300" t="s">
        <v>227</v>
      </c>
      <c r="E158" s="301" t="s">
        <v>508</v>
      </c>
      <c r="F158" s="302" t="s">
        <v>509</v>
      </c>
      <c r="G158" s="303" t="s">
        <v>230</v>
      </c>
      <c r="H158" s="304">
        <v>36</v>
      </c>
      <c r="I158" s="305"/>
      <c r="J158" s="304">
        <f>ROUND(I158*H158,3)</f>
        <v>0</v>
      </c>
      <c r="K158" s="306"/>
      <c r="L158" s="307"/>
      <c r="M158" s="308" t="s">
        <v>1</v>
      </c>
      <c r="N158" s="309" t="s">
        <v>47</v>
      </c>
      <c r="O158" s="98"/>
      <c r="P158" s="244">
        <f>O158*H158</f>
        <v>0</v>
      </c>
      <c r="Q158" s="244">
        <v>2.0000000000000002E-05</v>
      </c>
      <c r="R158" s="244">
        <f>Q158*H158</f>
        <v>0.00072000000000000005</v>
      </c>
      <c r="S158" s="244">
        <v>0</v>
      </c>
      <c r="T158" s="24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122</v>
      </c>
      <c r="AT158" s="246" t="s">
        <v>227</v>
      </c>
      <c r="AU158" s="246" t="s">
        <v>92</v>
      </c>
      <c r="AY158" s="18" t="s">
        <v>166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8" t="s">
        <v>92</v>
      </c>
      <c r="BK158" s="248">
        <f>ROUND(I158*H158,3)</f>
        <v>0</v>
      </c>
      <c r="BL158" s="18" t="s">
        <v>100</v>
      </c>
      <c r="BM158" s="246" t="s">
        <v>510</v>
      </c>
    </row>
    <row r="159" s="2" customFormat="1" ht="16.5" customHeight="1">
      <c r="A159" s="39"/>
      <c r="B159" s="40"/>
      <c r="C159" s="300" t="s">
        <v>295</v>
      </c>
      <c r="D159" s="300" t="s">
        <v>227</v>
      </c>
      <c r="E159" s="301" t="s">
        <v>511</v>
      </c>
      <c r="F159" s="302" t="s">
        <v>512</v>
      </c>
      <c r="G159" s="303" t="s">
        <v>230</v>
      </c>
      <c r="H159" s="304">
        <v>36</v>
      </c>
      <c r="I159" s="305"/>
      <c r="J159" s="304">
        <f>ROUND(I159*H159,3)</f>
        <v>0</v>
      </c>
      <c r="K159" s="306"/>
      <c r="L159" s="307"/>
      <c r="M159" s="308" t="s">
        <v>1</v>
      </c>
      <c r="N159" s="309" t="s">
        <v>47</v>
      </c>
      <c r="O159" s="98"/>
      <c r="P159" s="244">
        <f>O159*H159</f>
        <v>0</v>
      </c>
      <c r="Q159" s="244">
        <v>0.014</v>
      </c>
      <c r="R159" s="244">
        <f>Q159*H159</f>
        <v>0.504</v>
      </c>
      <c r="S159" s="244">
        <v>0</v>
      </c>
      <c r="T159" s="24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6" t="s">
        <v>360</v>
      </c>
      <c r="AT159" s="246" t="s">
        <v>227</v>
      </c>
      <c r="AU159" s="246" t="s">
        <v>92</v>
      </c>
      <c r="AY159" s="18" t="s">
        <v>166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8" t="s">
        <v>92</v>
      </c>
      <c r="BK159" s="248">
        <f>ROUND(I159*H159,3)</f>
        <v>0</v>
      </c>
      <c r="BL159" s="18" t="s">
        <v>284</v>
      </c>
      <c r="BM159" s="246" t="s">
        <v>513</v>
      </c>
    </row>
    <row r="160" s="2" customFormat="1" ht="16.5" customHeight="1">
      <c r="A160" s="39"/>
      <c r="B160" s="40"/>
      <c r="C160" s="300" t="s">
        <v>204</v>
      </c>
      <c r="D160" s="300" t="s">
        <v>227</v>
      </c>
      <c r="E160" s="301" t="s">
        <v>514</v>
      </c>
      <c r="F160" s="302" t="s">
        <v>515</v>
      </c>
      <c r="G160" s="303" t="s">
        <v>230</v>
      </c>
      <c r="H160" s="304">
        <v>48</v>
      </c>
      <c r="I160" s="305"/>
      <c r="J160" s="304">
        <f>ROUND(I160*H160,3)</f>
        <v>0</v>
      </c>
      <c r="K160" s="306"/>
      <c r="L160" s="307"/>
      <c r="M160" s="308" t="s">
        <v>1</v>
      </c>
      <c r="N160" s="309" t="s">
        <v>47</v>
      </c>
      <c r="O160" s="98"/>
      <c r="P160" s="244">
        <f>O160*H160</f>
        <v>0</v>
      </c>
      <c r="Q160" s="244">
        <v>0.014</v>
      </c>
      <c r="R160" s="244">
        <f>Q160*H160</f>
        <v>0.67200000000000004</v>
      </c>
      <c r="S160" s="244">
        <v>0</v>
      </c>
      <c r="T160" s="24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6" t="s">
        <v>360</v>
      </c>
      <c r="AT160" s="246" t="s">
        <v>227</v>
      </c>
      <c r="AU160" s="246" t="s">
        <v>92</v>
      </c>
      <c r="AY160" s="18" t="s">
        <v>166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8" t="s">
        <v>92</v>
      </c>
      <c r="BK160" s="248">
        <f>ROUND(I160*H160,3)</f>
        <v>0</v>
      </c>
      <c r="BL160" s="18" t="s">
        <v>284</v>
      </c>
      <c r="BM160" s="246" t="s">
        <v>516</v>
      </c>
    </row>
    <row r="161" s="2" customFormat="1" ht="24.15" customHeight="1">
      <c r="A161" s="39"/>
      <c r="B161" s="40"/>
      <c r="C161" s="235" t="s">
        <v>7</v>
      </c>
      <c r="D161" s="235" t="s">
        <v>168</v>
      </c>
      <c r="E161" s="236" t="s">
        <v>363</v>
      </c>
      <c r="F161" s="237" t="s">
        <v>364</v>
      </c>
      <c r="G161" s="238" t="s">
        <v>365</v>
      </c>
      <c r="H161" s="240"/>
      <c r="I161" s="240"/>
      <c r="J161" s="239">
        <f>ROUND(I161*H161,3)</f>
        <v>0</v>
      </c>
      <c r="K161" s="241"/>
      <c r="L161" s="45"/>
      <c r="M161" s="249" t="s">
        <v>1</v>
      </c>
      <c r="N161" s="250" t="s">
        <v>47</v>
      </c>
      <c r="O161" s="251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6" t="s">
        <v>284</v>
      </c>
      <c r="AT161" s="246" t="s">
        <v>168</v>
      </c>
      <c r="AU161" s="246" t="s">
        <v>92</v>
      </c>
      <c r="AY161" s="18" t="s">
        <v>166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8" t="s">
        <v>92</v>
      </c>
      <c r="BK161" s="248">
        <f>ROUND(I161*H161,3)</f>
        <v>0</v>
      </c>
      <c r="BL161" s="18" t="s">
        <v>284</v>
      </c>
      <c r="BM161" s="246" t="s">
        <v>517</v>
      </c>
    </row>
    <row r="162" s="2" customFormat="1" ht="6.96" customHeight="1">
      <c r="A162" s="39"/>
      <c r="B162" s="73"/>
      <c r="C162" s="74"/>
      <c r="D162" s="74"/>
      <c r="E162" s="74"/>
      <c r="F162" s="74"/>
      <c r="G162" s="74"/>
      <c r="H162" s="74"/>
      <c r="I162" s="74"/>
      <c r="J162" s="74"/>
      <c r="K162" s="74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8oxAJjcUnQH+FwPeQXLv7G7Yq9hKMrJeav97lHEgNjsJz+DEIMnyTicffOvYd45uaBh/ZJL1VH3geU+q34HPzw==" hashValue="mgZbGATrJTrxjOVWA/F7b1drUpehDOUHV+qtsJaMtbMiODDILKTe2wDqqUysMw+nAGxkXX3IVaee6nK6I4K+Mg==" algorithmName="SHA-512" password="CC35"/>
  <autoFilter ref="C126:K1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1" customFormat="1" ht="12" customHeight="1">
      <c r="B8" s="21"/>
      <c r="D8" s="156" t="s">
        <v>176</v>
      </c>
      <c r="L8" s="21"/>
    </row>
    <row r="9" s="2" customFormat="1" ht="16.5" customHeight="1">
      <c r="A9" s="39"/>
      <c r="B9" s="45"/>
      <c r="C9" s="39"/>
      <c r="D9" s="39"/>
      <c r="E9" s="254" t="s">
        <v>177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6" t="s">
        <v>299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518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6" t="s">
        <v>16</v>
      </c>
      <c r="E13" s="39"/>
      <c r="F13" s="147" t="s">
        <v>17</v>
      </c>
      <c r="G13" s="39"/>
      <c r="H13" s="39"/>
      <c r="I13" s="156" t="s">
        <v>18</v>
      </c>
      <c r="J13" s="147" t="s">
        <v>19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20</v>
      </c>
      <c r="E14" s="39"/>
      <c r="F14" s="147" t="s">
        <v>21</v>
      </c>
      <c r="G14" s="39"/>
      <c r="H14" s="39"/>
      <c r="I14" s="156" t="s">
        <v>22</v>
      </c>
      <c r="J14" s="158" t="str">
        <f>'Rekapitulácia stavby'!AN8</f>
        <v>27. 1. 2022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6" t="s">
        <v>24</v>
      </c>
      <c r="E16" s="39"/>
      <c r="F16" s="39"/>
      <c r="G16" s="39"/>
      <c r="H16" s="39"/>
      <c r="I16" s="156" t="s">
        <v>25</v>
      </c>
      <c r="J16" s="147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7" t="s">
        <v>27</v>
      </c>
      <c r="F17" s="39"/>
      <c r="G17" s="39"/>
      <c r="H17" s="39"/>
      <c r="I17" s="156" t="s">
        <v>28</v>
      </c>
      <c r="J17" s="147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6" t="s">
        <v>30</v>
      </c>
      <c r="E19" s="39"/>
      <c r="F19" s="39"/>
      <c r="G19" s="39"/>
      <c r="H19" s="39"/>
      <c r="I19" s="156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7"/>
      <c r="G20" s="147"/>
      <c r="H20" s="147"/>
      <c r="I20" s="156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6" t="s">
        <v>32</v>
      </c>
      <c r="E22" s="39"/>
      <c r="F22" s="39"/>
      <c r="G22" s="39"/>
      <c r="H22" s="39"/>
      <c r="I22" s="156" t="s">
        <v>25</v>
      </c>
      <c r="J22" s="147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7" t="s">
        <v>179</v>
      </c>
      <c r="F23" s="39"/>
      <c r="G23" s="39"/>
      <c r="H23" s="39"/>
      <c r="I23" s="156" t="s">
        <v>28</v>
      </c>
      <c r="J23" s="147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6" t="s">
        <v>38</v>
      </c>
      <c r="E25" s="39"/>
      <c r="F25" s="39"/>
      <c r="G25" s="39"/>
      <c r="H25" s="39"/>
      <c r="I25" s="156" t="s">
        <v>25</v>
      </c>
      <c r="J25" s="147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7" t="s">
        <v>39</v>
      </c>
      <c r="F26" s="39"/>
      <c r="G26" s="39"/>
      <c r="H26" s="39"/>
      <c r="I26" s="156" t="s">
        <v>28</v>
      </c>
      <c r="J26" s="147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6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4" t="s">
        <v>41</v>
      </c>
      <c r="E32" s="39"/>
      <c r="F32" s="39"/>
      <c r="G32" s="39"/>
      <c r="H32" s="39"/>
      <c r="I32" s="39"/>
      <c r="J32" s="165">
        <f>ROUND(J127,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6" t="s">
        <v>43</v>
      </c>
      <c r="G34" s="39"/>
      <c r="H34" s="39"/>
      <c r="I34" s="166" t="s">
        <v>42</v>
      </c>
      <c r="J34" s="166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7" t="s">
        <v>45</v>
      </c>
      <c r="E35" s="168" t="s">
        <v>46</v>
      </c>
      <c r="F35" s="169">
        <f>ROUND((SUM(BE127:BE147)),  2)</f>
        <v>0</v>
      </c>
      <c r="G35" s="170"/>
      <c r="H35" s="170"/>
      <c r="I35" s="171">
        <v>0.20000000000000001</v>
      </c>
      <c r="J35" s="169">
        <f>ROUND(((SUM(BE127:BE147))*I35),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68" t="s">
        <v>47</v>
      </c>
      <c r="F36" s="169">
        <f>ROUND((SUM(BF127:BF147)),  2)</f>
        <v>0</v>
      </c>
      <c r="G36" s="170"/>
      <c r="H36" s="170"/>
      <c r="I36" s="171">
        <v>0.20000000000000001</v>
      </c>
      <c r="J36" s="169">
        <f>ROUND(((SUM(BF127:BF147))*I36),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6" t="s">
        <v>48</v>
      </c>
      <c r="F37" s="172">
        <f>ROUND((SUM(BG127:BG147)),  2)</f>
        <v>0</v>
      </c>
      <c r="G37" s="39"/>
      <c r="H37" s="39"/>
      <c r="I37" s="173">
        <v>0.20000000000000001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6" t="s">
        <v>49</v>
      </c>
      <c r="F38" s="172">
        <f>ROUND((SUM(BH127:BH147)),  2)</f>
        <v>0</v>
      </c>
      <c r="G38" s="39"/>
      <c r="H38" s="39"/>
      <c r="I38" s="173">
        <v>0.20000000000000001</v>
      </c>
      <c r="J38" s="172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68" t="s">
        <v>50</v>
      </c>
      <c r="F39" s="169">
        <f>ROUND((SUM(BI127:BI147)),  2)</f>
        <v>0</v>
      </c>
      <c r="G39" s="170"/>
      <c r="H39" s="170"/>
      <c r="I39" s="171">
        <v>0</v>
      </c>
      <c r="J39" s="169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4"/>
      <c r="D41" s="175" t="s">
        <v>51</v>
      </c>
      <c r="E41" s="176"/>
      <c r="F41" s="176"/>
      <c r="G41" s="177" t="s">
        <v>52</v>
      </c>
      <c r="H41" s="178" t="s">
        <v>53</v>
      </c>
      <c r="I41" s="176"/>
      <c r="J41" s="179">
        <f>SUM(J32:J39)</f>
        <v>0</v>
      </c>
      <c r="K41" s="180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176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255" t="s">
        <v>177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299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4 - SO 01.4 Požiarne potrubie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27. 1. 2022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2" t="s">
        <v>146</v>
      </c>
      <c r="D96" s="193"/>
      <c r="E96" s="193"/>
      <c r="F96" s="193"/>
      <c r="G96" s="193"/>
      <c r="H96" s="193"/>
      <c r="I96" s="193"/>
      <c r="J96" s="194" t="s">
        <v>147</v>
      </c>
      <c r="K96" s="193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5" t="s">
        <v>148</v>
      </c>
      <c r="D98" s="41"/>
      <c r="E98" s="41"/>
      <c r="F98" s="41"/>
      <c r="G98" s="41"/>
      <c r="H98" s="41"/>
      <c r="I98" s="41"/>
      <c r="J98" s="117">
        <f>J127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6"/>
      <c r="C99" s="197"/>
      <c r="D99" s="198" t="s">
        <v>150</v>
      </c>
      <c r="E99" s="199"/>
      <c r="F99" s="199"/>
      <c r="G99" s="199"/>
      <c r="H99" s="199"/>
      <c r="I99" s="199"/>
      <c r="J99" s="200">
        <f>J128</f>
        <v>0</v>
      </c>
      <c r="K99" s="197"/>
      <c r="L99" s="20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2"/>
      <c r="C100" s="139"/>
      <c r="D100" s="203" t="s">
        <v>180</v>
      </c>
      <c r="E100" s="204"/>
      <c r="F100" s="204"/>
      <c r="G100" s="204"/>
      <c r="H100" s="204"/>
      <c r="I100" s="204"/>
      <c r="J100" s="205">
        <f>J129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301</v>
      </c>
      <c r="E101" s="204"/>
      <c r="F101" s="204"/>
      <c r="G101" s="204"/>
      <c r="H101" s="204"/>
      <c r="I101" s="204"/>
      <c r="J101" s="205">
        <f>J134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139"/>
      <c r="D102" s="203" t="s">
        <v>184</v>
      </c>
      <c r="E102" s="204"/>
      <c r="F102" s="204"/>
      <c r="G102" s="204"/>
      <c r="H102" s="204"/>
      <c r="I102" s="204"/>
      <c r="J102" s="205">
        <f>J137</f>
        <v>0</v>
      </c>
      <c r="K102" s="139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6"/>
      <c r="C103" s="197"/>
      <c r="D103" s="198" t="s">
        <v>302</v>
      </c>
      <c r="E103" s="199"/>
      <c r="F103" s="199"/>
      <c r="G103" s="199"/>
      <c r="H103" s="199"/>
      <c r="I103" s="199"/>
      <c r="J103" s="200">
        <f>J139</f>
        <v>0</v>
      </c>
      <c r="K103" s="197"/>
      <c r="L103" s="20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2"/>
      <c r="C104" s="139"/>
      <c r="D104" s="203" t="s">
        <v>519</v>
      </c>
      <c r="E104" s="204"/>
      <c r="F104" s="204"/>
      <c r="G104" s="204"/>
      <c r="H104" s="204"/>
      <c r="I104" s="204"/>
      <c r="J104" s="205">
        <f>J140</f>
        <v>0</v>
      </c>
      <c r="K104" s="139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2"/>
      <c r="C105" s="139"/>
      <c r="D105" s="203" t="s">
        <v>303</v>
      </c>
      <c r="E105" s="204"/>
      <c r="F105" s="204"/>
      <c r="G105" s="204"/>
      <c r="H105" s="204"/>
      <c r="I105" s="204"/>
      <c r="J105" s="205">
        <f>J142</f>
        <v>0</v>
      </c>
      <c r="K105" s="139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75"/>
      <c r="C111" s="76"/>
      <c r="D111" s="76"/>
      <c r="E111" s="76"/>
      <c r="F111" s="76"/>
      <c r="G111" s="76"/>
      <c r="H111" s="76"/>
      <c r="I111" s="76"/>
      <c r="J111" s="76"/>
      <c r="K111" s="76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152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255" t="str">
        <f>E7</f>
        <v>Zberný dvor Ludanice</v>
      </c>
      <c r="F115" s="33"/>
      <c r="G115" s="33"/>
      <c r="H115" s="33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176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255" t="s">
        <v>177</v>
      </c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299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83" t="str">
        <f>E11</f>
        <v>4 - SO 01.4 Požiarne potrubie</v>
      </c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Ludanice</v>
      </c>
      <c r="G121" s="41"/>
      <c r="H121" s="41"/>
      <c r="I121" s="33" t="s">
        <v>22</v>
      </c>
      <c r="J121" s="86" t="str">
        <f>IF(J14="","",J14)</f>
        <v>27. 1. 2022</v>
      </c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24</v>
      </c>
      <c r="D123" s="41"/>
      <c r="E123" s="41"/>
      <c r="F123" s="28" t="str">
        <f>E17</f>
        <v>Obec Ludanice</v>
      </c>
      <c r="G123" s="41"/>
      <c r="H123" s="41"/>
      <c r="I123" s="33" t="s">
        <v>32</v>
      </c>
      <c r="J123" s="37" t="str">
        <f>E23</f>
        <v>Ing.arch.Ondrej Trangoš, Bratislava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38</v>
      </c>
      <c r="J124" s="37" t="str">
        <f>E26</f>
        <v>Bečka</v>
      </c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7"/>
      <c r="B126" s="208"/>
      <c r="C126" s="209" t="s">
        <v>153</v>
      </c>
      <c r="D126" s="210" t="s">
        <v>66</v>
      </c>
      <c r="E126" s="210" t="s">
        <v>62</v>
      </c>
      <c r="F126" s="210" t="s">
        <v>63</v>
      </c>
      <c r="G126" s="210" t="s">
        <v>154</v>
      </c>
      <c r="H126" s="210" t="s">
        <v>155</v>
      </c>
      <c r="I126" s="210" t="s">
        <v>156</v>
      </c>
      <c r="J126" s="211" t="s">
        <v>147</v>
      </c>
      <c r="K126" s="212" t="s">
        <v>157</v>
      </c>
      <c r="L126" s="213"/>
      <c r="M126" s="107" t="s">
        <v>1</v>
      </c>
      <c r="N126" s="108" t="s">
        <v>45</v>
      </c>
      <c r="O126" s="108" t="s">
        <v>158</v>
      </c>
      <c r="P126" s="108" t="s">
        <v>159</v>
      </c>
      <c r="Q126" s="108" t="s">
        <v>160</v>
      </c>
      <c r="R126" s="108" t="s">
        <v>161</v>
      </c>
      <c r="S126" s="108" t="s">
        <v>162</v>
      </c>
      <c r="T126" s="109" t="s">
        <v>163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9"/>
      <c r="B127" s="40"/>
      <c r="C127" s="114" t="s">
        <v>148</v>
      </c>
      <c r="D127" s="41"/>
      <c r="E127" s="41"/>
      <c r="F127" s="41"/>
      <c r="G127" s="41"/>
      <c r="H127" s="41"/>
      <c r="I127" s="41"/>
      <c r="J127" s="214">
        <f>BK127</f>
        <v>0</v>
      </c>
      <c r="K127" s="41"/>
      <c r="L127" s="45"/>
      <c r="M127" s="110"/>
      <c r="N127" s="215"/>
      <c r="O127" s="111"/>
      <c r="P127" s="216">
        <f>P128+P139</f>
        <v>0</v>
      </c>
      <c r="Q127" s="111"/>
      <c r="R127" s="216">
        <f>R128+R139</f>
        <v>0.90881261059199991</v>
      </c>
      <c r="S127" s="111"/>
      <c r="T127" s="217">
        <f>T128+T139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80</v>
      </c>
      <c r="AU127" s="18" t="s">
        <v>149</v>
      </c>
      <c r="BK127" s="218">
        <f>BK128+BK139</f>
        <v>0</v>
      </c>
    </row>
    <row r="128" s="12" customFormat="1" ht="25.92" customHeight="1">
      <c r="A128" s="12"/>
      <c r="B128" s="219"/>
      <c r="C128" s="220"/>
      <c r="D128" s="221" t="s">
        <v>80</v>
      </c>
      <c r="E128" s="222" t="s">
        <v>164</v>
      </c>
      <c r="F128" s="222" t="s">
        <v>165</v>
      </c>
      <c r="G128" s="220"/>
      <c r="H128" s="220"/>
      <c r="I128" s="223"/>
      <c r="J128" s="224">
        <f>BK128</f>
        <v>0</v>
      </c>
      <c r="K128" s="220"/>
      <c r="L128" s="225"/>
      <c r="M128" s="226"/>
      <c r="N128" s="227"/>
      <c r="O128" s="227"/>
      <c r="P128" s="228">
        <f>P129+P134+P137</f>
        <v>0</v>
      </c>
      <c r="Q128" s="227"/>
      <c r="R128" s="228">
        <f>R129+R134+R137</f>
        <v>0.81839023759199991</v>
      </c>
      <c r="S128" s="227"/>
      <c r="T128" s="229">
        <f>T129+T134+T137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86</v>
      </c>
      <c r="AT128" s="231" t="s">
        <v>80</v>
      </c>
      <c r="AU128" s="231" t="s">
        <v>81</v>
      </c>
      <c r="AY128" s="230" t="s">
        <v>166</v>
      </c>
      <c r="BK128" s="232">
        <f>BK129+BK134+BK137</f>
        <v>0</v>
      </c>
    </row>
    <row r="129" s="12" customFormat="1" ht="22.8" customHeight="1">
      <c r="A129" s="12"/>
      <c r="B129" s="219"/>
      <c r="C129" s="220"/>
      <c r="D129" s="221" t="s">
        <v>80</v>
      </c>
      <c r="E129" s="233" t="s">
        <v>86</v>
      </c>
      <c r="F129" s="233" t="s">
        <v>185</v>
      </c>
      <c r="G129" s="220"/>
      <c r="H129" s="220"/>
      <c r="I129" s="223"/>
      <c r="J129" s="234">
        <f>BK129</f>
        <v>0</v>
      </c>
      <c r="K129" s="220"/>
      <c r="L129" s="225"/>
      <c r="M129" s="226"/>
      <c r="N129" s="227"/>
      <c r="O129" s="227"/>
      <c r="P129" s="228">
        <f>SUM(P130:P133)</f>
        <v>0</v>
      </c>
      <c r="Q129" s="227"/>
      <c r="R129" s="228">
        <f>SUM(R130:R133)</f>
        <v>0</v>
      </c>
      <c r="S129" s="227"/>
      <c r="T129" s="229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86</v>
      </c>
      <c r="AT129" s="231" t="s">
        <v>80</v>
      </c>
      <c r="AU129" s="231" t="s">
        <v>86</v>
      </c>
      <c r="AY129" s="230" t="s">
        <v>166</v>
      </c>
      <c r="BK129" s="232">
        <f>SUM(BK130:BK133)</f>
        <v>0</v>
      </c>
    </row>
    <row r="130" s="2" customFormat="1" ht="21.75" customHeight="1">
      <c r="A130" s="39"/>
      <c r="B130" s="40"/>
      <c r="C130" s="235" t="s">
        <v>86</v>
      </c>
      <c r="D130" s="235" t="s">
        <v>168</v>
      </c>
      <c r="E130" s="236" t="s">
        <v>311</v>
      </c>
      <c r="F130" s="237" t="s">
        <v>312</v>
      </c>
      <c r="G130" s="238" t="s">
        <v>250</v>
      </c>
      <c r="H130" s="239">
        <v>0.35999999999999999</v>
      </c>
      <c r="I130" s="240"/>
      <c r="J130" s="239">
        <f>ROUND(I130*H130,3)</f>
        <v>0</v>
      </c>
      <c r="K130" s="241"/>
      <c r="L130" s="45"/>
      <c r="M130" s="242" t="s">
        <v>1</v>
      </c>
      <c r="N130" s="243" t="s">
        <v>47</v>
      </c>
      <c r="O130" s="98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100</v>
      </c>
      <c r="AT130" s="246" t="s">
        <v>168</v>
      </c>
      <c r="AU130" s="246" t="s">
        <v>92</v>
      </c>
      <c r="AY130" s="18" t="s">
        <v>166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8" t="s">
        <v>92</v>
      </c>
      <c r="BK130" s="248">
        <f>ROUND(I130*H130,3)</f>
        <v>0</v>
      </c>
      <c r="BL130" s="18" t="s">
        <v>100</v>
      </c>
      <c r="BM130" s="246" t="s">
        <v>520</v>
      </c>
    </row>
    <row r="131" s="13" customFormat="1">
      <c r="A131" s="13"/>
      <c r="B131" s="256"/>
      <c r="C131" s="257"/>
      <c r="D131" s="258" t="s">
        <v>189</v>
      </c>
      <c r="E131" s="259" t="s">
        <v>1</v>
      </c>
      <c r="F131" s="260" t="s">
        <v>521</v>
      </c>
      <c r="G131" s="257"/>
      <c r="H131" s="261">
        <v>0.35999999999999999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189</v>
      </c>
      <c r="AU131" s="267" t="s">
        <v>92</v>
      </c>
      <c r="AV131" s="13" t="s">
        <v>92</v>
      </c>
      <c r="AW131" s="13" t="s">
        <v>36</v>
      </c>
      <c r="AX131" s="13" t="s">
        <v>86</v>
      </c>
      <c r="AY131" s="267" t="s">
        <v>166</v>
      </c>
    </row>
    <row r="132" s="2" customFormat="1" ht="24.15" customHeight="1">
      <c r="A132" s="39"/>
      <c r="B132" s="40"/>
      <c r="C132" s="235" t="s">
        <v>92</v>
      </c>
      <c r="D132" s="235" t="s">
        <v>168</v>
      </c>
      <c r="E132" s="236" t="s">
        <v>318</v>
      </c>
      <c r="F132" s="237" t="s">
        <v>319</v>
      </c>
      <c r="G132" s="238" t="s">
        <v>250</v>
      </c>
      <c r="H132" s="239">
        <v>0.35999999999999999</v>
      </c>
      <c r="I132" s="240"/>
      <c r="J132" s="239">
        <f>ROUND(I132*H132,3)</f>
        <v>0</v>
      </c>
      <c r="K132" s="241"/>
      <c r="L132" s="45"/>
      <c r="M132" s="242" t="s">
        <v>1</v>
      </c>
      <c r="N132" s="243" t="s">
        <v>47</v>
      </c>
      <c r="O132" s="98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100</v>
      </c>
      <c r="AT132" s="246" t="s">
        <v>168</v>
      </c>
      <c r="AU132" s="246" t="s">
        <v>92</v>
      </c>
      <c r="AY132" s="18" t="s">
        <v>166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8" t="s">
        <v>92</v>
      </c>
      <c r="BK132" s="248">
        <f>ROUND(I132*H132,3)</f>
        <v>0</v>
      </c>
      <c r="BL132" s="18" t="s">
        <v>100</v>
      </c>
      <c r="BM132" s="246" t="s">
        <v>522</v>
      </c>
    </row>
    <row r="133" s="2" customFormat="1" ht="33" customHeight="1">
      <c r="A133" s="39"/>
      <c r="B133" s="40"/>
      <c r="C133" s="235" t="s">
        <v>97</v>
      </c>
      <c r="D133" s="235" t="s">
        <v>168</v>
      </c>
      <c r="E133" s="236" t="s">
        <v>322</v>
      </c>
      <c r="F133" s="237" t="s">
        <v>323</v>
      </c>
      <c r="G133" s="238" t="s">
        <v>250</v>
      </c>
      <c r="H133" s="239">
        <v>0.35999999999999999</v>
      </c>
      <c r="I133" s="240"/>
      <c r="J133" s="239">
        <f>ROUND(I133*H133,3)</f>
        <v>0</v>
      </c>
      <c r="K133" s="241"/>
      <c r="L133" s="45"/>
      <c r="M133" s="242" t="s">
        <v>1</v>
      </c>
      <c r="N133" s="243" t="s">
        <v>47</v>
      </c>
      <c r="O133" s="98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100</v>
      </c>
      <c r="AT133" s="246" t="s">
        <v>168</v>
      </c>
      <c r="AU133" s="246" t="s">
        <v>92</v>
      </c>
      <c r="AY133" s="18" t="s">
        <v>166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8" t="s">
        <v>92</v>
      </c>
      <c r="BK133" s="248">
        <f>ROUND(I133*H133,3)</f>
        <v>0</v>
      </c>
      <c r="BL133" s="18" t="s">
        <v>100</v>
      </c>
      <c r="BM133" s="246" t="s">
        <v>523</v>
      </c>
    </row>
    <row r="134" s="12" customFormat="1" ht="22.8" customHeight="1">
      <c r="A134" s="12"/>
      <c r="B134" s="219"/>
      <c r="C134" s="220"/>
      <c r="D134" s="221" t="s">
        <v>80</v>
      </c>
      <c r="E134" s="233" t="s">
        <v>92</v>
      </c>
      <c r="F134" s="233" t="s">
        <v>329</v>
      </c>
      <c r="G134" s="220"/>
      <c r="H134" s="220"/>
      <c r="I134" s="223"/>
      <c r="J134" s="234">
        <f>BK134</f>
        <v>0</v>
      </c>
      <c r="K134" s="220"/>
      <c r="L134" s="225"/>
      <c r="M134" s="226"/>
      <c r="N134" s="227"/>
      <c r="O134" s="227"/>
      <c r="P134" s="228">
        <f>SUM(P135:P136)</f>
        <v>0</v>
      </c>
      <c r="Q134" s="227"/>
      <c r="R134" s="228">
        <f>SUM(R135:R136)</f>
        <v>0.81839023759199991</v>
      </c>
      <c r="S134" s="227"/>
      <c r="T134" s="229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86</v>
      </c>
      <c r="AT134" s="231" t="s">
        <v>80</v>
      </c>
      <c r="AU134" s="231" t="s">
        <v>86</v>
      </c>
      <c r="AY134" s="230" t="s">
        <v>166</v>
      </c>
      <c r="BK134" s="232">
        <f>SUM(BK135:BK136)</f>
        <v>0</v>
      </c>
    </row>
    <row r="135" s="2" customFormat="1" ht="16.5" customHeight="1">
      <c r="A135" s="39"/>
      <c r="B135" s="40"/>
      <c r="C135" s="235" t="s">
        <v>100</v>
      </c>
      <c r="D135" s="235" t="s">
        <v>168</v>
      </c>
      <c r="E135" s="236" t="s">
        <v>339</v>
      </c>
      <c r="F135" s="237" t="s">
        <v>340</v>
      </c>
      <c r="G135" s="238" t="s">
        <v>250</v>
      </c>
      <c r="H135" s="239">
        <v>0.373</v>
      </c>
      <c r="I135" s="240"/>
      <c r="J135" s="239">
        <f>ROUND(I135*H135,3)</f>
        <v>0</v>
      </c>
      <c r="K135" s="241"/>
      <c r="L135" s="45"/>
      <c r="M135" s="242" t="s">
        <v>1</v>
      </c>
      <c r="N135" s="243" t="s">
        <v>47</v>
      </c>
      <c r="O135" s="98"/>
      <c r="P135" s="244">
        <f>O135*H135</f>
        <v>0</v>
      </c>
      <c r="Q135" s="244">
        <v>2.1940757039999998</v>
      </c>
      <c r="R135" s="244">
        <f>Q135*H135</f>
        <v>0.81839023759199991</v>
      </c>
      <c r="S135" s="244">
        <v>0</v>
      </c>
      <c r="T135" s="24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100</v>
      </c>
      <c r="AT135" s="246" t="s">
        <v>168</v>
      </c>
      <c r="AU135" s="246" t="s">
        <v>92</v>
      </c>
      <c r="AY135" s="18" t="s">
        <v>166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8" t="s">
        <v>92</v>
      </c>
      <c r="BK135" s="248">
        <f>ROUND(I135*H135,3)</f>
        <v>0</v>
      </c>
      <c r="BL135" s="18" t="s">
        <v>100</v>
      </c>
      <c r="BM135" s="246" t="s">
        <v>524</v>
      </c>
    </row>
    <row r="136" s="13" customFormat="1">
      <c r="A136" s="13"/>
      <c r="B136" s="256"/>
      <c r="C136" s="257"/>
      <c r="D136" s="258" t="s">
        <v>189</v>
      </c>
      <c r="E136" s="259" t="s">
        <v>1</v>
      </c>
      <c r="F136" s="260" t="s">
        <v>525</v>
      </c>
      <c r="G136" s="257"/>
      <c r="H136" s="261">
        <v>0.373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189</v>
      </c>
      <c r="AU136" s="267" t="s">
        <v>92</v>
      </c>
      <c r="AV136" s="13" t="s">
        <v>92</v>
      </c>
      <c r="AW136" s="13" t="s">
        <v>36</v>
      </c>
      <c r="AX136" s="13" t="s">
        <v>86</v>
      </c>
      <c r="AY136" s="267" t="s">
        <v>166</v>
      </c>
    </row>
    <row r="137" s="12" customFormat="1" ht="22.8" customHeight="1">
      <c r="A137" s="12"/>
      <c r="B137" s="219"/>
      <c r="C137" s="220"/>
      <c r="D137" s="221" t="s">
        <v>80</v>
      </c>
      <c r="E137" s="233" t="s">
        <v>293</v>
      </c>
      <c r="F137" s="233" t="s">
        <v>294</v>
      </c>
      <c r="G137" s="220"/>
      <c r="H137" s="220"/>
      <c r="I137" s="223"/>
      <c r="J137" s="234">
        <f>BK137</f>
        <v>0</v>
      </c>
      <c r="K137" s="220"/>
      <c r="L137" s="225"/>
      <c r="M137" s="226"/>
      <c r="N137" s="227"/>
      <c r="O137" s="227"/>
      <c r="P137" s="228">
        <f>P138</f>
        <v>0</v>
      </c>
      <c r="Q137" s="227"/>
      <c r="R137" s="228">
        <f>R138</f>
        <v>0</v>
      </c>
      <c r="S137" s="227"/>
      <c r="T137" s="229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86</v>
      </c>
      <c r="AT137" s="231" t="s">
        <v>80</v>
      </c>
      <c r="AU137" s="231" t="s">
        <v>86</v>
      </c>
      <c r="AY137" s="230" t="s">
        <v>166</v>
      </c>
      <c r="BK137" s="232">
        <f>BK138</f>
        <v>0</v>
      </c>
    </row>
    <row r="138" s="2" customFormat="1" ht="24.15" customHeight="1">
      <c r="A138" s="39"/>
      <c r="B138" s="40"/>
      <c r="C138" s="235" t="s">
        <v>103</v>
      </c>
      <c r="D138" s="235" t="s">
        <v>168</v>
      </c>
      <c r="E138" s="236" t="s">
        <v>348</v>
      </c>
      <c r="F138" s="237" t="s">
        <v>349</v>
      </c>
      <c r="G138" s="238" t="s">
        <v>287</v>
      </c>
      <c r="H138" s="239">
        <v>0.81799999999999995</v>
      </c>
      <c r="I138" s="240"/>
      <c r="J138" s="239">
        <f>ROUND(I138*H138,3)</f>
        <v>0</v>
      </c>
      <c r="K138" s="241"/>
      <c r="L138" s="45"/>
      <c r="M138" s="242" t="s">
        <v>1</v>
      </c>
      <c r="N138" s="243" t="s">
        <v>47</v>
      </c>
      <c r="O138" s="98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100</v>
      </c>
      <c r="AT138" s="246" t="s">
        <v>168</v>
      </c>
      <c r="AU138" s="246" t="s">
        <v>92</v>
      </c>
      <c r="AY138" s="18" t="s">
        <v>166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8" t="s">
        <v>92</v>
      </c>
      <c r="BK138" s="248">
        <f>ROUND(I138*H138,3)</f>
        <v>0</v>
      </c>
      <c r="BL138" s="18" t="s">
        <v>100</v>
      </c>
      <c r="BM138" s="246" t="s">
        <v>526</v>
      </c>
    </row>
    <row r="139" s="12" customFormat="1" ht="25.92" customHeight="1">
      <c r="A139" s="12"/>
      <c r="B139" s="219"/>
      <c r="C139" s="220"/>
      <c r="D139" s="221" t="s">
        <v>80</v>
      </c>
      <c r="E139" s="222" t="s">
        <v>351</v>
      </c>
      <c r="F139" s="222" t="s">
        <v>352</v>
      </c>
      <c r="G139" s="220"/>
      <c r="H139" s="220"/>
      <c r="I139" s="223"/>
      <c r="J139" s="224">
        <f>BK139</f>
        <v>0</v>
      </c>
      <c r="K139" s="220"/>
      <c r="L139" s="225"/>
      <c r="M139" s="226"/>
      <c r="N139" s="227"/>
      <c r="O139" s="227"/>
      <c r="P139" s="228">
        <f>P140+P142</f>
        <v>0</v>
      </c>
      <c r="Q139" s="227"/>
      <c r="R139" s="228">
        <f>R140+R142</f>
        <v>0.090422373</v>
      </c>
      <c r="S139" s="227"/>
      <c r="T139" s="229">
        <f>T140+T142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92</v>
      </c>
      <c r="AT139" s="231" t="s">
        <v>80</v>
      </c>
      <c r="AU139" s="231" t="s">
        <v>81</v>
      </c>
      <c r="AY139" s="230" t="s">
        <v>166</v>
      </c>
      <c r="BK139" s="232">
        <f>BK140+BK142</f>
        <v>0</v>
      </c>
    </row>
    <row r="140" s="12" customFormat="1" ht="22.8" customHeight="1">
      <c r="A140" s="12"/>
      <c r="B140" s="219"/>
      <c r="C140" s="220"/>
      <c r="D140" s="221" t="s">
        <v>80</v>
      </c>
      <c r="E140" s="233" t="s">
        <v>527</v>
      </c>
      <c r="F140" s="233" t="s">
        <v>528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P141</f>
        <v>0</v>
      </c>
      <c r="Q140" s="227"/>
      <c r="R140" s="228">
        <f>R141</f>
        <v>0.00025999999999999998</v>
      </c>
      <c r="S140" s="227"/>
      <c r="T140" s="229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92</v>
      </c>
      <c r="AT140" s="231" t="s">
        <v>80</v>
      </c>
      <c r="AU140" s="231" t="s">
        <v>86</v>
      </c>
      <c r="AY140" s="230" t="s">
        <v>166</v>
      </c>
      <c r="BK140" s="232">
        <f>BK141</f>
        <v>0</v>
      </c>
    </row>
    <row r="141" s="2" customFormat="1" ht="37.8" customHeight="1">
      <c r="A141" s="39"/>
      <c r="B141" s="40"/>
      <c r="C141" s="235" t="s">
        <v>116</v>
      </c>
      <c r="D141" s="235" t="s">
        <v>168</v>
      </c>
      <c r="E141" s="236" t="s">
        <v>529</v>
      </c>
      <c r="F141" s="237" t="s">
        <v>530</v>
      </c>
      <c r="G141" s="238" t="s">
        <v>531</v>
      </c>
      <c r="H141" s="239">
        <v>1</v>
      </c>
      <c r="I141" s="240"/>
      <c r="J141" s="239">
        <f>ROUND(I141*H141,3)</f>
        <v>0</v>
      </c>
      <c r="K141" s="241"/>
      <c r="L141" s="45"/>
      <c r="M141" s="242" t="s">
        <v>1</v>
      </c>
      <c r="N141" s="243" t="s">
        <v>47</v>
      </c>
      <c r="O141" s="98"/>
      <c r="P141" s="244">
        <f>O141*H141</f>
        <v>0</v>
      </c>
      <c r="Q141" s="244">
        <v>0.00025999999999999998</v>
      </c>
      <c r="R141" s="244">
        <f>Q141*H141</f>
        <v>0.00025999999999999998</v>
      </c>
      <c r="S141" s="244">
        <v>0</v>
      </c>
      <c r="T141" s="24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284</v>
      </c>
      <c r="AT141" s="246" t="s">
        <v>168</v>
      </c>
      <c r="AU141" s="246" t="s">
        <v>92</v>
      </c>
      <c r="AY141" s="18" t="s">
        <v>166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8" t="s">
        <v>92</v>
      </c>
      <c r="BK141" s="248">
        <f>ROUND(I141*H141,3)</f>
        <v>0</v>
      </c>
      <c r="BL141" s="18" t="s">
        <v>284</v>
      </c>
      <c r="BM141" s="246" t="s">
        <v>532</v>
      </c>
    </row>
    <row r="142" s="12" customFormat="1" ht="22.8" customHeight="1">
      <c r="A142" s="12"/>
      <c r="B142" s="219"/>
      <c r="C142" s="220"/>
      <c r="D142" s="221" t="s">
        <v>80</v>
      </c>
      <c r="E142" s="233" t="s">
        <v>353</v>
      </c>
      <c r="F142" s="233" t="s">
        <v>354</v>
      </c>
      <c r="G142" s="220"/>
      <c r="H142" s="220"/>
      <c r="I142" s="223"/>
      <c r="J142" s="234">
        <f>BK142</f>
        <v>0</v>
      </c>
      <c r="K142" s="220"/>
      <c r="L142" s="225"/>
      <c r="M142" s="226"/>
      <c r="N142" s="227"/>
      <c r="O142" s="227"/>
      <c r="P142" s="228">
        <f>SUM(P143:P147)</f>
        <v>0</v>
      </c>
      <c r="Q142" s="227"/>
      <c r="R142" s="228">
        <f>SUM(R143:R147)</f>
        <v>0.090162373000000004</v>
      </c>
      <c r="S142" s="227"/>
      <c r="T142" s="229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0" t="s">
        <v>92</v>
      </c>
      <c r="AT142" s="231" t="s">
        <v>80</v>
      </c>
      <c r="AU142" s="231" t="s">
        <v>86</v>
      </c>
      <c r="AY142" s="230" t="s">
        <v>166</v>
      </c>
      <c r="BK142" s="232">
        <f>SUM(BK143:BK147)</f>
        <v>0</v>
      </c>
    </row>
    <row r="143" s="2" customFormat="1" ht="24.15" customHeight="1">
      <c r="A143" s="39"/>
      <c r="B143" s="40"/>
      <c r="C143" s="235" t="s">
        <v>119</v>
      </c>
      <c r="D143" s="235" t="s">
        <v>168</v>
      </c>
      <c r="E143" s="236" t="s">
        <v>533</v>
      </c>
      <c r="F143" s="237" t="s">
        <v>534</v>
      </c>
      <c r="G143" s="238" t="s">
        <v>535</v>
      </c>
      <c r="H143" s="239">
        <v>85</v>
      </c>
      <c r="I143" s="240"/>
      <c r="J143" s="239">
        <f>ROUND(I143*H143,3)</f>
        <v>0</v>
      </c>
      <c r="K143" s="241"/>
      <c r="L143" s="45"/>
      <c r="M143" s="242" t="s">
        <v>1</v>
      </c>
      <c r="N143" s="243" t="s">
        <v>47</v>
      </c>
      <c r="O143" s="98"/>
      <c r="P143" s="244">
        <f>O143*H143</f>
        <v>0</v>
      </c>
      <c r="Q143" s="244">
        <v>6.0733799999999998E-05</v>
      </c>
      <c r="R143" s="244">
        <f>Q143*H143</f>
        <v>0.0051623729999999996</v>
      </c>
      <c r="S143" s="244">
        <v>0</v>
      </c>
      <c r="T143" s="24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284</v>
      </c>
      <c r="AT143" s="246" t="s">
        <v>168</v>
      </c>
      <c r="AU143" s="246" t="s">
        <v>92</v>
      </c>
      <c r="AY143" s="18" t="s">
        <v>166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8" t="s">
        <v>92</v>
      </c>
      <c r="BK143" s="248">
        <f>ROUND(I143*H143,3)</f>
        <v>0</v>
      </c>
      <c r="BL143" s="18" t="s">
        <v>284</v>
      </c>
      <c r="BM143" s="246" t="s">
        <v>536</v>
      </c>
    </row>
    <row r="144" s="13" customFormat="1">
      <c r="A144" s="13"/>
      <c r="B144" s="256"/>
      <c r="C144" s="257"/>
      <c r="D144" s="258" t="s">
        <v>189</v>
      </c>
      <c r="E144" s="259" t="s">
        <v>1</v>
      </c>
      <c r="F144" s="260" t="s">
        <v>537</v>
      </c>
      <c r="G144" s="257"/>
      <c r="H144" s="261">
        <v>85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189</v>
      </c>
      <c r="AU144" s="267" t="s">
        <v>92</v>
      </c>
      <c r="AV144" s="13" t="s">
        <v>92</v>
      </c>
      <c r="AW144" s="13" t="s">
        <v>36</v>
      </c>
      <c r="AX144" s="13" t="s">
        <v>86</v>
      </c>
      <c r="AY144" s="267" t="s">
        <v>166</v>
      </c>
    </row>
    <row r="145" s="2" customFormat="1" ht="24.15" customHeight="1">
      <c r="A145" s="39"/>
      <c r="B145" s="40"/>
      <c r="C145" s="300" t="s">
        <v>122</v>
      </c>
      <c r="D145" s="300" t="s">
        <v>227</v>
      </c>
      <c r="E145" s="301" t="s">
        <v>538</v>
      </c>
      <c r="F145" s="302" t="s">
        <v>539</v>
      </c>
      <c r="G145" s="303" t="s">
        <v>287</v>
      </c>
      <c r="H145" s="304">
        <v>0.085000000000000006</v>
      </c>
      <c r="I145" s="305"/>
      <c r="J145" s="304">
        <f>ROUND(I145*H145,3)</f>
        <v>0</v>
      </c>
      <c r="K145" s="306"/>
      <c r="L145" s="307"/>
      <c r="M145" s="308" t="s">
        <v>1</v>
      </c>
      <c r="N145" s="309" t="s">
        <v>47</v>
      </c>
      <c r="O145" s="98"/>
      <c r="P145" s="244">
        <f>O145*H145</f>
        <v>0</v>
      </c>
      <c r="Q145" s="244">
        <v>1</v>
      </c>
      <c r="R145" s="244">
        <f>Q145*H145</f>
        <v>0.085000000000000006</v>
      </c>
      <c r="S145" s="244">
        <v>0</v>
      </c>
      <c r="T145" s="24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360</v>
      </c>
      <c r="AT145" s="246" t="s">
        <v>227</v>
      </c>
      <c r="AU145" s="246" t="s">
        <v>92</v>
      </c>
      <c r="AY145" s="18" t="s">
        <v>166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8" t="s">
        <v>92</v>
      </c>
      <c r="BK145" s="248">
        <f>ROUND(I145*H145,3)</f>
        <v>0</v>
      </c>
      <c r="BL145" s="18" t="s">
        <v>284</v>
      </c>
      <c r="BM145" s="246" t="s">
        <v>540</v>
      </c>
    </row>
    <row r="146" s="2" customFormat="1" ht="33" customHeight="1">
      <c r="A146" s="39"/>
      <c r="B146" s="40"/>
      <c r="C146" s="235" t="s">
        <v>125</v>
      </c>
      <c r="D146" s="235" t="s">
        <v>168</v>
      </c>
      <c r="E146" s="236" t="s">
        <v>541</v>
      </c>
      <c r="F146" s="237" t="s">
        <v>542</v>
      </c>
      <c r="G146" s="238" t="s">
        <v>535</v>
      </c>
      <c r="H146" s="239">
        <v>85</v>
      </c>
      <c r="I146" s="240"/>
      <c r="J146" s="239">
        <f>ROUND(I146*H146,3)</f>
        <v>0</v>
      </c>
      <c r="K146" s="241"/>
      <c r="L146" s="45"/>
      <c r="M146" s="242" t="s">
        <v>1</v>
      </c>
      <c r="N146" s="243" t="s">
        <v>47</v>
      </c>
      <c r="O146" s="98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284</v>
      </c>
      <c r="AT146" s="246" t="s">
        <v>168</v>
      </c>
      <c r="AU146" s="246" t="s">
        <v>92</v>
      </c>
      <c r="AY146" s="18" t="s">
        <v>166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8" t="s">
        <v>92</v>
      </c>
      <c r="BK146" s="248">
        <f>ROUND(I146*H146,3)</f>
        <v>0</v>
      </c>
      <c r="BL146" s="18" t="s">
        <v>284</v>
      </c>
      <c r="BM146" s="246" t="s">
        <v>543</v>
      </c>
    </row>
    <row r="147" s="13" customFormat="1">
      <c r="A147" s="13"/>
      <c r="B147" s="256"/>
      <c r="C147" s="257"/>
      <c r="D147" s="258" t="s">
        <v>189</v>
      </c>
      <c r="E147" s="259" t="s">
        <v>1</v>
      </c>
      <c r="F147" s="260" t="s">
        <v>537</v>
      </c>
      <c r="G147" s="257"/>
      <c r="H147" s="261">
        <v>85</v>
      </c>
      <c r="I147" s="262"/>
      <c r="J147" s="257"/>
      <c r="K147" s="257"/>
      <c r="L147" s="263"/>
      <c r="M147" s="310"/>
      <c r="N147" s="311"/>
      <c r="O147" s="311"/>
      <c r="P147" s="311"/>
      <c r="Q147" s="311"/>
      <c r="R147" s="311"/>
      <c r="S147" s="311"/>
      <c r="T147" s="31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189</v>
      </c>
      <c r="AU147" s="267" t="s">
        <v>92</v>
      </c>
      <c r="AV147" s="13" t="s">
        <v>92</v>
      </c>
      <c r="AW147" s="13" t="s">
        <v>36</v>
      </c>
      <c r="AX147" s="13" t="s">
        <v>86</v>
      </c>
      <c r="AY147" s="267" t="s">
        <v>166</v>
      </c>
    </row>
    <row r="148" s="2" customFormat="1" ht="6.96" customHeight="1">
      <c r="A148" s="39"/>
      <c r="B148" s="73"/>
      <c r="C148" s="74"/>
      <c r="D148" s="74"/>
      <c r="E148" s="74"/>
      <c r="F148" s="74"/>
      <c r="G148" s="74"/>
      <c r="H148" s="74"/>
      <c r="I148" s="74"/>
      <c r="J148" s="74"/>
      <c r="K148" s="74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TKKo5TX5pUTk+BLWxKjHATWvxDtGwgm3MISDqCjSgayicqEwSUuLWFv12r4oXlTECX4z6UnXzNvF77SWvnwoCg==" hashValue="EaXexgmi/Ge0mBX4InrLKU11bdvHLjKfY/MhlbohJblK9LMAFg1zrgRcsT1Ggo/nw2bNHWalpToa8w/hF++T4g==" algorithmName="SHA-512" password="CC35"/>
  <autoFilter ref="C126:K1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1" customFormat="1" ht="12" customHeight="1">
      <c r="B8" s="21"/>
      <c r="D8" s="156" t="s">
        <v>176</v>
      </c>
      <c r="L8" s="21"/>
    </row>
    <row r="9" s="2" customFormat="1" ht="16.5" customHeight="1">
      <c r="A9" s="39"/>
      <c r="B9" s="45"/>
      <c r="C9" s="39"/>
      <c r="D9" s="39"/>
      <c r="E9" s="254" t="s">
        <v>177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6" t="s">
        <v>299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544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6" t="s">
        <v>16</v>
      </c>
      <c r="E13" s="39"/>
      <c r="F13" s="147" t="s">
        <v>17</v>
      </c>
      <c r="G13" s="39"/>
      <c r="H13" s="39"/>
      <c r="I13" s="156" t="s">
        <v>18</v>
      </c>
      <c r="J13" s="147" t="s">
        <v>19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20</v>
      </c>
      <c r="E14" s="39"/>
      <c r="F14" s="147" t="s">
        <v>21</v>
      </c>
      <c r="G14" s="39"/>
      <c r="H14" s="39"/>
      <c r="I14" s="156" t="s">
        <v>22</v>
      </c>
      <c r="J14" s="158" t="str">
        <f>'Rekapitulácia stavby'!AN8</f>
        <v>27. 1. 2022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6" t="s">
        <v>24</v>
      </c>
      <c r="E16" s="39"/>
      <c r="F16" s="39"/>
      <c r="G16" s="39"/>
      <c r="H16" s="39"/>
      <c r="I16" s="156" t="s">
        <v>25</v>
      </c>
      <c r="J16" s="147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7" t="s">
        <v>27</v>
      </c>
      <c r="F17" s="39"/>
      <c r="G17" s="39"/>
      <c r="H17" s="39"/>
      <c r="I17" s="156" t="s">
        <v>28</v>
      </c>
      <c r="J17" s="147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6" t="s">
        <v>30</v>
      </c>
      <c r="E19" s="39"/>
      <c r="F19" s="39"/>
      <c r="G19" s="39"/>
      <c r="H19" s="39"/>
      <c r="I19" s="156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7"/>
      <c r="G20" s="147"/>
      <c r="H20" s="147"/>
      <c r="I20" s="156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6" t="s">
        <v>32</v>
      </c>
      <c r="E22" s="39"/>
      <c r="F22" s="39"/>
      <c r="G22" s="39"/>
      <c r="H22" s="39"/>
      <c r="I22" s="156" t="s">
        <v>25</v>
      </c>
      <c r="J22" s="147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7" t="s">
        <v>179</v>
      </c>
      <c r="F23" s="39"/>
      <c r="G23" s="39"/>
      <c r="H23" s="39"/>
      <c r="I23" s="156" t="s">
        <v>28</v>
      </c>
      <c r="J23" s="147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6" t="s">
        <v>38</v>
      </c>
      <c r="E25" s="39"/>
      <c r="F25" s="39"/>
      <c r="G25" s="39"/>
      <c r="H25" s="39"/>
      <c r="I25" s="156" t="s">
        <v>25</v>
      </c>
      <c r="J25" s="147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7" t="s">
        <v>39</v>
      </c>
      <c r="F26" s="39"/>
      <c r="G26" s="39"/>
      <c r="H26" s="39"/>
      <c r="I26" s="156" t="s">
        <v>28</v>
      </c>
      <c r="J26" s="147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6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4" t="s">
        <v>41</v>
      </c>
      <c r="E32" s="39"/>
      <c r="F32" s="39"/>
      <c r="G32" s="39"/>
      <c r="H32" s="39"/>
      <c r="I32" s="39"/>
      <c r="J32" s="165">
        <f>ROUND(J125,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6" t="s">
        <v>43</v>
      </c>
      <c r="G34" s="39"/>
      <c r="H34" s="39"/>
      <c r="I34" s="166" t="s">
        <v>42</v>
      </c>
      <c r="J34" s="166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7" t="s">
        <v>45</v>
      </c>
      <c r="E35" s="168" t="s">
        <v>46</v>
      </c>
      <c r="F35" s="169">
        <f>ROUND((SUM(BE125:BE149)),  2)</f>
        <v>0</v>
      </c>
      <c r="G35" s="170"/>
      <c r="H35" s="170"/>
      <c r="I35" s="171">
        <v>0.20000000000000001</v>
      </c>
      <c r="J35" s="169">
        <f>ROUND(((SUM(BE125:BE149))*I35),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68" t="s">
        <v>47</v>
      </c>
      <c r="F36" s="169">
        <f>ROUND((SUM(BF125:BF149)),  2)</f>
        <v>0</v>
      </c>
      <c r="G36" s="170"/>
      <c r="H36" s="170"/>
      <c r="I36" s="171">
        <v>0.20000000000000001</v>
      </c>
      <c r="J36" s="169">
        <f>ROUND(((SUM(BF125:BF149))*I36),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6" t="s">
        <v>48</v>
      </c>
      <c r="F37" s="172">
        <f>ROUND((SUM(BG125:BG149)),  2)</f>
        <v>0</v>
      </c>
      <c r="G37" s="39"/>
      <c r="H37" s="39"/>
      <c r="I37" s="173">
        <v>0.20000000000000001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6" t="s">
        <v>49</v>
      </c>
      <c r="F38" s="172">
        <f>ROUND((SUM(BH125:BH149)),  2)</f>
        <v>0</v>
      </c>
      <c r="G38" s="39"/>
      <c r="H38" s="39"/>
      <c r="I38" s="173">
        <v>0.20000000000000001</v>
      </c>
      <c r="J38" s="172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68" t="s">
        <v>50</v>
      </c>
      <c r="F39" s="169">
        <f>ROUND((SUM(BI125:BI149)),  2)</f>
        <v>0</v>
      </c>
      <c r="G39" s="170"/>
      <c r="H39" s="170"/>
      <c r="I39" s="171">
        <v>0</v>
      </c>
      <c r="J39" s="169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4"/>
      <c r="D41" s="175" t="s">
        <v>51</v>
      </c>
      <c r="E41" s="176"/>
      <c r="F41" s="176"/>
      <c r="G41" s="177" t="s">
        <v>52</v>
      </c>
      <c r="H41" s="178" t="s">
        <v>53</v>
      </c>
      <c r="I41" s="176"/>
      <c r="J41" s="179">
        <f>SUM(J32:J39)</f>
        <v>0</v>
      </c>
      <c r="K41" s="180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176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255" t="s">
        <v>177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299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5 - SO 01.5 Rampa - závora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27. 1. 2022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2" t="s">
        <v>146</v>
      </c>
      <c r="D96" s="193"/>
      <c r="E96" s="193"/>
      <c r="F96" s="193"/>
      <c r="G96" s="193"/>
      <c r="H96" s="193"/>
      <c r="I96" s="193"/>
      <c r="J96" s="194" t="s">
        <v>147</v>
      </c>
      <c r="K96" s="193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5" t="s">
        <v>148</v>
      </c>
      <c r="D98" s="41"/>
      <c r="E98" s="41"/>
      <c r="F98" s="41"/>
      <c r="G98" s="41"/>
      <c r="H98" s="41"/>
      <c r="I98" s="41"/>
      <c r="J98" s="117">
        <f>J125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6"/>
      <c r="C99" s="197"/>
      <c r="D99" s="198" t="s">
        <v>150</v>
      </c>
      <c r="E99" s="199"/>
      <c r="F99" s="199"/>
      <c r="G99" s="199"/>
      <c r="H99" s="199"/>
      <c r="I99" s="199"/>
      <c r="J99" s="200">
        <f>J126</f>
        <v>0</v>
      </c>
      <c r="K99" s="197"/>
      <c r="L99" s="20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2"/>
      <c r="C100" s="139"/>
      <c r="D100" s="203" t="s">
        <v>180</v>
      </c>
      <c r="E100" s="204"/>
      <c r="F100" s="204"/>
      <c r="G100" s="204"/>
      <c r="H100" s="204"/>
      <c r="I100" s="204"/>
      <c r="J100" s="205">
        <f>J127</f>
        <v>0</v>
      </c>
      <c r="K100" s="139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139"/>
      <c r="D101" s="203" t="s">
        <v>301</v>
      </c>
      <c r="E101" s="204"/>
      <c r="F101" s="204"/>
      <c r="G101" s="204"/>
      <c r="H101" s="204"/>
      <c r="I101" s="204"/>
      <c r="J101" s="205">
        <f>J132</f>
        <v>0</v>
      </c>
      <c r="K101" s="139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139"/>
      <c r="D102" s="203" t="s">
        <v>183</v>
      </c>
      <c r="E102" s="204"/>
      <c r="F102" s="204"/>
      <c r="G102" s="204"/>
      <c r="H102" s="204"/>
      <c r="I102" s="204"/>
      <c r="J102" s="205">
        <f>J138</f>
        <v>0</v>
      </c>
      <c r="K102" s="139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139"/>
      <c r="D103" s="203" t="s">
        <v>184</v>
      </c>
      <c r="E103" s="204"/>
      <c r="F103" s="204"/>
      <c r="G103" s="204"/>
      <c r="H103" s="204"/>
      <c r="I103" s="204"/>
      <c r="J103" s="205">
        <f>J148</f>
        <v>0</v>
      </c>
      <c r="K103" s="139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152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14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255" t="str">
        <f>E7</f>
        <v>Zberný dvor Ludanice</v>
      </c>
      <c r="F113" s="33"/>
      <c r="G113" s="33"/>
      <c r="H113" s="33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176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255" t="s">
        <v>177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299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83" t="str">
        <f>E11</f>
        <v>5 - SO 01.5 Rampa - závora</v>
      </c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Ludanice</v>
      </c>
      <c r="G119" s="41"/>
      <c r="H119" s="41"/>
      <c r="I119" s="33" t="s">
        <v>22</v>
      </c>
      <c r="J119" s="86" t="str">
        <f>IF(J14="","",J14)</f>
        <v>27. 1. 2022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24</v>
      </c>
      <c r="D121" s="41"/>
      <c r="E121" s="41"/>
      <c r="F121" s="28" t="str">
        <f>E17</f>
        <v>Obec Ludanice</v>
      </c>
      <c r="G121" s="41"/>
      <c r="H121" s="41"/>
      <c r="I121" s="33" t="s">
        <v>32</v>
      </c>
      <c r="J121" s="37" t="str">
        <f>E23</f>
        <v>Ing.arch.Ondrej Trangoš, Bratislava</v>
      </c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38</v>
      </c>
      <c r="J122" s="37" t="str">
        <f>E26</f>
        <v>Bečka</v>
      </c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7"/>
      <c r="B124" s="208"/>
      <c r="C124" s="209" t="s">
        <v>153</v>
      </c>
      <c r="D124" s="210" t="s">
        <v>66</v>
      </c>
      <c r="E124" s="210" t="s">
        <v>62</v>
      </c>
      <c r="F124" s="210" t="s">
        <v>63</v>
      </c>
      <c r="G124" s="210" t="s">
        <v>154</v>
      </c>
      <c r="H124" s="210" t="s">
        <v>155</v>
      </c>
      <c r="I124" s="210" t="s">
        <v>156</v>
      </c>
      <c r="J124" s="211" t="s">
        <v>147</v>
      </c>
      <c r="K124" s="212" t="s">
        <v>157</v>
      </c>
      <c r="L124" s="213"/>
      <c r="M124" s="107" t="s">
        <v>1</v>
      </c>
      <c r="N124" s="108" t="s">
        <v>45</v>
      </c>
      <c r="O124" s="108" t="s">
        <v>158</v>
      </c>
      <c r="P124" s="108" t="s">
        <v>159</v>
      </c>
      <c r="Q124" s="108" t="s">
        <v>160</v>
      </c>
      <c r="R124" s="108" t="s">
        <v>161</v>
      </c>
      <c r="S124" s="108" t="s">
        <v>162</v>
      </c>
      <c r="T124" s="109" t="s">
        <v>163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9"/>
      <c r="B125" s="40"/>
      <c r="C125" s="114" t="s">
        <v>148</v>
      </c>
      <c r="D125" s="41"/>
      <c r="E125" s="41"/>
      <c r="F125" s="41"/>
      <c r="G125" s="41"/>
      <c r="H125" s="41"/>
      <c r="I125" s="41"/>
      <c r="J125" s="214">
        <f>BK125</f>
        <v>0</v>
      </c>
      <c r="K125" s="41"/>
      <c r="L125" s="45"/>
      <c r="M125" s="110"/>
      <c r="N125" s="215"/>
      <c r="O125" s="111"/>
      <c r="P125" s="216">
        <f>P126</f>
        <v>0</v>
      </c>
      <c r="Q125" s="111"/>
      <c r="R125" s="216">
        <f>R126</f>
        <v>0.6617311600000001</v>
      </c>
      <c r="S125" s="111"/>
      <c r="T125" s="217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80</v>
      </c>
      <c r="AU125" s="18" t="s">
        <v>149</v>
      </c>
      <c r="BK125" s="218">
        <f>BK126</f>
        <v>0</v>
      </c>
    </row>
    <row r="126" s="12" customFormat="1" ht="25.92" customHeight="1">
      <c r="A126" s="12"/>
      <c r="B126" s="219"/>
      <c r="C126" s="220"/>
      <c r="D126" s="221" t="s">
        <v>80</v>
      </c>
      <c r="E126" s="222" t="s">
        <v>164</v>
      </c>
      <c r="F126" s="222" t="s">
        <v>165</v>
      </c>
      <c r="G126" s="220"/>
      <c r="H126" s="220"/>
      <c r="I126" s="223"/>
      <c r="J126" s="224">
        <f>BK126</f>
        <v>0</v>
      </c>
      <c r="K126" s="220"/>
      <c r="L126" s="225"/>
      <c r="M126" s="226"/>
      <c r="N126" s="227"/>
      <c r="O126" s="227"/>
      <c r="P126" s="228">
        <f>P127+P132+P138+P148</f>
        <v>0</v>
      </c>
      <c r="Q126" s="227"/>
      <c r="R126" s="228">
        <f>R127+R132+R138+R148</f>
        <v>0.6617311600000001</v>
      </c>
      <c r="S126" s="227"/>
      <c r="T126" s="229">
        <f>T127+T132+T138+T148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86</v>
      </c>
      <c r="AT126" s="231" t="s">
        <v>80</v>
      </c>
      <c r="AU126" s="231" t="s">
        <v>81</v>
      </c>
      <c r="AY126" s="230" t="s">
        <v>166</v>
      </c>
      <c r="BK126" s="232">
        <f>BK127+BK132+BK138+BK148</f>
        <v>0</v>
      </c>
    </row>
    <row r="127" s="12" customFormat="1" ht="22.8" customHeight="1">
      <c r="A127" s="12"/>
      <c r="B127" s="219"/>
      <c r="C127" s="220"/>
      <c r="D127" s="221" t="s">
        <v>80</v>
      </c>
      <c r="E127" s="233" t="s">
        <v>86</v>
      </c>
      <c r="F127" s="233" t="s">
        <v>185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SUM(P128:P131)</f>
        <v>0</v>
      </c>
      <c r="Q127" s="227"/>
      <c r="R127" s="228">
        <f>SUM(R128:R131)</f>
        <v>0</v>
      </c>
      <c r="S127" s="227"/>
      <c r="T127" s="229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86</v>
      </c>
      <c r="AT127" s="231" t="s">
        <v>80</v>
      </c>
      <c r="AU127" s="231" t="s">
        <v>86</v>
      </c>
      <c r="AY127" s="230" t="s">
        <v>166</v>
      </c>
      <c r="BK127" s="232">
        <f>SUM(BK128:BK131)</f>
        <v>0</v>
      </c>
    </row>
    <row r="128" s="2" customFormat="1" ht="21.75" customHeight="1">
      <c r="A128" s="39"/>
      <c r="B128" s="40"/>
      <c r="C128" s="235" t="s">
        <v>86</v>
      </c>
      <c r="D128" s="235" t="s">
        <v>168</v>
      </c>
      <c r="E128" s="236" t="s">
        <v>311</v>
      </c>
      <c r="F128" s="237" t="s">
        <v>312</v>
      </c>
      <c r="G128" s="238" t="s">
        <v>250</v>
      </c>
      <c r="H128" s="239">
        <v>0.25</v>
      </c>
      <c r="I128" s="240"/>
      <c r="J128" s="239">
        <f>ROUND(I128*H128,3)</f>
        <v>0</v>
      </c>
      <c r="K128" s="241"/>
      <c r="L128" s="45"/>
      <c r="M128" s="242" t="s">
        <v>1</v>
      </c>
      <c r="N128" s="243" t="s">
        <v>47</v>
      </c>
      <c r="O128" s="98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100</v>
      </c>
      <c r="AT128" s="246" t="s">
        <v>168</v>
      </c>
      <c r="AU128" s="246" t="s">
        <v>92</v>
      </c>
      <c r="AY128" s="18" t="s">
        <v>166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8" t="s">
        <v>92</v>
      </c>
      <c r="BK128" s="248">
        <f>ROUND(I128*H128,3)</f>
        <v>0</v>
      </c>
      <c r="BL128" s="18" t="s">
        <v>100</v>
      </c>
      <c r="BM128" s="246" t="s">
        <v>545</v>
      </c>
    </row>
    <row r="129" s="13" customFormat="1">
      <c r="A129" s="13"/>
      <c r="B129" s="256"/>
      <c r="C129" s="257"/>
      <c r="D129" s="258" t="s">
        <v>189</v>
      </c>
      <c r="E129" s="259" t="s">
        <v>1</v>
      </c>
      <c r="F129" s="260" t="s">
        <v>546</v>
      </c>
      <c r="G129" s="257"/>
      <c r="H129" s="261">
        <v>0.25</v>
      </c>
      <c r="I129" s="262"/>
      <c r="J129" s="257"/>
      <c r="K129" s="257"/>
      <c r="L129" s="263"/>
      <c r="M129" s="264"/>
      <c r="N129" s="265"/>
      <c r="O129" s="265"/>
      <c r="P129" s="265"/>
      <c r="Q129" s="265"/>
      <c r="R129" s="265"/>
      <c r="S129" s="265"/>
      <c r="T129" s="26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7" t="s">
        <v>189</v>
      </c>
      <c r="AU129" s="267" t="s">
        <v>92</v>
      </c>
      <c r="AV129" s="13" t="s">
        <v>92</v>
      </c>
      <c r="AW129" s="13" t="s">
        <v>36</v>
      </c>
      <c r="AX129" s="13" t="s">
        <v>86</v>
      </c>
      <c r="AY129" s="267" t="s">
        <v>166</v>
      </c>
    </row>
    <row r="130" s="2" customFormat="1" ht="24.15" customHeight="1">
      <c r="A130" s="39"/>
      <c r="B130" s="40"/>
      <c r="C130" s="235" t="s">
        <v>92</v>
      </c>
      <c r="D130" s="235" t="s">
        <v>168</v>
      </c>
      <c r="E130" s="236" t="s">
        <v>318</v>
      </c>
      <c r="F130" s="237" t="s">
        <v>319</v>
      </c>
      <c r="G130" s="238" t="s">
        <v>250</v>
      </c>
      <c r="H130" s="239">
        <v>0.25</v>
      </c>
      <c r="I130" s="240"/>
      <c r="J130" s="239">
        <f>ROUND(I130*H130,3)</f>
        <v>0</v>
      </c>
      <c r="K130" s="241"/>
      <c r="L130" s="45"/>
      <c r="M130" s="242" t="s">
        <v>1</v>
      </c>
      <c r="N130" s="243" t="s">
        <v>47</v>
      </c>
      <c r="O130" s="98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100</v>
      </c>
      <c r="AT130" s="246" t="s">
        <v>168</v>
      </c>
      <c r="AU130" s="246" t="s">
        <v>92</v>
      </c>
      <c r="AY130" s="18" t="s">
        <v>166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8" t="s">
        <v>92</v>
      </c>
      <c r="BK130" s="248">
        <f>ROUND(I130*H130,3)</f>
        <v>0</v>
      </c>
      <c r="BL130" s="18" t="s">
        <v>100</v>
      </c>
      <c r="BM130" s="246" t="s">
        <v>547</v>
      </c>
    </row>
    <row r="131" s="2" customFormat="1" ht="33" customHeight="1">
      <c r="A131" s="39"/>
      <c r="B131" s="40"/>
      <c r="C131" s="235" t="s">
        <v>97</v>
      </c>
      <c r="D131" s="235" t="s">
        <v>168</v>
      </c>
      <c r="E131" s="236" t="s">
        <v>322</v>
      </c>
      <c r="F131" s="237" t="s">
        <v>323</v>
      </c>
      <c r="G131" s="238" t="s">
        <v>250</v>
      </c>
      <c r="H131" s="239">
        <v>0.25</v>
      </c>
      <c r="I131" s="240"/>
      <c r="J131" s="239">
        <f>ROUND(I131*H131,3)</f>
        <v>0</v>
      </c>
      <c r="K131" s="241"/>
      <c r="L131" s="45"/>
      <c r="M131" s="242" t="s">
        <v>1</v>
      </c>
      <c r="N131" s="243" t="s">
        <v>47</v>
      </c>
      <c r="O131" s="98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100</v>
      </c>
      <c r="AT131" s="246" t="s">
        <v>168</v>
      </c>
      <c r="AU131" s="246" t="s">
        <v>92</v>
      </c>
      <c r="AY131" s="18" t="s">
        <v>166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8" t="s">
        <v>92</v>
      </c>
      <c r="BK131" s="248">
        <f>ROUND(I131*H131,3)</f>
        <v>0</v>
      </c>
      <c r="BL131" s="18" t="s">
        <v>100</v>
      </c>
      <c r="BM131" s="246" t="s">
        <v>548</v>
      </c>
    </row>
    <row r="132" s="12" customFormat="1" ht="22.8" customHeight="1">
      <c r="A132" s="12"/>
      <c r="B132" s="219"/>
      <c r="C132" s="220"/>
      <c r="D132" s="221" t="s">
        <v>80</v>
      </c>
      <c r="E132" s="233" t="s">
        <v>92</v>
      </c>
      <c r="F132" s="233" t="s">
        <v>329</v>
      </c>
      <c r="G132" s="220"/>
      <c r="H132" s="220"/>
      <c r="I132" s="223"/>
      <c r="J132" s="234">
        <f>BK132</f>
        <v>0</v>
      </c>
      <c r="K132" s="220"/>
      <c r="L132" s="225"/>
      <c r="M132" s="226"/>
      <c r="N132" s="227"/>
      <c r="O132" s="227"/>
      <c r="P132" s="228">
        <f>SUM(P133:P137)</f>
        <v>0</v>
      </c>
      <c r="Q132" s="227"/>
      <c r="R132" s="228">
        <f>SUM(R133:R137)</f>
        <v>0.6039280600000001</v>
      </c>
      <c r="S132" s="227"/>
      <c r="T132" s="229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0" t="s">
        <v>86</v>
      </c>
      <c r="AT132" s="231" t="s">
        <v>80</v>
      </c>
      <c r="AU132" s="231" t="s">
        <v>86</v>
      </c>
      <c r="AY132" s="230" t="s">
        <v>166</v>
      </c>
      <c r="BK132" s="232">
        <f>SUM(BK133:BK137)</f>
        <v>0</v>
      </c>
    </row>
    <row r="133" s="2" customFormat="1" ht="16.5" customHeight="1">
      <c r="A133" s="39"/>
      <c r="B133" s="40"/>
      <c r="C133" s="235" t="s">
        <v>100</v>
      </c>
      <c r="D133" s="235" t="s">
        <v>168</v>
      </c>
      <c r="E133" s="236" t="s">
        <v>549</v>
      </c>
      <c r="F133" s="237" t="s">
        <v>550</v>
      </c>
      <c r="G133" s="238" t="s">
        <v>250</v>
      </c>
      <c r="H133" s="239">
        <v>0.25900000000000001</v>
      </c>
      <c r="I133" s="240"/>
      <c r="J133" s="239">
        <f>ROUND(I133*H133,3)</f>
        <v>0</v>
      </c>
      <c r="K133" s="241"/>
      <c r="L133" s="45"/>
      <c r="M133" s="242" t="s">
        <v>1</v>
      </c>
      <c r="N133" s="243" t="s">
        <v>47</v>
      </c>
      <c r="O133" s="98"/>
      <c r="P133" s="244">
        <f>O133*H133</f>
        <v>0</v>
      </c>
      <c r="Q133" s="244">
        <v>2.3223400000000001</v>
      </c>
      <c r="R133" s="244">
        <f>Q133*H133</f>
        <v>0.60148606000000004</v>
      </c>
      <c r="S133" s="244">
        <v>0</v>
      </c>
      <c r="T133" s="24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100</v>
      </c>
      <c r="AT133" s="246" t="s">
        <v>168</v>
      </c>
      <c r="AU133" s="246" t="s">
        <v>92</v>
      </c>
      <c r="AY133" s="18" t="s">
        <v>166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8" t="s">
        <v>92</v>
      </c>
      <c r="BK133" s="248">
        <f>ROUND(I133*H133,3)</f>
        <v>0</v>
      </c>
      <c r="BL133" s="18" t="s">
        <v>100</v>
      </c>
      <c r="BM133" s="246" t="s">
        <v>551</v>
      </c>
    </row>
    <row r="134" s="13" customFormat="1">
      <c r="A134" s="13"/>
      <c r="B134" s="256"/>
      <c r="C134" s="257"/>
      <c r="D134" s="258" t="s">
        <v>189</v>
      </c>
      <c r="E134" s="259" t="s">
        <v>1</v>
      </c>
      <c r="F134" s="260" t="s">
        <v>552</v>
      </c>
      <c r="G134" s="257"/>
      <c r="H134" s="261">
        <v>0.25900000000000001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189</v>
      </c>
      <c r="AU134" s="267" t="s">
        <v>92</v>
      </c>
      <c r="AV134" s="13" t="s">
        <v>92</v>
      </c>
      <c r="AW134" s="13" t="s">
        <v>36</v>
      </c>
      <c r="AX134" s="13" t="s">
        <v>86</v>
      </c>
      <c r="AY134" s="267" t="s">
        <v>166</v>
      </c>
    </row>
    <row r="135" s="2" customFormat="1" ht="21.75" customHeight="1">
      <c r="A135" s="39"/>
      <c r="B135" s="40"/>
      <c r="C135" s="235" t="s">
        <v>103</v>
      </c>
      <c r="D135" s="235" t="s">
        <v>168</v>
      </c>
      <c r="E135" s="236" t="s">
        <v>553</v>
      </c>
      <c r="F135" s="237" t="s">
        <v>554</v>
      </c>
      <c r="G135" s="238" t="s">
        <v>171</v>
      </c>
      <c r="H135" s="239">
        <v>0.59999999999999998</v>
      </c>
      <c r="I135" s="240"/>
      <c r="J135" s="239">
        <f>ROUND(I135*H135,3)</f>
        <v>0</v>
      </c>
      <c r="K135" s="241"/>
      <c r="L135" s="45"/>
      <c r="M135" s="242" t="s">
        <v>1</v>
      </c>
      <c r="N135" s="243" t="s">
        <v>47</v>
      </c>
      <c r="O135" s="98"/>
      <c r="P135" s="244">
        <f>O135*H135</f>
        <v>0</v>
      </c>
      <c r="Q135" s="244">
        <v>0.0040699999999999998</v>
      </c>
      <c r="R135" s="244">
        <f>Q135*H135</f>
        <v>0.0024419999999999997</v>
      </c>
      <c r="S135" s="244">
        <v>0</v>
      </c>
      <c r="T135" s="24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100</v>
      </c>
      <c r="AT135" s="246" t="s">
        <v>168</v>
      </c>
      <c r="AU135" s="246" t="s">
        <v>92</v>
      </c>
      <c r="AY135" s="18" t="s">
        <v>166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8" t="s">
        <v>92</v>
      </c>
      <c r="BK135" s="248">
        <f>ROUND(I135*H135,3)</f>
        <v>0</v>
      </c>
      <c r="BL135" s="18" t="s">
        <v>100</v>
      </c>
      <c r="BM135" s="246" t="s">
        <v>555</v>
      </c>
    </row>
    <row r="136" s="13" customFormat="1">
      <c r="A136" s="13"/>
      <c r="B136" s="256"/>
      <c r="C136" s="257"/>
      <c r="D136" s="258" t="s">
        <v>189</v>
      </c>
      <c r="E136" s="259" t="s">
        <v>1</v>
      </c>
      <c r="F136" s="260" t="s">
        <v>556</v>
      </c>
      <c r="G136" s="257"/>
      <c r="H136" s="261">
        <v>0.59999999999999998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189</v>
      </c>
      <c r="AU136" s="267" t="s">
        <v>92</v>
      </c>
      <c r="AV136" s="13" t="s">
        <v>92</v>
      </c>
      <c r="AW136" s="13" t="s">
        <v>36</v>
      </c>
      <c r="AX136" s="13" t="s">
        <v>86</v>
      </c>
      <c r="AY136" s="267" t="s">
        <v>166</v>
      </c>
    </row>
    <row r="137" s="2" customFormat="1" ht="24.15" customHeight="1">
      <c r="A137" s="39"/>
      <c r="B137" s="40"/>
      <c r="C137" s="235" t="s">
        <v>116</v>
      </c>
      <c r="D137" s="235" t="s">
        <v>168</v>
      </c>
      <c r="E137" s="236" t="s">
        <v>557</v>
      </c>
      <c r="F137" s="237" t="s">
        <v>558</v>
      </c>
      <c r="G137" s="238" t="s">
        <v>171</v>
      </c>
      <c r="H137" s="239">
        <v>0.59999999999999998</v>
      </c>
      <c r="I137" s="240"/>
      <c r="J137" s="239">
        <f>ROUND(I137*H137,3)</f>
        <v>0</v>
      </c>
      <c r="K137" s="241"/>
      <c r="L137" s="45"/>
      <c r="M137" s="242" t="s">
        <v>1</v>
      </c>
      <c r="N137" s="243" t="s">
        <v>47</v>
      </c>
      <c r="O137" s="98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6" t="s">
        <v>100</v>
      </c>
      <c r="AT137" s="246" t="s">
        <v>168</v>
      </c>
      <c r="AU137" s="246" t="s">
        <v>92</v>
      </c>
      <c r="AY137" s="18" t="s">
        <v>166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8" t="s">
        <v>92</v>
      </c>
      <c r="BK137" s="248">
        <f>ROUND(I137*H137,3)</f>
        <v>0</v>
      </c>
      <c r="BL137" s="18" t="s">
        <v>100</v>
      </c>
      <c r="BM137" s="246" t="s">
        <v>559</v>
      </c>
    </row>
    <row r="138" s="12" customFormat="1" ht="22.8" customHeight="1">
      <c r="A138" s="12"/>
      <c r="B138" s="219"/>
      <c r="C138" s="220"/>
      <c r="D138" s="221" t="s">
        <v>80</v>
      </c>
      <c r="E138" s="233" t="s">
        <v>125</v>
      </c>
      <c r="F138" s="233" t="s">
        <v>259</v>
      </c>
      <c r="G138" s="220"/>
      <c r="H138" s="220"/>
      <c r="I138" s="223"/>
      <c r="J138" s="234">
        <f>BK138</f>
        <v>0</v>
      </c>
      <c r="K138" s="220"/>
      <c r="L138" s="225"/>
      <c r="M138" s="226"/>
      <c r="N138" s="227"/>
      <c r="O138" s="227"/>
      <c r="P138" s="228">
        <f>SUM(P139:P147)</f>
        <v>0</v>
      </c>
      <c r="Q138" s="227"/>
      <c r="R138" s="228">
        <f>SUM(R139:R147)</f>
        <v>0.057803099999999996</v>
      </c>
      <c r="S138" s="227"/>
      <c r="T138" s="229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86</v>
      </c>
      <c r="AT138" s="231" t="s">
        <v>80</v>
      </c>
      <c r="AU138" s="231" t="s">
        <v>86</v>
      </c>
      <c r="AY138" s="230" t="s">
        <v>166</v>
      </c>
      <c r="BK138" s="232">
        <f>SUM(BK139:BK147)</f>
        <v>0</v>
      </c>
    </row>
    <row r="139" s="2" customFormat="1" ht="44.25" customHeight="1">
      <c r="A139" s="39"/>
      <c r="B139" s="40"/>
      <c r="C139" s="235" t="s">
        <v>119</v>
      </c>
      <c r="D139" s="235" t="s">
        <v>168</v>
      </c>
      <c r="E139" s="236" t="s">
        <v>560</v>
      </c>
      <c r="F139" s="237" t="s">
        <v>561</v>
      </c>
      <c r="G139" s="238" t="s">
        <v>230</v>
      </c>
      <c r="H139" s="239">
        <v>1</v>
      </c>
      <c r="I139" s="240"/>
      <c r="J139" s="239">
        <f>ROUND(I139*H139,3)</f>
        <v>0</v>
      </c>
      <c r="K139" s="241"/>
      <c r="L139" s="45"/>
      <c r="M139" s="242" t="s">
        <v>1</v>
      </c>
      <c r="N139" s="243" t="s">
        <v>47</v>
      </c>
      <c r="O139" s="98"/>
      <c r="P139" s="244">
        <f>O139*H139</f>
        <v>0</v>
      </c>
      <c r="Q139" s="244">
        <v>8.1000000000000004E-06</v>
      </c>
      <c r="R139" s="244">
        <f>Q139*H139</f>
        <v>8.1000000000000004E-06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100</v>
      </c>
      <c r="AT139" s="246" t="s">
        <v>168</v>
      </c>
      <c r="AU139" s="246" t="s">
        <v>92</v>
      </c>
      <c r="AY139" s="18" t="s">
        <v>166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8" t="s">
        <v>92</v>
      </c>
      <c r="BK139" s="248">
        <f>ROUND(I139*H139,3)</f>
        <v>0</v>
      </c>
      <c r="BL139" s="18" t="s">
        <v>100</v>
      </c>
      <c r="BM139" s="246" t="s">
        <v>562</v>
      </c>
    </row>
    <row r="140" s="2" customFormat="1" ht="37.8" customHeight="1">
      <c r="A140" s="39"/>
      <c r="B140" s="40"/>
      <c r="C140" s="300" t="s">
        <v>122</v>
      </c>
      <c r="D140" s="300" t="s">
        <v>227</v>
      </c>
      <c r="E140" s="301" t="s">
        <v>563</v>
      </c>
      <c r="F140" s="302" t="s">
        <v>564</v>
      </c>
      <c r="G140" s="303" t="s">
        <v>230</v>
      </c>
      <c r="H140" s="304">
        <v>1</v>
      </c>
      <c r="I140" s="305"/>
      <c r="J140" s="304">
        <f>ROUND(I140*H140,3)</f>
        <v>0</v>
      </c>
      <c r="K140" s="306"/>
      <c r="L140" s="307"/>
      <c r="M140" s="308" t="s">
        <v>1</v>
      </c>
      <c r="N140" s="309" t="s">
        <v>47</v>
      </c>
      <c r="O140" s="98"/>
      <c r="P140" s="244">
        <f>O140*H140</f>
        <v>0</v>
      </c>
      <c r="Q140" s="244">
        <v>0.051999999999999998</v>
      </c>
      <c r="R140" s="244">
        <f>Q140*H140</f>
        <v>0.051999999999999998</v>
      </c>
      <c r="S140" s="244">
        <v>0</v>
      </c>
      <c r="T140" s="24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122</v>
      </c>
      <c r="AT140" s="246" t="s">
        <v>227</v>
      </c>
      <c r="AU140" s="246" t="s">
        <v>92</v>
      </c>
      <c r="AY140" s="18" t="s">
        <v>166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8" t="s">
        <v>92</v>
      </c>
      <c r="BK140" s="248">
        <f>ROUND(I140*H140,3)</f>
        <v>0</v>
      </c>
      <c r="BL140" s="18" t="s">
        <v>100</v>
      </c>
      <c r="BM140" s="246" t="s">
        <v>565</v>
      </c>
    </row>
    <row r="141" s="2" customFormat="1" ht="24.15" customHeight="1">
      <c r="A141" s="39"/>
      <c r="B141" s="40"/>
      <c r="C141" s="300" t="s">
        <v>125</v>
      </c>
      <c r="D141" s="300" t="s">
        <v>227</v>
      </c>
      <c r="E141" s="301" t="s">
        <v>566</v>
      </c>
      <c r="F141" s="302" t="s">
        <v>567</v>
      </c>
      <c r="G141" s="303" t="s">
        <v>230</v>
      </c>
      <c r="H141" s="304">
        <v>1</v>
      </c>
      <c r="I141" s="305"/>
      <c r="J141" s="304">
        <f>ROUND(I141*H141,3)</f>
        <v>0</v>
      </c>
      <c r="K141" s="306"/>
      <c r="L141" s="307"/>
      <c r="M141" s="308" t="s">
        <v>1</v>
      </c>
      <c r="N141" s="309" t="s">
        <v>47</v>
      </c>
      <c r="O141" s="98"/>
      <c r="P141" s="244">
        <f>O141*H141</f>
        <v>0</v>
      </c>
      <c r="Q141" s="244">
        <v>0.0050000000000000001</v>
      </c>
      <c r="R141" s="244">
        <f>Q141*H141</f>
        <v>0.0050000000000000001</v>
      </c>
      <c r="S141" s="244">
        <v>0</v>
      </c>
      <c r="T141" s="24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122</v>
      </c>
      <c r="AT141" s="246" t="s">
        <v>227</v>
      </c>
      <c r="AU141" s="246" t="s">
        <v>92</v>
      </c>
      <c r="AY141" s="18" t="s">
        <v>166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8" t="s">
        <v>92</v>
      </c>
      <c r="BK141" s="248">
        <f>ROUND(I141*H141,3)</f>
        <v>0</v>
      </c>
      <c r="BL141" s="18" t="s">
        <v>100</v>
      </c>
      <c r="BM141" s="246" t="s">
        <v>568</v>
      </c>
    </row>
    <row r="142" s="2" customFormat="1" ht="33" customHeight="1">
      <c r="A142" s="39"/>
      <c r="B142" s="40"/>
      <c r="C142" s="300" t="s">
        <v>128</v>
      </c>
      <c r="D142" s="300" t="s">
        <v>227</v>
      </c>
      <c r="E142" s="301" t="s">
        <v>569</v>
      </c>
      <c r="F142" s="302" t="s">
        <v>570</v>
      </c>
      <c r="G142" s="303" t="s">
        <v>571</v>
      </c>
      <c r="H142" s="304">
        <v>1</v>
      </c>
      <c r="I142" s="305"/>
      <c r="J142" s="304">
        <f>ROUND(I142*H142,3)</f>
        <v>0</v>
      </c>
      <c r="K142" s="306"/>
      <c r="L142" s="307"/>
      <c r="M142" s="308" t="s">
        <v>1</v>
      </c>
      <c r="N142" s="309" t="s">
        <v>47</v>
      </c>
      <c r="O142" s="98"/>
      <c r="P142" s="244">
        <f>O142*H142</f>
        <v>0</v>
      </c>
      <c r="Q142" s="244">
        <v>5.0000000000000002E-05</v>
      </c>
      <c r="R142" s="244">
        <f>Q142*H142</f>
        <v>5.0000000000000002E-05</v>
      </c>
      <c r="S142" s="244">
        <v>0</v>
      </c>
      <c r="T142" s="24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122</v>
      </c>
      <c r="AT142" s="246" t="s">
        <v>227</v>
      </c>
      <c r="AU142" s="246" t="s">
        <v>92</v>
      </c>
      <c r="AY142" s="18" t="s">
        <v>166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8" t="s">
        <v>92</v>
      </c>
      <c r="BK142" s="248">
        <f>ROUND(I142*H142,3)</f>
        <v>0</v>
      </c>
      <c r="BL142" s="18" t="s">
        <v>100</v>
      </c>
      <c r="BM142" s="246" t="s">
        <v>572</v>
      </c>
    </row>
    <row r="143" s="2" customFormat="1" ht="37.8" customHeight="1">
      <c r="A143" s="39"/>
      <c r="B143" s="40"/>
      <c r="C143" s="300" t="s">
        <v>131</v>
      </c>
      <c r="D143" s="300" t="s">
        <v>227</v>
      </c>
      <c r="E143" s="301" t="s">
        <v>573</v>
      </c>
      <c r="F143" s="302" t="s">
        <v>574</v>
      </c>
      <c r="G143" s="303" t="s">
        <v>230</v>
      </c>
      <c r="H143" s="304">
        <v>1</v>
      </c>
      <c r="I143" s="305"/>
      <c r="J143" s="304">
        <f>ROUND(I143*H143,3)</f>
        <v>0</v>
      </c>
      <c r="K143" s="306"/>
      <c r="L143" s="307"/>
      <c r="M143" s="308" t="s">
        <v>1</v>
      </c>
      <c r="N143" s="309" t="s">
        <v>47</v>
      </c>
      <c r="O143" s="98"/>
      <c r="P143" s="244">
        <f>O143*H143</f>
        <v>0</v>
      </c>
      <c r="Q143" s="244">
        <v>0.00020000000000000001</v>
      </c>
      <c r="R143" s="244">
        <f>Q143*H143</f>
        <v>0.00020000000000000001</v>
      </c>
      <c r="S143" s="244">
        <v>0</v>
      </c>
      <c r="T143" s="24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122</v>
      </c>
      <c r="AT143" s="246" t="s">
        <v>227</v>
      </c>
      <c r="AU143" s="246" t="s">
        <v>92</v>
      </c>
      <c r="AY143" s="18" t="s">
        <v>166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8" t="s">
        <v>92</v>
      </c>
      <c r="BK143" s="248">
        <f>ROUND(I143*H143,3)</f>
        <v>0</v>
      </c>
      <c r="BL143" s="18" t="s">
        <v>100</v>
      </c>
      <c r="BM143" s="246" t="s">
        <v>575</v>
      </c>
    </row>
    <row r="144" s="2" customFormat="1" ht="33" customHeight="1">
      <c r="A144" s="39"/>
      <c r="B144" s="40"/>
      <c r="C144" s="300" t="s">
        <v>134</v>
      </c>
      <c r="D144" s="300" t="s">
        <v>227</v>
      </c>
      <c r="E144" s="301" t="s">
        <v>576</v>
      </c>
      <c r="F144" s="302" t="s">
        <v>577</v>
      </c>
      <c r="G144" s="303" t="s">
        <v>230</v>
      </c>
      <c r="H144" s="304">
        <v>1</v>
      </c>
      <c r="I144" s="305"/>
      <c r="J144" s="304">
        <f>ROUND(I144*H144,3)</f>
        <v>0</v>
      </c>
      <c r="K144" s="306"/>
      <c r="L144" s="307"/>
      <c r="M144" s="308" t="s">
        <v>1</v>
      </c>
      <c r="N144" s="309" t="s">
        <v>47</v>
      </c>
      <c r="O144" s="98"/>
      <c r="P144" s="244">
        <f>O144*H144</f>
        <v>0</v>
      </c>
      <c r="Q144" s="244">
        <v>0.00010000000000000001</v>
      </c>
      <c r="R144" s="244">
        <f>Q144*H144</f>
        <v>0.00010000000000000001</v>
      </c>
      <c r="S144" s="244">
        <v>0</v>
      </c>
      <c r="T144" s="24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122</v>
      </c>
      <c r="AT144" s="246" t="s">
        <v>227</v>
      </c>
      <c r="AU144" s="246" t="s">
        <v>92</v>
      </c>
      <c r="AY144" s="18" t="s">
        <v>166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8" t="s">
        <v>92</v>
      </c>
      <c r="BK144" s="248">
        <f>ROUND(I144*H144,3)</f>
        <v>0</v>
      </c>
      <c r="BL144" s="18" t="s">
        <v>100</v>
      </c>
      <c r="BM144" s="246" t="s">
        <v>578</v>
      </c>
    </row>
    <row r="145" s="2" customFormat="1" ht="37.8" customHeight="1">
      <c r="A145" s="39"/>
      <c r="B145" s="40"/>
      <c r="C145" s="300" t="s">
        <v>138</v>
      </c>
      <c r="D145" s="300" t="s">
        <v>227</v>
      </c>
      <c r="E145" s="301" t="s">
        <v>579</v>
      </c>
      <c r="F145" s="302" t="s">
        <v>580</v>
      </c>
      <c r="G145" s="303" t="s">
        <v>230</v>
      </c>
      <c r="H145" s="304">
        <v>1</v>
      </c>
      <c r="I145" s="305"/>
      <c r="J145" s="304">
        <f>ROUND(I145*H145,3)</f>
        <v>0</v>
      </c>
      <c r="K145" s="306"/>
      <c r="L145" s="307"/>
      <c r="M145" s="308" t="s">
        <v>1</v>
      </c>
      <c r="N145" s="309" t="s">
        <v>47</v>
      </c>
      <c r="O145" s="98"/>
      <c r="P145" s="244">
        <f>O145*H145</f>
        <v>0</v>
      </c>
      <c r="Q145" s="244">
        <v>5.0000000000000002E-05</v>
      </c>
      <c r="R145" s="244">
        <f>Q145*H145</f>
        <v>5.0000000000000002E-05</v>
      </c>
      <c r="S145" s="244">
        <v>0</v>
      </c>
      <c r="T145" s="24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122</v>
      </c>
      <c r="AT145" s="246" t="s">
        <v>227</v>
      </c>
      <c r="AU145" s="246" t="s">
        <v>92</v>
      </c>
      <c r="AY145" s="18" t="s">
        <v>166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8" t="s">
        <v>92</v>
      </c>
      <c r="BK145" s="248">
        <f>ROUND(I145*H145,3)</f>
        <v>0</v>
      </c>
      <c r="BL145" s="18" t="s">
        <v>100</v>
      </c>
      <c r="BM145" s="246" t="s">
        <v>581</v>
      </c>
    </row>
    <row r="146" s="2" customFormat="1" ht="37.8" customHeight="1">
      <c r="A146" s="39"/>
      <c r="B146" s="40"/>
      <c r="C146" s="235" t="s">
        <v>141</v>
      </c>
      <c r="D146" s="235" t="s">
        <v>168</v>
      </c>
      <c r="E146" s="236" t="s">
        <v>582</v>
      </c>
      <c r="F146" s="237" t="s">
        <v>583</v>
      </c>
      <c r="G146" s="238" t="s">
        <v>230</v>
      </c>
      <c r="H146" s="239">
        <v>1</v>
      </c>
      <c r="I146" s="240"/>
      <c r="J146" s="239">
        <f>ROUND(I146*H146,3)</f>
        <v>0</v>
      </c>
      <c r="K146" s="241"/>
      <c r="L146" s="45"/>
      <c r="M146" s="242" t="s">
        <v>1</v>
      </c>
      <c r="N146" s="243" t="s">
        <v>47</v>
      </c>
      <c r="O146" s="98"/>
      <c r="P146" s="244">
        <f>O146*H146</f>
        <v>0</v>
      </c>
      <c r="Q146" s="244">
        <v>8.0000000000000007E-05</v>
      </c>
      <c r="R146" s="244">
        <f>Q146*H146</f>
        <v>8.0000000000000007E-05</v>
      </c>
      <c r="S146" s="244">
        <v>0</v>
      </c>
      <c r="T146" s="24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100</v>
      </c>
      <c r="AT146" s="246" t="s">
        <v>168</v>
      </c>
      <c r="AU146" s="246" t="s">
        <v>92</v>
      </c>
      <c r="AY146" s="18" t="s">
        <v>166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8" t="s">
        <v>92</v>
      </c>
      <c r="BK146" s="248">
        <f>ROUND(I146*H146,3)</f>
        <v>0</v>
      </c>
      <c r="BL146" s="18" t="s">
        <v>100</v>
      </c>
      <c r="BM146" s="246" t="s">
        <v>584</v>
      </c>
    </row>
    <row r="147" s="2" customFormat="1" ht="24.15" customHeight="1">
      <c r="A147" s="39"/>
      <c r="B147" s="40"/>
      <c r="C147" s="300" t="s">
        <v>279</v>
      </c>
      <c r="D147" s="300" t="s">
        <v>227</v>
      </c>
      <c r="E147" s="301" t="s">
        <v>585</v>
      </c>
      <c r="F147" s="302" t="s">
        <v>586</v>
      </c>
      <c r="G147" s="303" t="s">
        <v>236</v>
      </c>
      <c r="H147" s="304">
        <v>1.5</v>
      </c>
      <c r="I147" s="305"/>
      <c r="J147" s="304">
        <f>ROUND(I147*H147,3)</f>
        <v>0</v>
      </c>
      <c r="K147" s="306"/>
      <c r="L147" s="307"/>
      <c r="M147" s="308" t="s">
        <v>1</v>
      </c>
      <c r="N147" s="309" t="s">
        <v>47</v>
      </c>
      <c r="O147" s="98"/>
      <c r="P147" s="244">
        <f>O147*H147</f>
        <v>0</v>
      </c>
      <c r="Q147" s="244">
        <v>0.00021000000000000001</v>
      </c>
      <c r="R147" s="244">
        <f>Q147*H147</f>
        <v>0.00031500000000000001</v>
      </c>
      <c r="S147" s="244">
        <v>0</v>
      </c>
      <c r="T147" s="24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6" t="s">
        <v>122</v>
      </c>
      <c r="AT147" s="246" t="s">
        <v>227</v>
      </c>
      <c r="AU147" s="246" t="s">
        <v>92</v>
      </c>
      <c r="AY147" s="18" t="s">
        <v>166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8" t="s">
        <v>92</v>
      </c>
      <c r="BK147" s="248">
        <f>ROUND(I147*H147,3)</f>
        <v>0</v>
      </c>
      <c r="BL147" s="18" t="s">
        <v>100</v>
      </c>
      <c r="BM147" s="246" t="s">
        <v>587</v>
      </c>
    </row>
    <row r="148" s="12" customFormat="1" ht="22.8" customHeight="1">
      <c r="A148" s="12"/>
      <c r="B148" s="219"/>
      <c r="C148" s="220"/>
      <c r="D148" s="221" t="s">
        <v>80</v>
      </c>
      <c r="E148" s="233" t="s">
        <v>293</v>
      </c>
      <c r="F148" s="233" t="s">
        <v>294</v>
      </c>
      <c r="G148" s="220"/>
      <c r="H148" s="220"/>
      <c r="I148" s="223"/>
      <c r="J148" s="234">
        <f>BK148</f>
        <v>0</v>
      </c>
      <c r="K148" s="220"/>
      <c r="L148" s="225"/>
      <c r="M148" s="226"/>
      <c r="N148" s="227"/>
      <c r="O148" s="227"/>
      <c r="P148" s="228">
        <f>P149</f>
        <v>0</v>
      </c>
      <c r="Q148" s="227"/>
      <c r="R148" s="228">
        <f>R149</f>
        <v>0</v>
      </c>
      <c r="S148" s="227"/>
      <c r="T148" s="229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0" t="s">
        <v>86</v>
      </c>
      <c r="AT148" s="231" t="s">
        <v>80</v>
      </c>
      <c r="AU148" s="231" t="s">
        <v>86</v>
      </c>
      <c r="AY148" s="230" t="s">
        <v>166</v>
      </c>
      <c r="BK148" s="232">
        <f>BK149</f>
        <v>0</v>
      </c>
    </row>
    <row r="149" s="2" customFormat="1" ht="33" customHeight="1">
      <c r="A149" s="39"/>
      <c r="B149" s="40"/>
      <c r="C149" s="235" t="s">
        <v>284</v>
      </c>
      <c r="D149" s="235" t="s">
        <v>168</v>
      </c>
      <c r="E149" s="236" t="s">
        <v>588</v>
      </c>
      <c r="F149" s="237" t="s">
        <v>589</v>
      </c>
      <c r="G149" s="238" t="s">
        <v>287</v>
      </c>
      <c r="H149" s="239">
        <v>0.66200000000000003</v>
      </c>
      <c r="I149" s="240"/>
      <c r="J149" s="239">
        <f>ROUND(I149*H149,3)</f>
        <v>0</v>
      </c>
      <c r="K149" s="241"/>
      <c r="L149" s="45"/>
      <c r="M149" s="249" t="s">
        <v>1</v>
      </c>
      <c r="N149" s="250" t="s">
        <v>47</v>
      </c>
      <c r="O149" s="251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100</v>
      </c>
      <c r="AT149" s="246" t="s">
        <v>168</v>
      </c>
      <c r="AU149" s="246" t="s">
        <v>92</v>
      </c>
      <c r="AY149" s="18" t="s">
        <v>166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8" t="s">
        <v>92</v>
      </c>
      <c r="BK149" s="248">
        <f>ROUND(I149*H149,3)</f>
        <v>0</v>
      </c>
      <c r="BL149" s="18" t="s">
        <v>100</v>
      </c>
      <c r="BM149" s="246" t="s">
        <v>590</v>
      </c>
    </row>
    <row r="150" s="2" customFormat="1" ht="6.96" customHeight="1">
      <c r="A150" s="39"/>
      <c r="B150" s="73"/>
      <c r="C150" s="74"/>
      <c r="D150" s="74"/>
      <c r="E150" s="74"/>
      <c r="F150" s="74"/>
      <c r="G150" s="74"/>
      <c r="H150" s="74"/>
      <c r="I150" s="74"/>
      <c r="J150" s="74"/>
      <c r="K150" s="74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8mt1NLSVpooh6zLkGqJcQaewlOLjoWgj0wPatd/cC5FAcqdDas3JeGariyVhsvE0XNPhyDrcl2M0lxctBnkOfw==" hashValue="vX5xRmRCUd0acLOkkjIt948w2os0QO9BL+HNyfHDw1q0gkC0Z2fqYBcLGaaij+1PszB5TqK4jKWCTbzGoHs6Iw==" algorithmName="SHA-512" password="CC35"/>
  <autoFilter ref="C124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21"/>
      <c r="AT3" s="18" t="s">
        <v>81</v>
      </c>
    </row>
    <row r="4" s="1" customFormat="1" ht="24.96" customHeight="1">
      <c r="B4" s="21"/>
      <c r="D4" s="154" t="s">
        <v>144</v>
      </c>
      <c r="L4" s="21"/>
      <c r="M4" s="155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6" t="s">
        <v>14</v>
      </c>
      <c r="L6" s="21"/>
    </row>
    <row r="7" s="1" customFormat="1" ht="16.5" customHeight="1">
      <c r="B7" s="21"/>
      <c r="E7" s="254" t="str">
        <f>'Rekapitulácia stavby'!K6</f>
        <v>Zberný dvor Ludanice</v>
      </c>
      <c r="F7" s="156"/>
      <c r="G7" s="156"/>
      <c r="H7" s="156"/>
      <c r="L7" s="21"/>
    </row>
    <row r="8" s="2" customFormat="1" ht="12" customHeight="1">
      <c r="A8" s="39"/>
      <c r="B8" s="45"/>
      <c r="C8" s="39"/>
      <c r="D8" s="156" t="s">
        <v>176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591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6" t="s">
        <v>16</v>
      </c>
      <c r="E11" s="39"/>
      <c r="F11" s="147" t="s">
        <v>90</v>
      </c>
      <c r="G11" s="39"/>
      <c r="H11" s="39"/>
      <c r="I11" s="156" t="s">
        <v>18</v>
      </c>
      <c r="J11" s="147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6" t="s">
        <v>20</v>
      </c>
      <c r="E12" s="39"/>
      <c r="F12" s="147" t="s">
        <v>21</v>
      </c>
      <c r="G12" s="39"/>
      <c r="H12" s="39"/>
      <c r="I12" s="156" t="s">
        <v>22</v>
      </c>
      <c r="J12" s="158" t="str">
        <f>'Rekapitulácia stavby'!AN8</f>
        <v>27. 1. 2022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6" t="s">
        <v>24</v>
      </c>
      <c r="E14" s="39"/>
      <c r="F14" s="39"/>
      <c r="G14" s="39"/>
      <c r="H14" s="39"/>
      <c r="I14" s="156" t="s">
        <v>25</v>
      </c>
      <c r="J14" s="147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56" t="s">
        <v>28</v>
      </c>
      <c r="J15" s="147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6" t="s">
        <v>30</v>
      </c>
      <c r="E17" s="39"/>
      <c r="F17" s="39"/>
      <c r="G17" s="39"/>
      <c r="H17" s="39"/>
      <c r="I17" s="156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7"/>
      <c r="G18" s="147"/>
      <c r="H18" s="147"/>
      <c r="I18" s="156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6" t="s">
        <v>32</v>
      </c>
      <c r="E20" s="39"/>
      <c r="F20" s="39"/>
      <c r="G20" s="39"/>
      <c r="H20" s="39"/>
      <c r="I20" s="156" t="s">
        <v>25</v>
      </c>
      <c r="J20" s="147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179</v>
      </c>
      <c r="F21" s="39"/>
      <c r="G21" s="39"/>
      <c r="H21" s="39"/>
      <c r="I21" s="156" t="s">
        <v>28</v>
      </c>
      <c r="J21" s="147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6" t="s">
        <v>38</v>
      </c>
      <c r="E23" s="39"/>
      <c r="F23" s="39"/>
      <c r="G23" s="39"/>
      <c r="H23" s="39"/>
      <c r="I23" s="156" t="s">
        <v>25</v>
      </c>
      <c r="J23" s="147" t="s">
        <v>592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39</v>
      </c>
      <c r="F24" s="39"/>
      <c r="G24" s="39"/>
      <c r="H24" s="39"/>
      <c r="I24" s="156" t="s">
        <v>28</v>
      </c>
      <c r="J24" s="147" t="s">
        <v>593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6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4" t="s">
        <v>41</v>
      </c>
      <c r="E30" s="39"/>
      <c r="F30" s="39"/>
      <c r="G30" s="39"/>
      <c r="H30" s="39"/>
      <c r="I30" s="39"/>
      <c r="J30" s="165">
        <f>ROUND(J119,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6" t="s">
        <v>43</v>
      </c>
      <c r="G32" s="39"/>
      <c r="H32" s="39"/>
      <c r="I32" s="166" t="s">
        <v>42</v>
      </c>
      <c r="J32" s="166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7" t="s">
        <v>45</v>
      </c>
      <c r="E33" s="168" t="s">
        <v>46</v>
      </c>
      <c r="F33" s="169">
        <f>ROUND((SUM(BE119:BE129)),  2)</f>
        <v>0</v>
      </c>
      <c r="G33" s="170"/>
      <c r="H33" s="170"/>
      <c r="I33" s="171">
        <v>0.20000000000000001</v>
      </c>
      <c r="J33" s="169">
        <f>ROUND(((SUM(BE119:BE129))*I33),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68" t="s">
        <v>47</v>
      </c>
      <c r="F34" s="169">
        <f>ROUND((SUM(BF119:BF129)),  2)</f>
        <v>0</v>
      </c>
      <c r="G34" s="170"/>
      <c r="H34" s="170"/>
      <c r="I34" s="171">
        <v>0.20000000000000001</v>
      </c>
      <c r="J34" s="169">
        <f>ROUND(((SUM(BF119:BF129))*I34),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6" t="s">
        <v>48</v>
      </c>
      <c r="F35" s="172">
        <f>ROUND((SUM(BG119:BG129)),  2)</f>
        <v>0</v>
      </c>
      <c r="G35" s="39"/>
      <c r="H35" s="39"/>
      <c r="I35" s="173">
        <v>0.20000000000000001</v>
      </c>
      <c r="J35" s="172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6" t="s">
        <v>49</v>
      </c>
      <c r="F36" s="172">
        <f>ROUND((SUM(BH119:BH129)),  2)</f>
        <v>0</v>
      </c>
      <c r="G36" s="39"/>
      <c r="H36" s="39"/>
      <c r="I36" s="173">
        <v>0.20000000000000001</v>
      </c>
      <c r="J36" s="172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68" t="s">
        <v>50</v>
      </c>
      <c r="F37" s="169">
        <f>ROUND((SUM(BI119:BI129)),  2)</f>
        <v>0</v>
      </c>
      <c r="G37" s="170"/>
      <c r="H37" s="170"/>
      <c r="I37" s="171">
        <v>0</v>
      </c>
      <c r="J37" s="16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51</v>
      </c>
      <c r="E39" s="176"/>
      <c r="F39" s="176"/>
      <c r="G39" s="177" t="s">
        <v>52</v>
      </c>
      <c r="H39" s="178" t="s">
        <v>53</v>
      </c>
      <c r="I39" s="176"/>
      <c r="J39" s="179">
        <f>SUM(J30:J37)</f>
        <v>0</v>
      </c>
      <c r="K39" s="180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1" t="s">
        <v>54</v>
      </c>
      <c r="E50" s="182"/>
      <c r="F50" s="182"/>
      <c r="G50" s="181" t="s">
        <v>55</v>
      </c>
      <c r="H50" s="182"/>
      <c r="I50" s="182"/>
      <c r="J50" s="182"/>
      <c r="K50" s="182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3" t="s">
        <v>56</v>
      </c>
      <c r="E61" s="184"/>
      <c r="F61" s="185" t="s">
        <v>57</v>
      </c>
      <c r="G61" s="183" t="s">
        <v>56</v>
      </c>
      <c r="H61" s="184"/>
      <c r="I61" s="184"/>
      <c r="J61" s="186" t="s">
        <v>57</v>
      </c>
      <c r="K61" s="18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58</v>
      </c>
      <c r="E65" s="187"/>
      <c r="F65" s="187"/>
      <c r="G65" s="181" t="s">
        <v>59</v>
      </c>
      <c r="H65" s="187"/>
      <c r="I65" s="187"/>
      <c r="J65" s="187"/>
      <c r="K65" s="18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3" t="s">
        <v>56</v>
      </c>
      <c r="E76" s="184"/>
      <c r="F76" s="185" t="s">
        <v>57</v>
      </c>
      <c r="G76" s="183" t="s">
        <v>56</v>
      </c>
      <c r="H76" s="184"/>
      <c r="I76" s="184"/>
      <c r="J76" s="186" t="s">
        <v>57</v>
      </c>
      <c r="K76" s="18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55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176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2 - SO 02 Sanitárne a skladové kontajnery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27. 1. 2022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2" t="s">
        <v>146</v>
      </c>
      <c r="D94" s="193"/>
      <c r="E94" s="193"/>
      <c r="F94" s="193"/>
      <c r="G94" s="193"/>
      <c r="H94" s="193"/>
      <c r="I94" s="193"/>
      <c r="J94" s="194" t="s">
        <v>147</v>
      </c>
      <c r="K94" s="193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148</v>
      </c>
      <c r="D96" s="41"/>
      <c r="E96" s="41"/>
      <c r="F96" s="41"/>
      <c r="G96" s="41"/>
      <c r="H96" s="41"/>
      <c r="I96" s="41"/>
      <c r="J96" s="117">
        <f>J119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6"/>
      <c r="C97" s="197"/>
      <c r="D97" s="198" t="s">
        <v>150</v>
      </c>
      <c r="E97" s="199"/>
      <c r="F97" s="199"/>
      <c r="G97" s="199"/>
      <c r="H97" s="199"/>
      <c r="I97" s="199"/>
      <c r="J97" s="200">
        <f>J120</f>
        <v>0</v>
      </c>
      <c r="K97" s="197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139"/>
      <c r="D98" s="203" t="s">
        <v>468</v>
      </c>
      <c r="E98" s="204"/>
      <c r="F98" s="204"/>
      <c r="G98" s="204"/>
      <c r="H98" s="204"/>
      <c r="I98" s="204"/>
      <c r="J98" s="205">
        <f>J121</f>
        <v>0</v>
      </c>
      <c r="K98" s="139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139"/>
      <c r="D99" s="203" t="s">
        <v>184</v>
      </c>
      <c r="E99" s="204"/>
      <c r="F99" s="204"/>
      <c r="G99" s="204"/>
      <c r="H99" s="204"/>
      <c r="I99" s="204"/>
      <c r="J99" s="205">
        <f>J128</f>
        <v>0</v>
      </c>
      <c r="K99" s="139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73"/>
      <c r="C101" s="74"/>
      <c r="D101" s="74"/>
      <c r="E101" s="74"/>
      <c r="F101" s="74"/>
      <c r="G101" s="74"/>
      <c r="H101" s="74"/>
      <c r="I101" s="74"/>
      <c r="J101" s="74"/>
      <c r="K101" s="74"/>
      <c r="L101" s="70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152</v>
      </c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14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255" t="str">
        <f>E7</f>
        <v>Zberný dvor Ludanice</v>
      </c>
      <c r="F109" s="33"/>
      <c r="G109" s="33"/>
      <c r="H109" s="33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176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83" t="str">
        <f>E9</f>
        <v>2 - SO 02 Sanitárne a skladové kontajnery</v>
      </c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Ludanice</v>
      </c>
      <c r="G113" s="41"/>
      <c r="H113" s="41"/>
      <c r="I113" s="33" t="s">
        <v>22</v>
      </c>
      <c r="J113" s="86" t="str">
        <f>IF(J12="","",J12)</f>
        <v>27. 1. 2022</v>
      </c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Obec Ludanice</v>
      </c>
      <c r="G115" s="41"/>
      <c r="H115" s="41"/>
      <c r="I115" s="33" t="s">
        <v>32</v>
      </c>
      <c r="J115" s="37" t="str">
        <f>E21</f>
        <v>Ing.arch.Ondrej Trangoš, Bratislava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30</v>
      </c>
      <c r="D116" s="41"/>
      <c r="E116" s="41"/>
      <c r="F116" s="28" t="str">
        <f>IF(E18="","",E18)</f>
        <v>Vyplň údaj</v>
      </c>
      <c r="G116" s="41"/>
      <c r="H116" s="41"/>
      <c r="I116" s="33" t="s">
        <v>38</v>
      </c>
      <c r="J116" s="37" t="str">
        <f>E24</f>
        <v>Bečka</v>
      </c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7"/>
      <c r="B118" s="208"/>
      <c r="C118" s="209" t="s">
        <v>153</v>
      </c>
      <c r="D118" s="210" t="s">
        <v>66</v>
      </c>
      <c r="E118" s="210" t="s">
        <v>62</v>
      </c>
      <c r="F118" s="210" t="s">
        <v>63</v>
      </c>
      <c r="G118" s="210" t="s">
        <v>154</v>
      </c>
      <c r="H118" s="210" t="s">
        <v>155</v>
      </c>
      <c r="I118" s="210" t="s">
        <v>156</v>
      </c>
      <c r="J118" s="211" t="s">
        <v>147</v>
      </c>
      <c r="K118" s="212" t="s">
        <v>157</v>
      </c>
      <c r="L118" s="213"/>
      <c r="M118" s="107" t="s">
        <v>1</v>
      </c>
      <c r="N118" s="108" t="s">
        <v>45</v>
      </c>
      <c r="O118" s="108" t="s">
        <v>158</v>
      </c>
      <c r="P118" s="108" t="s">
        <v>159</v>
      </c>
      <c r="Q118" s="108" t="s">
        <v>160</v>
      </c>
      <c r="R118" s="108" t="s">
        <v>161</v>
      </c>
      <c r="S118" s="108" t="s">
        <v>162</v>
      </c>
      <c r="T118" s="109" t="s">
        <v>163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9"/>
      <c r="B119" s="40"/>
      <c r="C119" s="114" t="s">
        <v>148</v>
      </c>
      <c r="D119" s="41"/>
      <c r="E119" s="41"/>
      <c r="F119" s="41"/>
      <c r="G119" s="41"/>
      <c r="H119" s="41"/>
      <c r="I119" s="41"/>
      <c r="J119" s="214">
        <f>BK119</f>
        <v>0</v>
      </c>
      <c r="K119" s="41"/>
      <c r="L119" s="45"/>
      <c r="M119" s="110"/>
      <c r="N119" s="215"/>
      <c r="O119" s="111"/>
      <c r="P119" s="216">
        <f>P120</f>
        <v>0</v>
      </c>
      <c r="Q119" s="111"/>
      <c r="R119" s="216">
        <f>R120</f>
        <v>3.0865399999999998</v>
      </c>
      <c r="S119" s="111"/>
      <c r="T119" s="217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80</v>
      </c>
      <c r="AU119" s="18" t="s">
        <v>149</v>
      </c>
      <c r="BK119" s="218">
        <f>BK120</f>
        <v>0</v>
      </c>
    </row>
    <row r="120" s="12" customFormat="1" ht="25.92" customHeight="1">
      <c r="A120" s="12"/>
      <c r="B120" s="219"/>
      <c r="C120" s="220"/>
      <c r="D120" s="221" t="s">
        <v>80</v>
      </c>
      <c r="E120" s="222" t="s">
        <v>164</v>
      </c>
      <c r="F120" s="222" t="s">
        <v>165</v>
      </c>
      <c r="G120" s="220"/>
      <c r="H120" s="220"/>
      <c r="I120" s="223"/>
      <c r="J120" s="224">
        <f>BK120</f>
        <v>0</v>
      </c>
      <c r="K120" s="220"/>
      <c r="L120" s="225"/>
      <c r="M120" s="226"/>
      <c r="N120" s="227"/>
      <c r="O120" s="227"/>
      <c r="P120" s="228">
        <f>P121+P128</f>
        <v>0</v>
      </c>
      <c r="Q120" s="227"/>
      <c r="R120" s="228">
        <f>R121+R128</f>
        <v>3.0865399999999998</v>
      </c>
      <c r="S120" s="227"/>
      <c r="T120" s="229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0" t="s">
        <v>86</v>
      </c>
      <c r="AT120" s="231" t="s">
        <v>80</v>
      </c>
      <c r="AU120" s="231" t="s">
        <v>81</v>
      </c>
      <c r="AY120" s="230" t="s">
        <v>166</v>
      </c>
      <c r="BK120" s="232">
        <f>BK121+BK128</f>
        <v>0</v>
      </c>
    </row>
    <row r="121" s="12" customFormat="1" ht="22.8" customHeight="1">
      <c r="A121" s="12"/>
      <c r="B121" s="219"/>
      <c r="C121" s="220"/>
      <c r="D121" s="221" t="s">
        <v>80</v>
      </c>
      <c r="E121" s="233" t="s">
        <v>97</v>
      </c>
      <c r="F121" s="233" t="s">
        <v>486</v>
      </c>
      <c r="G121" s="220"/>
      <c r="H121" s="220"/>
      <c r="I121" s="223"/>
      <c r="J121" s="234">
        <f>BK121</f>
        <v>0</v>
      </c>
      <c r="K121" s="220"/>
      <c r="L121" s="225"/>
      <c r="M121" s="226"/>
      <c r="N121" s="227"/>
      <c r="O121" s="227"/>
      <c r="P121" s="228">
        <f>SUM(P122:P127)</f>
        <v>0</v>
      </c>
      <c r="Q121" s="227"/>
      <c r="R121" s="228">
        <f>SUM(R122:R127)</f>
        <v>3.0865399999999998</v>
      </c>
      <c r="S121" s="227"/>
      <c r="T121" s="229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86</v>
      </c>
      <c r="AT121" s="231" t="s">
        <v>80</v>
      </c>
      <c r="AU121" s="231" t="s">
        <v>86</v>
      </c>
      <c r="AY121" s="230" t="s">
        <v>166</v>
      </c>
      <c r="BK121" s="232">
        <f>SUM(BK122:BK127)</f>
        <v>0</v>
      </c>
    </row>
    <row r="122" s="2" customFormat="1" ht="16.5" customHeight="1">
      <c r="A122" s="39"/>
      <c r="B122" s="40"/>
      <c r="C122" s="235" t="s">
        <v>86</v>
      </c>
      <c r="D122" s="235" t="s">
        <v>168</v>
      </c>
      <c r="E122" s="236" t="s">
        <v>594</v>
      </c>
      <c r="F122" s="237" t="s">
        <v>595</v>
      </c>
      <c r="G122" s="238" t="s">
        <v>230</v>
      </c>
      <c r="H122" s="239">
        <v>2</v>
      </c>
      <c r="I122" s="240"/>
      <c r="J122" s="239">
        <f>ROUND(I122*H122,3)</f>
        <v>0</v>
      </c>
      <c r="K122" s="241"/>
      <c r="L122" s="45"/>
      <c r="M122" s="242" t="s">
        <v>1</v>
      </c>
      <c r="N122" s="243" t="s">
        <v>47</v>
      </c>
      <c r="O122" s="98"/>
      <c r="P122" s="244">
        <f>O122*H122</f>
        <v>0</v>
      </c>
      <c r="Q122" s="244">
        <v>0.0025699999999999998</v>
      </c>
      <c r="R122" s="244">
        <f>Q122*H122</f>
        <v>0.0051399999999999996</v>
      </c>
      <c r="S122" s="244">
        <v>0</v>
      </c>
      <c r="T122" s="24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6" t="s">
        <v>100</v>
      </c>
      <c r="AT122" s="246" t="s">
        <v>168</v>
      </c>
      <c r="AU122" s="246" t="s">
        <v>92</v>
      </c>
      <c r="AY122" s="18" t="s">
        <v>166</v>
      </c>
      <c r="BE122" s="247">
        <f>IF(N122="základná",J122,0)</f>
        <v>0</v>
      </c>
      <c r="BF122" s="247">
        <f>IF(N122="znížená",J122,0)</f>
        <v>0</v>
      </c>
      <c r="BG122" s="247">
        <f>IF(N122="zákl. prenesená",J122,0)</f>
        <v>0</v>
      </c>
      <c r="BH122" s="247">
        <f>IF(N122="zníž. prenesená",J122,0)</f>
        <v>0</v>
      </c>
      <c r="BI122" s="247">
        <f>IF(N122="nulová",J122,0)</f>
        <v>0</v>
      </c>
      <c r="BJ122" s="18" t="s">
        <v>92</v>
      </c>
      <c r="BK122" s="248">
        <f>ROUND(I122*H122,3)</f>
        <v>0</v>
      </c>
      <c r="BL122" s="18" t="s">
        <v>100</v>
      </c>
      <c r="BM122" s="246" t="s">
        <v>596</v>
      </c>
    </row>
    <row r="123" s="2" customFormat="1" ht="24.15" customHeight="1">
      <c r="A123" s="39"/>
      <c r="B123" s="40"/>
      <c r="C123" s="300" t="s">
        <v>92</v>
      </c>
      <c r="D123" s="300" t="s">
        <v>227</v>
      </c>
      <c r="E123" s="301" t="s">
        <v>597</v>
      </c>
      <c r="F123" s="302" t="s">
        <v>598</v>
      </c>
      <c r="G123" s="303" t="s">
        <v>230</v>
      </c>
      <c r="H123" s="304">
        <v>1</v>
      </c>
      <c r="I123" s="305"/>
      <c r="J123" s="304">
        <f>ROUND(I123*H123,3)</f>
        <v>0</v>
      </c>
      <c r="K123" s="306"/>
      <c r="L123" s="307"/>
      <c r="M123" s="308" t="s">
        <v>1</v>
      </c>
      <c r="N123" s="309" t="s">
        <v>47</v>
      </c>
      <c r="O123" s="98"/>
      <c r="P123" s="244">
        <f>O123*H123</f>
        <v>0</v>
      </c>
      <c r="Q123" s="244">
        <v>1.8500000000000001</v>
      </c>
      <c r="R123" s="244">
        <f>Q123*H123</f>
        <v>1.8500000000000001</v>
      </c>
      <c r="S123" s="244">
        <v>0</v>
      </c>
      <c r="T123" s="24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6" t="s">
        <v>122</v>
      </c>
      <c r="AT123" s="246" t="s">
        <v>227</v>
      </c>
      <c r="AU123" s="246" t="s">
        <v>92</v>
      </c>
      <c r="AY123" s="18" t="s">
        <v>166</v>
      </c>
      <c r="BE123" s="247">
        <f>IF(N123="základná",J123,0)</f>
        <v>0</v>
      </c>
      <c r="BF123" s="247">
        <f>IF(N123="znížená",J123,0)</f>
        <v>0</v>
      </c>
      <c r="BG123" s="247">
        <f>IF(N123="zákl. prenesená",J123,0)</f>
        <v>0</v>
      </c>
      <c r="BH123" s="247">
        <f>IF(N123="zníž. prenesená",J123,0)</f>
        <v>0</v>
      </c>
      <c r="BI123" s="247">
        <f>IF(N123="nulová",J123,0)</f>
        <v>0</v>
      </c>
      <c r="BJ123" s="18" t="s">
        <v>92</v>
      </c>
      <c r="BK123" s="248">
        <f>ROUND(I123*H123,3)</f>
        <v>0</v>
      </c>
      <c r="BL123" s="18" t="s">
        <v>100</v>
      </c>
      <c r="BM123" s="246" t="s">
        <v>599</v>
      </c>
    </row>
    <row r="124" s="2" customFormat="1" ht="24.15" customHeight="1">
      <c r="A124" s="39"/>
      <c r="B124" s="40"/>
      <c r="C124" s="300" t="s">
        <v>97</v>
      </c>
      <c r="D124" s="300" t="s">
        <v>227</v>
      </c>
      <c r="E124" s="301" t="s">
        <v>600</v>
      </c>
      <c r="F124" s="302" t="s">
        <v>601</v>
      </c>
      <c r="G124" s="303" t="s">
        <v>230</v>
      </c>
      <c r="H124" s="304">
        <v>1</v>
      </c>
      <c r="I124" s="305"/>
      <c r="J124" s="304">
        <f>ROUND(I124*H124,3)</f>
        <v>0</v>
      </c>
      <c r="K124" s="306"/>
      <c r="L124" s="307"/>
      <c r="M124" s="308" t="s">
        <v>1</v>
      </c>
      <c r="N124" s="309" t="s">
        <v>47</v>
      </c>
      <c r="O124" s="98"/>
      <c r="P124" s="244">
        <f>O124*H124</f>
        <v>0</v>
      </c>
      <c r="Q124" s="244">
        <v>1.226</v>
      </c>
      <c r="R124" s="244">
        <f>Q124*H124</f>
        <v>1.226</v>
      </c>
      <c r="S124" s="244">
        <v>0</v>
      </c>
      <c r="T124" s="24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6" t="s">
        <v>122</v>
      </c>
      <c r="AT124" s="246" t="s">
        <v>227</v>
      </c>
      <c r="AU124" s="246" t="s">
        <v>92</v>
      </c>
      <c r="AY124" s="18" t="s">
        <v>166</v>
      </c>
      <c r="BE124" s="247">
        <f>IF(N124="základná",J124,0)</f>
        <v>0</v>
      </c>
      <c r="BF124" s="247">
        <f>IF(N124="znížená",J124,0)</f>
        <v>0</v>
      </c>
      <c r="BG124" s="247">
        <f>IF(N124="zákl. prenesená",J124,0)</f>
        <v>0</v>
      </c>
      <c r="BH124" s="247">
        <f>IF(N124="zníž. prenesená",J124,0)</f>
        <v>0</v>
      </c>
      <c r="BI124" s="247">
        <f>IF(N124="nulová",J124,0)</f>
        <v>0</v>
      </c>
      <c r="BJ124" s="18" t="s">
        <v>92</v>
      </c>
      <c r="BK124" s="248">
        <f>ROUND(I124*H124,3)</f>
        <v>0</v>
      </c>
      <c r="BL124" s="18" t="s">
        <v>100</v>
      </c>
      <c r="BM124" s="246" t="s">
        <v>602</v>
      </c>
    </row>
    <row r="125" s="2" customFormat="1" ht="16.5" customHeight="1">
      <c r="A125" s="39"/>
      <c r="B125" s="40"/>
      <c r="C125" s="235" t="s">
        <v>100</v>
      </c>
      <c r="D125" s="235" t="s">
        <v>168</v>
      </c>
      <c r="E125" s="236" t="s">
        <v>603</v>
      </c>
      <c r="F125" s="237" t="s">
        <v>604</v>
      </c>
      <c r="G125" s="238" t="s">
        <v>230</v>
      </c>
      <c r="H125" s="239">
        <v>2</v>
      </c>
      <c r="I125" s="240"/>
      <c r="J125" s="239">
        <f>ROUND(I125*H125,3)</f>
        <v>0</v>
      </c>
      <c r="K125" s="241"/>
      <c r="L125" s="45"/>
      <c r="M125" s="242" t="s">
        <v>1</v>
      </c>
      <c r="N125" s="243" t="s">
        <v>47</v>
      </c>
      <c r="O125" s="98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6" t="s">
        <v>100</v>
      </c>
      <c r="AT125" s="246" t="s">
        <v>168</v>
      </c>
      <c r="AU125" s="246" t="s">
        <v>92</v>
      </c>
      <c r="AY125" s="18" t="s">
        <v>166</v>
      </c>
      <c r="BE125" s="247">
        <f>IF(N125="základná",J125,0)</f>
        <v>0</v>
      </c>
      <c r="BF125" s="247">
        <f>IF(N125="znížená",J125,0)</f>
        <v>0</v>
      </c>
      <c r="BG125" s="247">
        <f>IF(N125="zákl. prenesená",J125,0)</f>
        <v>0</v>
      </c>
      <c r="BH125" s="247">
        <f>IF(N125="zníž. prenesená",J125,0)</f>
        <v>0</v>
      </c>
      <c r="BI125" s="247">
        <f>IF(N125="nulová",J125,0)</f>
        <v>0</v>
      </c>
      <c r="BJ125" s="18" t="s">
        <v>92</v>
      </c>
      <c r="BK125" s="248">
        <f>ROUND(I125*H125,3)</f>
        <v>0</v>
      </c>
      <c r="BL125" s="18" t="s">
        <v>100</v>
      </c>
      <c r="BM125" s="246" t="s">
        <v>605</v>
      </c>
    </row>
    <row r="126" s="2" customFormat="1" ht="16.5" customHeight="1">
      <c r="A126" s="39"/>
      <c r="B126" s="40"/>
      <c r="C126" s="300" t="s">
        <v>103</v>
      </c>
      <c r="D126" s="300" t="s">
        <v>227</v>
      </c>
      <c r="E126" s="301" t="s">
        <v>606</v>
      </c>
      <c r="F126" s="302" t="s">
        <v>607</v>
      </c>
      <c r="G126" s="303" t="s">
        <v>230</v>
      </c>
      <c r="H126" s="304">
        <v>1</v>
      </c>
      <c r="I126" s="305"/>
      <c r="J126" s="304">
        <f>ROUND(I126*H126,3)</f>
        <v>0</v>
      </c>
      <c r="K126" s="306"/>
      <c r="L126" s="307"/>
      <c r="M126" s="308" t="s">
        <v>1</v>
      </c>
      <c r="N126" s="309" t="s">
        <v>47</v>
      </c>
      <c r="O126" s="98"/>
      <c r="P126" s="244">
        <f>O126*H126</f>
        <v>0</v>
      </c>
      <c r="Q126" s="244">
        <v>0.0027000000000000001</v>
      </c>
      <c r="R126" s="244">
        <f>Q126*H126</f>
        <v>0.0027000000000000001</v>
      </c>
      <c r="S126" s="244">
        <v>0</v>
      </c>
      <c r="T126" s="24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6" t="s">
        <v>122</v>
      </c>
      <c r="AT126" s="246" t="s">
        <v>227</v>
      </c>
      <c r="AU126" s="246" t="s">
        <v>92</v>
      </c>
      <c r="AY126" s="18" t="s">
        <v>166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8" t="s">
        <v>92</v>
      </c>
      <c r="BK126" s="248">
        <f>ROUND(I126*H126,3)</f>
        <v>0</v>
      </c>
      <c r="BL126" s="18" t="s">
        <v>100</v>
      </c>
      <c r="BM126" s="246" t="s">
        <v>608</v>
      </c>
    </row>
    <row r="127" s="2" customFormat="1" ht="16.5" customHeight="1">
      <c r="A127" s="39"/>
      <c r="B127" s="40"/>
      <c r="C127" s="300" t="s">
        <v>116</v>
      </c>
      <c r="D127" s="300" t="s">
        <v>227</v>
      </c>
      <c r="E127" s="301" t="s">
        <v>609</v>
      </c>
      <c r="F127" s="302" t="s">
        <v>610</v>
      </c>
      <c r="G127" s="303" t="s">
        <v>230</v>
      </c>
      <c r="H127" s="304">
        <v>1</v>
      </c>
      <c r="I127" s="305"/>
      <c r="J127" s="304">
        <f>ROUND(I127*H127,3)</f>
        <v>0</v>
      </c>
      <c r="K127" s="306"/>
      <c r="L127" s="307"/>
      <c r="M127" s="308" t="s">
        <v>1</v>
      </c>
      <c r="N127" s="309" t="s">
        <v>47</v>
      </c>
      <c r="O127" s="98"/>
      <c r="P127" s="244">
        <f>O127*H127</f>
        <v>0</v>
      </c>
      <c r="Q127" s="244">
        <v>0.0027000000000000001</v>
      </c>
      <c r="R127" s="244">
        <f>Q127*H127</f>
        <v>0.0027000000000000001</v>
      </c>
      <c r="S127" s="244">
        <v>0</v>
      </c>
      <c r="T127" s="24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6" t="s">
        <v>122</v>
      </c>
      <c r="AT127" s="246" t="s">
        <v>227</v>
      </c>
      <c r="AU127" s="246" t="s">
        <v>92</v>
      </c>
      <c r="AY127" s="18" t="s">
        <v>166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8" t="s">
        <v>92</v>
      </c>
      <c r="BK127" s="248">
        <f>ROUND(I127*H127,3)</f>
        <v>0</v>
      </c>
      <c r="BL127" s="18" t="s">
        <v>100</v>
      </c>
      <c r="BM127" s="246" t="s">
        <v>611</v>
      </c>
    </row>
    <row r="128" s="12" customFormat="1" ht="22.8" customHeight="1">
      <c r="A128" s="12"/>
      <c r="B128" s="219"/>
      <c r="C128" s="220"/>
      <c r="D128" s="221" t="s">
        <v>80</v>
      </c>
      <c r="E128" s="233" t="s">
        <v>293</v>
      </c>
      <c r="F128" s="233" t="s">
        <v>294</v>
      </c>
      <c r="G128" s="220"/>
      <c r="H128" s="220"/>
      <c r="I128" s="223"/>
      <c r="J128" s="234">
        <f>BK128</f>
        <v>0</v>
      </c>
      <c r="K128" s="220"/>
      <c r="L128" s="225"/>
      <c r="M128" s="226"/>
      <c r="N128" s="227"/>
      <c r="O128" s="227"/>
      <c r="P128" s="228">
        <f>P129</f>
        <v>0</v>
      </c>
      <c r="Q128" s="227"/>
      <c r="R128" s="228">
        <f>R129</f>
        <v>0</v>
      </c>
      <c r="S128" s="227"/>
      <c r="T128" s="22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86</v>
      </c>
      <c r="AT128" s="231" t="s">
        <v>80</v>
      </c>
      <c r="AU128" s="231" t="s">
        <v>86</v>
      </c>
      <c r="AY128" s="230" t="s">
        <v>166</v>
      </c>
      <c r="BK128" s="232">
        <f>BK129</f>
        <v>0</v>
      </c>
    </row>
    <row r="129" s="2" customFormat="1" ht="24.15" customHeight="1">
      <c r="A129" s="39"/>
      <c r="B129" s="40"/>
      <c r="C129" s="235" t="s">
        <v>119</v>
      </c>
      <c r="D129" s="235" t="s">
        <v>168</v>
      </c>
      <c r="E129" s="236" t="s">
        <v>612</v>
      </c>
      <c r="F129" s="237" t="s">
        <v>613</v>
      </c>
      <c r="G129" s="238" t="s">
        <v>287</v>
      </c>
      <c r="H129" s="239">
        <v>3.0870000000000002</v>
      </c>
      <c r="I129" s="240"/>
      <c r="J129" s="239">
        <f>ROUND(I129*H129,3)</f>
        <v>0</v>
      </c>
      <c r="K129" s="241"/>
      <c r="L129" s="45"/>
      <c r="M129" s="249" t="s">
        <v>1</v>
      </c>
      <c r="N129" s="250" t="s">
        <v>47</v>
      </c>
      <c r="O129" s="251"/>
      <c r="P129" s="252">
        <f>O129*H129</f>
        <v>0</v>
      </c>
      <c r="Q129" s="252">
        <v>0</v>
      </c>
      <c r="R129" s="252">
        <f>Q129*H129</f>
        <v>0</v>
      </c>
      <c r="S129" s="252">
        <v>0</v>
      </c>
      <c r="T129" s="25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100</v>
      </c>
      <c r="AT129" s="246" t="s">
        <v>168</v>
      </c>
      <c r="AU129" s="246" t="s">
        <v>92</v>
      </c>
      <c r="AY129" s="18" t="s">
        <v>166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8" t="s">
        <v>92</v>
      </c>
      <c r="BK129" s="248">
        <f>ROUND(I129*H129,3)</f>
        <v>0</v>
      </c>
      <c r="BL129" s="18" t="s">
        <v>100</v>
      </c>
      <c r="BM129" s="246" t="s">
        <v>614</v>
      </c>
    </row>
    <row r="130" s="2" customFormat="1" ht="6.96" customHeight="1">
      <c r="A130" s="39"/>
      <c r="B130" s="73"/>
      <c r="C130" s="74"/>
      <c r="D130" s="74"/>
      <c r="E130" s="74"/>
      <c r="F130" s="74"/>
      <c r="G130" s="74"/>
      <c r="H130" s="74"/>
      <c r="I130" s="74"/>
      <c r="J130" s="74"/>
      <c r="K130" s="74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nS67Mlqg8uZo4TNzD4ASQx+iODMf+qV6NG3AgoVRzqLRslqvQ7D4M3N040NPmm7S5qXgeKGFw6MbKmctEy1NlQ==" hashValue="+pBVEhlQcfbimG5BwYc+1NzJeZAc95xVV7qbgZm9D3CkenWAGlXAjdq18d67CflDF3SbbyUPW+inD+A9DFk6yA==" algorithmName="SHA-512" password="CC35"/>
  <autoFilter ref="C118:K12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2022-07-22T06:55:40Z</dcterms:created>
  <dcterms:modified xsi:type="dcterms:W3CDTF">2022-07-22T06:56:01Z</dcterms:modified>
</cp:coreProperties>
</file>