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38105\Desktop\HAMOR 6.ETAPA\"/>
    </mc:Choice>
  </mc:AlternateContent>
  <bookViews>
    <workbookView xWindow="0" yWindow="0" windowWidth="20400" windowHeight="10635" firstSheet="1" activeTab="3"/>
  </bookViews>
  <sheets>
    <sheet name="Rekapitulácia_stavby" sheetId="1" r:id="rId1"/>
    <sheet name="1_-_Obnova_NKP__ÚZPF_č_23___" sheetId="2" r:id="rId2"/>
    <sheet name="2_-_NN_prípojka" sheetId="3" r:id="rId3"/>
    <sheet name="3_-_Vodovodná_prípojka" sheetId="4" r:id="rId4"/>
    <sheet name="4_-_Kanalizačná_prípojka" sheetId="5" r:id="rId5"/>
  </sheets>
  <definedNames>
    <definedName name="_xlnm.Print_Area" localSheetId="1">'1_-_Obnova_NKP__ÚZPF_č_23___'!$C$4:$J$76,'1_-_Obnova_NKP__ÚZPF_č_23___'!$C$82:$J$131,'1_-_Obnova_NKP__ÚZPF_č_23___'!$C$137:$J$1224</definedName>
    <definedName name="_xlnm.Print_Area" localSheetId="2">'2_-_NN_prípojka'!$C$4:$J$76,'2_-_NN_prípojka'!$C$82:$J$105,'2_-_NN_prípojka'!$C$111:$J$154</definedName>
    <definedName name="_xlnm.Print_Area" localSheetId="3">'3_-_Vodovodná_prípojka'!$C$4:$J$76,'3_-_Vodovodná_prípojka'!$C$82:$J$106,'3_-_Vodovodná_prípojka'!$C$112:$J$186</definedName>
    <definedName name="_xlnm.Print_Area" localSheetId="4">'4_-_Kanalizačná_prípojka'!$C$4:$J$76,'4_-_Kanalizačná_prípojka'!$C$82:$J$106,'4_-_Kanalizačná_prípojka'!$C$112:$J$190</definedName>
    <definedName name="_xlnm.Print_Area" localSheetId="0">Rekapitulácia_stavby!$D$4:$AO$76,Rekapitulácia_stavby!$C$82:$AQ$100</definedName>
    <definedName name="Print_Area_1">"[$'Rekapitulácia stavby'.$D$4:.$AO$76];[$'Rekapitulácia stavby'.$C$82:.$AQ$100]"</definedName>
    <definedName name="Print_Area_2">"[$'1 - Obnova NKP  ÚZPF č.23...'.$C$4:.$J$76];[$'1 - Obnova NKP  ÚZPF č.23...'.$C$82:.$J$131];[$'1 - Obnova NKP  ÚZPF č.23...'.$C$137:.$J$1224]"</definedName>
    <definedName name="Print_Area_3">"[$'2 - NN prípojka'.$C$4:.$J$76];[$'2 - NN prípojka'.$C$82:.$J$105];[$'2 - NN prípojka'.$C$111:.$J$154]"</definedName>
    <definedName name="Print_Area_4">"[$'3 - Vodovodná prípojka'.$C$4:.$J$76];[$'3 - Vodovodná prípojka'.$C$82:.$J$106];[$'3 - Vodovodná prípojka'.$C$112:.$J$186]"</definedName>
    <definedName name="Print_Area_5">"[$'4 - Kanalizačná prípojka'.$C$4:.$J$76];[$'4 - Kanalizačná prípojka'.$C$82:.$J$106];[$'4 - Kanalizačná prípojka'.$C$112:.$J$190]"</definedName>
  </definedNames>
  <calcPr calcId="152511" iterateDelta="1E-4"/>
</workbook>
</file>

<file path=xl/calcChain.xml><?xml version="1.0" encoding="utf-8"?>
<calcChain xmlns="http://schemas.openxmlformats.org/spreadsheetml/2006/main">
  <c r="J20" i="5" l="1"/>
  <c r="E20" i="5"/>
  <c r="J19" i="5"/>
  <c r="J14" i="5"/>
  <c r="E7" i="5"/>
  <c r="J20" i="4"/>
  <c r="E20" i="4"/>
  <c r="J19" i="4"/>
  <c r="J14" i="4"/>
  <c r="E7" i="4"/>
  <c r="J20" i="3"/>
  <c r="E20" i="3"/>
  <c r="F123" i="3" s="1"/>
  <c r="J19" i="3"/>
  <c r="J14" i="3"/>
  <c r="E7" i="3"/>
  <c r="E85" i="3" s="1"/>
  <c r="J20" i="2"/>
  <c r="E20" i="2"/>
  <c r="J19" i="2"/>
  <c r="J14" i="2"/>
  <c r="J91" i="2" s="1"/>
  <c r="E7" i="2"/>
  <c r="AX99" i="1"/>
  <c r="BK190" i="5"/>
  <c r="BK189" i="5" s="1"/>
  <c r="J189" i="5" s="1"/>
  <c r="J105" i="5" s="1"/>
  <c r="BI190" i="5"/>
  <c r="BH190" i="5"/>
  <c r="BG190" i="5"/>
  <c r="BE190" i="5"/>
  <c r="T190" i="5"/>
  <c r="R190" i="5"/>
  <c r="R189" i="5" s="1"/>
  <c r="P190" i="5"/>
  <c r="P189" i="5" s="1"/>
  <c r="J190" i="5"/>
  <c r="BF190" i="5" s="1"/>
  <c r="T189" i="5"/>
  <c r="BK188" i="5"/>
  <c r="BK187" i="5" s="1"/>
  <c r="J187" i="5" s="1"/>
  <c r="J104" i="5" s="1"/>
  <c r="BI188" i="5"/>
  <c r="BH188" i="5"/>
  <c r="BG188" i="5"/>
  <c r="BF188" i="5"/>
  <c r="BE188" i="5"/>
  <c r="T188" i="5"/>
  <c r="R188" i="5"/>
  <c r="P188" i="5"/>
  <c r="P187" i="5" s="1"/>
  <c r="J188" i="5"/>
  <c r="T187" i="5"/>
  <c r="R187" i="5"/>
  <c r="BK186" i="5"/>
  <c r="BI186" i="5"/>
  <c r="BH186" i="5"/>
  <c r="BG186" i="5"/>
  <c r="BF186" i="5"/>
  <c r="BE186" i="5"/>
  <c r="T186" i="5"/>
  <c r="R186" i="5"/>
  <c r="P186" i="5"/>
  <c r="J186" i="5"/>
  <c r="BK185" i="5"/>
  <c r="BI185" i="5"/>
  <c r="BH185" i="5"/>
  <c r="BG185" i="5"/>
  <c r="BF185" i="5"/>
  <c r="BE185" i="5"/>
  <c r="T185" i="5"/>
  <c r="R185" i="5"/>
  <c r="P185" i="5"/>
  <c r="J185" i="5"/>
  <c r="BK184" i="5"/>
  <c r="BI184" i="5"/>
  <c r="BH184" i="5"/>
  <c r="BG184" i="5"/>
  <c r="BF184" i="5"/>
  <c r="BE184" i="5"/>
  <c r="T184" i="5"/>
  <c r="R184" i="5"/>
  <c r="P184" i="5"/>
  <c r="J184" i="5"/>
  <c r="BK183" i="5"/>
  <c r="BI183" i="5"/>
  <c r="BH183" i="5"/>
  <c r="BG183" i="5"/>
  <c r="BF183" i="5"/>
  <c r="BE183" i="5"/>
  <c r="T183" i="5"/>
  <c r="R183" i="5"/>
  <c r="P183" i="5"/>
  <c r="J183" i="5"/>
  <c r="BK182" i="5"/>
  <c r="BI182" i="5"/>
  <c r="BH182" i="5"/>
  <c r="BG182" i="5"/>
  <c r="BF182" i="5"/>
  <c r="BE182" i="5"/>
  <c r="T182" i="5"/>
  <c r="R182" i="5"/>
  <c r="P182" i="5"/>
  <c r="J182" i="5"/>
  <c r="BK181" i="5"/>
  <c r="BI181" i="5"/>
  <c r="BH181" i="5"/>
  <c r="BG181" i="5"/>
  <c r="BF181" i="5"/>
  <c r="BE181" i="5"/>
  <c r="T181" i="5"/>
  <c r="R181" i="5"/>
  <c r="P181" i="5"/>
  <c r="J181" i="5"/>
  <c r="BK180" i="5"/>
  <c r="BI180" i="5"/>
  <c r="BH180" i="5"/>
  <c r="BG180" i="5"/>
  <c r="BF180" i="5"/>
  <c r="BE180" i="5"/>
  <c r="T180" i="5"/>
  <c r="R180" i="5"/>
  <c r="P180" i="5"/>
  <c r="J180" i="5"/>
  <c r="BK179" i="5"/>
  <c r="BI179" i="5"/>
  <c r="BH179" i="5"/>
  <c r="BG179" i="5"/>
  <c r="BF179" i="5"/>
  <c r="BE179" i="5"/>
  <c r="T179" i="5"/>
  <c r="R179" i="5"/>
  <c r="P179" i="5"/>
  <c r="J179" i="5"/>
  <c r="BK178" i="5"/>
  <c r="BI178" i="5"/>
  <c r="BH178" i="5"/>
  <c r="BG178" i="5"/>
  <c r="BF178" i="5"/>
  <c r="BE178" i="5"/>
  <c r="T178" i="5"/>
  <c r="R178" i="5"/>
  <c r="P178" i="5"/>
  <c r="J178" i="5"/>
  <c r="BK177" i="5"/>
  <c r="BI177" i="5"/>
  <c r="BH177" i="5"/>
  <c r="BG177" i="5"/>
  <c r="BF177" i="5"/>
  <c r="BE177" i="5"/>
  <c r="T177" i="5"/>
  <c r="R177" i="5"/>
  <c r="P177" i="5"/>
  <c r="J177" i="5"/>
  <c r="BK176" i="5"/>
  <c r="BI176" i="5"/>
  <c r="BH176" i="5"/>
  <c r="BG176" i="5"/>
  <c r="BF176" i="5"/>
  <c r="BE176" i="5"/>
  <c r="T176" i="5"/>
  <c r="R176" i="5"/>
  <c r="P176" i="5"/>
  <c r="J176" i="5"/>
  <c r="BK175" i="5"/>
  <c r="BI175" i="5"/>
  <c r="BH175" i="5"/>
  <c r="BG175" i="5"/>
  <c r="BF175" i="5"/>
  <c r="BE175" i="5"/>
  <c r="T175" i="5"/>
  <c r="R175" i="5"/>
  <c r="P175" i="5"/>
  <c r="J175" i="5"/>
  <c r="BK174" i="5"/>
  <c r="BI174" i="5"/>
  <c r="BH174" i="5"/>
  <c r="BG174" i="5"/>
  <c r="BF174" i="5"/>
  <c r="BE174" i="5"/>
  <c r="T174" i="5"/>
  <c r="R174" i="5"/>
  <c r="P174" i="5"/>
  <c r="J174" i="5"/>
  <c r="BK173" i="5"/>
  <c r="BI173" i="5"/>
  <c r="BH173" i="5"/>
  <c r="BG173" i="5"/>
  <c r="BF173" i="5"/>
  <c r="BE173" i="5"/>
  <c r="T173" i="5"/>
  <c r="R173" i="5"/>
  <c r="P173" i="5"/>
  <c r="J173" i="5"/>
  <c r="BK172" i="5"/>
  <c r="BI172" i="5"/>
  <c r="BH172" i="5"/>
  <c r="BG172" i="5"/>
  <c r="BF172" i="5"/>
  <c r="BE172" i="5"/>
  <c r="T172" i="5"/>
  <c r="R172" i="5"/>
  <c r="P172" i="5"/>
  <c r="J172" i="5"/>
  <c r="BK171" i="5"/>
  <c r="BI171" i="5"/>
  <c r="BH171" i="5"/>
  <c r="BG171" i="5"/>
  <c r="BF171" i="5"/>
  <c r="BE171" i="5"/>
  <c r="T171" i="5"/>
  <c r="R171" i="5"/>
  <c r="P171" i="5"/>
  <c r="J171" i="5"/>
  <c r="BK170" i="5"/>
  <c r="BI170" i="5"/>
  <c r="BH170" i="5"/>
  <c r="BG170" i="5"/>
  <c r="BF170" i="5"/>
  <c r="BE170" i="5"/>
  <c r="T170" i="5"/>
  <c r="R170" i="5"/>
  <c r="P170" i="5"/>
  <c r="J170" i="5"/>
  <c r="BK169" i="5"/>
  <c r="BI169" i="5"/>
  <c r="BH169" i="5"/>
  <c r="BG169" i="5"/>
  <c r="BF169" i="5"/>
  <c r="BE169" i="5"/>
  <c r="T169" i="5"/>
  <c r="R169" i="5"/>
  <c r="P169" i="5"/>
  <c r="J169" i="5"/>
  <c r="BK168" i="5"/>
  <c r="BI168" i="5"/>
  <c r="BH168" i="5"/>
  <c r="BG168" i="5"/>
  <c r="BF168" i="5"/>
  <c r="BE168" i="5"/>
  <c r="T168" i="5"/>
  <c r="R168" i="5"/>
  <c r="P168" i="5"/>
  <c r="J168" i="5"/>
  <c r="BK167" i="5"/>
  <c r="BI167" i="5"/>
  <c r="BH167" i="5"/>
  <c r="BG167" i="5"/>
  <c r="BF167" i="5"/>
  <c r="BE167" i="5"/>
  <c r="T167" i="5"/>
  <c r="R167" i="5"/>
  <c r="P167" i="5"/>
  <c r="J167" i="5"/>
  <c r="BK166" i="5"/>
  <c r="BI166" i="5"/>
  <c r="BH166" i="5"/>
  <c r="BG166" i="5"/>
  <c r="BF166" i="5"/>
  <c r="BE166" i="5"/>
  <c r="T166" i="5"/>
  <c r="R166" i="5"/>
  <c r="P166" i="5"/>
  <c r="J166" i="5"/>
  <c r="BK165" i="5"/>
  <c r="BI165" i="5"/>
  <c r="BH165" i="5"/>
  <c r="BG165" i="5"/>
  <c r="BF165" i="5"/>
  <c r="BE165" i="5"/>
  <c r="T165" i="5"/>
  <c r="R165" i="5"/>
  <c r="P165" i="5"/>
  <c r="J165" i="5"/>
  <c r="BK164" i="5"/>
  <c r="BI164" i="5"/>
  <c r="BH164" i="5"/>
  <c r="BG164" i="5"/>
  <c r="BF164" i="5"/>
  <c r="BE164" i="5"/>
  <c r="T164" i="5"/>
  <c r="R164" i="5"/>
  <c r="P164" i="5"/>
  <c r="J164" i="5"/>
  <c r="BK163" i="5"/>
  <c r="BI163" i="5"/>
  <c r="BH163" i="5"/>
  <c r="BG163" i="5"/>
  <c r="BF163" i="5"/>
  <c r="BE163" i="5"/>
  <c r="T163" i="5"/>
  <c r="R163" i="5"/>
  <c r="P163" i="5"/>
  <c r="J163" i="5"/>
  <c r="BK162" i="5"/>
  <c r="BI162" i="5"/>
  <c r="BH162" i="5"/>
  <c r="BG162" i="5"/>
  <c r="BF162" i="5"/>
  <c r="BE162" i="5"/>
  <c r="T162" i="5"/>
  <c r="R162" i="5"/>
  <c r="P162" i="5"/>
  <c r="J162" i="5"/>
  <c r="BK161" i="5"/>
  <c r="BI161" i="5"/>
  <c r="BH161" i="5"/>
  <c r="BG161" i="5"/>
  <c r="BF161" i="5"/>
  <c r="BE161" i="5"/>
  <c r="T161" i="5"/>
  <c r="R161" i="5"/>
  <c r="P161" i="5"/>
  <c r="J161" i="5"/>
  <c r="BK160" i="5"/>
  <c r="BI160" i="5"/>
  <c r="BH160" i="5"/>
  <c r="BG160" i="5"/>
  <c r="BF160" i="5"/>
  <c r="BE160" i="5"/>
  <c r="T160" i="5"/>
  <c r="R160" i="5"/>
  <c r="P160" i="5"/>
  <c r="J160" i="5"/>
  <c r="BK159" i="5"/>
  <c r="BI159" i="5"/>
  <c r="BH159" i="5"/>
  <c r="BG159" i="5"/>
  <c r="BF159" i="5"/>
  <c r="BE159" i="5"/>
  <c r="T159" i="5"/>
  <c r="R159" i="5"/>
  <c r="P159" i="5"/>
  <c r="J159" i="5"/>
  <c r="BK158" i="5"/>
  <c r="BI158" i="5"/>
  <c r="BH158" i="5"/>
  <c r="BG158" i="5"/>
  <c r="BF158" i="5"/>
  <c r="BE158" i="5"/>
  <c r="T158" i="5"/>
  <c r="R158" i="5"/>
  <c r="P158" i="5"/>
  <c r="J158" i="5"/>
  <c r="BK157" i="5"/>
  <c r="BI157" i="5"/>
  <c r="BH157" i="5"/>
  <c r="BG157" i="5"/>
  <c r="BF157" i="5"/>
  <c r="BE157" i="5"/>
  <c r="T157" i="5"/>
  <c r="R157" i="5"/>
  <c r="P157" i="5"/>
  <c r="J157" i="5"/>
  <c r="BK156" i="5"/>
  <c r="BI156" i="5"/>
  <c r="BH156" i="5"/>
  <c r="BG156" i="5"/>
  <c r="BF156" i="5"/>
  <c r="BE156" i="5"/>
  <c r="T156" i="5"/>
  <c r="R156" i="5"/>
  <c r="P156" i="5"/>
  <c r="J156" i="5"/>
  <c r="BK155" i="5"/>
  <c r="BI155" i="5"/>
  <c r="BH155" i="5"/>
  <c r="BG155" i="5"/>
  <c r="BF155" i="5"/>
  <c r="BE155" i="5"/>
  <c r="T155" i="5"/>
  <c r="R155" i="5"/>
  <c r="P155" i="5"/>
  <c r="J155" i="5"/>
  <c r="BK154" i="5"/>
  <c r="BI154" i="5"/>
  <c r="BH154" i="5"/>
  <c r="BG154" i="5"/>
  <c r="BF154" i="5"/>
  <c r="BE154" i="5"/>
  <c r="T154" i="5"/>
  <c r="R154" i="5"/>
  <c r="P154" i="5"/>
  <c r="J154" i="5"/>
  <c r="BK153" i="5"/>
  <c r="BI153" i="5"/>
  <c r="BH153" i="5"/>
  <c r="BG153" i="5"/>
  <c r="BF153" i="5"/>
  <c r="BE153" i="5"/>
  <c r="T153" i="5"/>
  <c r="T152" i="5" s="1"/>
  <c r="R153" i="5"/>
  <c r="R152" i="5" s="1"/>
  <c r="P153" i="5"/>
  <c r="J153" i="5"/>
  <c r="BK152" i="5"/>
  <c r="J152" i="5" s="1"/>
  <c r="J103" i="5" s="1"/>
  <c r="BK151" i="5"/>
  <c r="BK149" i="5" s="1"/>
  <c r="BI151" i="5"/>
  <c r="BH151" i="5"/>
  <c r="BG151" i="5"/>
  <c r="BE151" i="5"/>
  <c r="T151" i="5"/>
  <c r="R151" i="5"/>
  <c r="P151" i="5"/>
  <c r="J151" i="5"/>
  <c r="BF151" i="5" s="1"/>
  <c r="BK150" i="5"/>
  <c r="BI150" i="5"/>
  <c r="BH150" i="5"/>
  <c r="BG150" i="5"/>
  <c r="BE150" i="5"/>
  <c r="T150" i="5"/>
  <c r="T149" i="5" s="1"/>
  <c r="R150" i="5"/>
  <c r="P150" i="5"/>
  <c r="J150" i="5"/>
  <c r="BF150" i="5" s="1"/>
  <c r="P149" i="5"/>
  <c r="J149" i="5"/>
  <c r="J102" i="5" s="1"/>
  <c r="BK148" i="5"/>
  <c r="BI148" i="5"/>
  <c r="BH148" i="5"/>
  <c r="BG148" i="5"/>
  <c r="BF148" i="5"/>
  <c r="BE148" i="5"/>
  <c r="T148" i="5"/>
  <c r="R148" i="5"/>
  <c r="P148" i="5"/>
  <c r="J148" i="5"/>
  <c r="BK147" i="5"/>
  <c r="BK145" i="5" s="1"/>
  <c r="J145" i="5" s="1"/>
  <c r="J101" i="5" s="1"/>
  <c r="BI147" i="5"/>
  <c r="BH147" i="5"/>
  <c r="BG147" i="5"/>
  <c r="BE147" i="5"/>
  <c r="T147" i="5"/>
  <c r="R147" i="5"/>
  <c r="P147" i="5"/>
  <c r="J147" i="5"/>
  <c r="BF147" i="5" s="1"/>
  <c r="BK146" i="5"/>
  <c r="BI146" i="5"/>
  <c r="BH146" i="5"/>
  <c r="BG146" i="5"/>
  <c r="BE146" i="5"/>
  <c r="T146" i="5"/>
  <c r="R146" i="5"/>
  <c r="R145" i="5" s="1"/>
  <c r="P146" i="5"/>
  <c r="J146" i="5"/>
  <c r="BF146" i="5" s="1"/>
  <c r="T145" i="5"/>
  <c r="BK144" i="5"/>
  <c r="BI144" i="5"/>
  <c r="BH144" i="5"/>
  <c r="BG144" i="5"/>
  <c r="BF144" i="5"/>
  <c r="BE144" i="5"/>
  <c r="T144" i="5"/>
  <c r="R144" i="5"/>
  <c r="P144" i="5"/>
  <c r="J144" i="5"/>
  <c r="BK143" i="5"/>
  <c r="BI143" i="5"/>
  <c r="BH143" i="5"/>
  <c r="BG143" i="5"/>
  <c r="BE143" i="5"/>
  <c r="T143" i="5"/>
  <c r="R143" i="5"/>
  <c r="P143" i="5"/>
  <c r="J143" i="5"/>
  <c r="BF143" i="5" s="1"/>
  <c r="BK142" i="5"/>
  <c r="BI142" i="5"/>
  <c r="BH142" i="5"/>
  <c r="BG142" i="5"/>
  <c r="BE142" i="5"/>
  <c r="T142" i="5"/>
  <c r="R142" i="5"/>
  <c r="P142" i="5"/>
  <c r="J142" i="5"/>
  <c r="BF142" i="5" s="1"/>
  <c r="BK141" i="5"/>
  <c r="BI141" i="5"/>
  <c r="BH141" i="5"/>
  <c r="BG141" i="5"/>
  <c r="BE141" i="5"/>
  <c r="T141" i="5"/>
  <c r="R141" i="5"/>
  <c r="P141" i="5"/>
  <c r="J141" i="5"/>
  <c r="BF141" i="5" s="1"/>
  <c r="BK140" i="5"/>
  <c r="BI140" i="5"/>
  <c r="BH140" i="5"/>
  <c r="BG140" i="5"/>
  <c r="BF140" i="5"/>
  <c r="BE140" i="5"/>
  <c r="T140" i="5"/>
  <c r="R140" i="5"/>
  <c r="P140" i="5"/>
  <c r="J140" i="5"/>
  <c r="BK139" i="5"/>
  <c r="BI139" i="5"/>
  <c r="BH139" i="5"/>
  <c r="BG139" i="5"/>
  <c r="BE139" i="5"/>
  <c r="T139" i="5"/>
  <c r="R139" i="5"/>
  <c r="P139" i="5"/>
  <c r="J139" i="5"/>
  <c r="BF139" i="5" s="1"/>
  <c r="BK138" i="5"/>
  <c r="BI138" i="5"/>
  <c r="BH138" i="5"/>
  <c r="BG138" i="5"/>
  <c r="BE138" i="5"/>
  <c r="T138" i="5"/>
  <c r="R138" i="5"/>
  <c r="P138" i="5"/>
  <c r="J138" i="5"/>
  <c r="BF138" i="5" s="1"/>
  <c r="BK137" i="5"/>
  <c r="BI137" i="5"/>
  <c r="BH137" i="5"/>
  <c r="BG137" i="5"/>
  <c r="BE137" i="5"/>
  <c r="T137" i="5"/>
  <c r="R137" i="5"/>
  <c r="P137" i="5"/>
  <c r="J137" i="5"/>
  <c r="BF137" i="5" s="1"/>
  <c r="BK136" i="5"/>
  <c r="BI136" i="5"/>
  <c r="BH136" i="5"/>
  <c r="BG136" i="5"/>
  <c r="BF136" i="5"/>
  <c r="BE136" i="5"/>
  <c r="T136" i="5"/>
  <c r="R136" i="5"/>
  <c r="P136" i="5"/>
  <c r="J136" i="5"/>
  <c r="BK135" i="5"/>
  <c r="BI135" i="5"/>
  <c r="BH135" i="5"/>
  <c r="BG135" i="5"/>
  <c r="BE135" i="5"/>
  <c r="T135" i="5"/>
  <c r="R135" i="5"/>
  <c r="P135" i="5"/>
  <c r="J135" i="5"/>
  <c r="BF135" i="5" s="1"/>
  <c r="BK134" i="5"/>
  <c r="BI134" i="5"/>
  <c r="BH134" i="5"/>
  <c r="BG134" i="5"/>
  <c r="BE134" i="5"/>
  <c r="T134" i="5"/>
  <c r="R134" i="5"/>
  <c r="P134" i="5"/>
  <c r="J134" i="5"/>
  <c r="BF134" i="5" s="1"/>
  <c r="BK133" i="5"/>
  <c r="BI133" i="5"/>
  <c r="BH133" i="5"/>
  <c r="BG133" i="5"/>
  <c r="BE133" i="5"/>
  <c r="T133" i="5"/>
  <c r="R133" i="5"/>
  <c r="P133" i="5"/>
  <c r="J133" i="5"/>
  <c r="BF133" i="5" s="1"/>
  <c r="BK132" i="5"/>
  <c r="BI132" i="5"/>
  <c r="BH132" i="5"/>
  <c r="BG132" i="5"/>
  <c r="BF132" i="5"/>
  <c r="BE132" i="5"/>
  <c r="T132" i="5"/>
  <c r="R132" i="5"/>
  <c r="P132" i="5"/>
  <c r="J132" i="5"/>
  <c r="BK131" i="5"/>
  <c r="BI131" i="5"/>
  <c r="BH131" i="5"/>
  <c r="BG131" i="5"/>
  <c r="BE131" i="5"/>
  <c r="T131" i="5"/>
  <c r="R131" i="5"/>
  <c r="P131" i="5"/>
  <c r="J131" i="5"/>
  <c r="BF131" i="5" s="1"/>
  <c r="BK130" i="5"/>
  <c r="BI130" i="5"/>
  <c r="F39" i="5" s="1"/>
  <c r="BD99" i="1" s="1"/>
  <c r="BH130" i="5"/>
  <c r="BG130" i="5"/>
  <c r="BE130" i="5"/>
  <c r="T130" i="5"/>
  <c r="R130" i="5"/>
  <c r="P130" i="5"/>
  <c r="J130" i="5"/>
  <c r="BF130" i="5" s="1"/>
  <c r="J124" i="5"/>
  <c r="F124" i="5"/>
  <c r="J123" i="5"/>
  <c r="F123" i="5"/>
  <c r="F121" i="5"/>
  <c r="E119" i="5"/>
  <c r="J94" i="5"/>
  <c r="F94" i="5"/>
  <c r="J93" i="5"/>
  <c r="F93" i="5"/>
  <c r="F91" i="5"/>
  <c r="E89" i="5"/>
  <c r="J39" i="5"/>
  <c r="J38" i="5"/>
  <c r="AY99" i="1" s="1"/>
  <c r="J37" i="5"/>
  <c r="BK186" i="4"/>
  <c r="BI186" i="4"/>
  <c r="BH186" i="4"/>
  <c r="BG186" i="4"/>
  <c r="BE186" i="4"/>
  <c r="T186" i="4"/>
  <c r="T185" i="4" s="1"/>
  <c r="R186" i="4"/>
  <c r="R185" i="4" s="1"/>
  <c r="P186" i="4"/>
  <c r="P185" i="4" s="1"/>
  <c r="J186" i="4"/>
  <c r="BF186" i="4" s="1"/>
  <c r="BK185" i="4"/>
  <c r="J185" i="4" s="1"/>
  <c r="J105" i="4" s="1"/>
  <c r="BK184" i="4"/>
  <c r="BK183" i="4" s="1"/>
  <c r="J183" i="4" s="1"/>
  <c r="J104" i="4" s="1"/>
  <c r="BI184" i="4"/>
  <c r="BH184" i="4"/>
  <c r="BG184" i="4"/>
  <c r="BF184" i="4"/>
  <c r="BE184" i="4"/>
  <c r="T184" i="4"/>
  <c r="R184" i="4"/>
  <c r="P184" i="4"/>
  <c r="P183" i="4" s="1"/>
  <c r="J184" i="4"/>
  <c r="T183" i="4"/>
  <c r="R183" i="4"/>
  <c r="BK182" i="4"/>
  <c r="BI182" i="4"/>
  <c r="BH182" i="4"/>
  <c r="BG182" i="4"/>
  <c r="BF182" i="4"/>
  <c r="BE182" i="4"/>
  <c r="T182" i="4"/>
  <c r="R182" i="4"/>
  <c r="P182" i="4"/>
  <c r="J182" i="4"/>
  <c r="BK181" i="4"/>
  <c r="BI181" i="4"/>
  <c r="BH181" i="4"/>
  <c r="BG181" i="4"/>
  <c r="BF181" i="4"/>
  <c r="BE181" i="4"/>
  <c r="T181" i="4"/>
  <c r="R181" i="4"/>
  <c r="P181" i="4"/>
  <c r="J181" i="4"/>
  <c r="BK180" i="4"/>
  <c r="BI180" i="4"/>
  <c r="BH180" i="4"/>
  <c r="BG180" i="4"/>
  <c r="BF180" i="4"/>
  <c r="BE180" i="4"/>
  <c r="T180" i="4"/>
  <c r="R180" i="4"/>
  <c r="P180" i="4"/>
  <c r="J180" i="4"/>
  <c r="BK179" i="4"/>
  <c r="BI179" i="4"/>
  <c r="BH179" i="4"/>
  <c r="BG179" i="4"/>
  <c r="BF179" i="4"/>
  <c r="BE179" i="4"/>
  <c r="T179" i="4"/>
  <c r="R179" i="4"/>
  <c r="P179" i="4"/>
  <c r="J179" i="4"/>
  <c r="BK178" i="4"/>
  <c r="BI178" i="4"/>
  <c r="BH178" i="4"/>
  <c r="BG178" i="4"/>
  <c r="BF178" i="4"/>
  <c r="BE178" i="4"/>
  <c r="T178" i="4"/>
  <c r="R178" i="4"/>
  <c r="P178" i="4"/>
  <c r="J178" i="4"/>
  <c r="BK177" i="4"/>
  <c r="BI177" i="4"/>
  <c r="BH177" i="4"/>
  <c r="BG177" i="4"/>
  <c r="BF177" i="4"/>
  <c r="BE177" i="4"/>
  <c r="T177" i="4"/>
  <c r="R177" i="4"/>
  <c r="P177" i="4"/>
  <c r="J177" i="4"/>
  <c r="BK176" i="4"/>
  <c r="BI176" i="4"/>
  <c r="BH176" i="4"/>
  <c r="BG176" i="4"/>
  <c r="BF176" i="4"/>
  <c r="BE176" i="4"/>
  <c r="T176" i="4"/>
  <c r="R176" i="4"/>
  <c r="P176" i="4"/>
  <c r="J176" i="4"/>
  <c r="BK175" i="4"/>
  <c r="BI175" i="4"/>
  <c r="BH175" i="4"/>
  <c r="BG175" i="4"/>
  <c r="BF175" i="4"/>
  <c r="BE175" i="4"/>
  <c r="T175" i="4"/>
  <c r="R175" i="4"/>
  <c r="P175" i="4"/>
  <c r="J175" i="4"/>
  <c r="BK174" i="4"/>
  <c r="BI174" i="4"/>
  <c r="BH174" i="4"/>
  <c r="BG174" i="4"/>
  <c r="BF174" i="4"/>
  <c r="BE174" i="4"/>
  <c r="T174" i="4"/>
  <c r="R174" i="4"/>
  <c r="P174" i="4"/>
  <c r="J174" i="4"/>
  <c r="BK173" i="4"/>
  <c r="BI173" i="4"/>
  <c r="BH173" i="4"/>
  <c r="BG173" i="4"/>
  <c r="BF173" i="4"/>
  <c r="BE173" i="4"/>
  <c r="T173" i="4"/>
  <c r="R173" i="4"/>
  <c r="P173" i="4"/>
  <c r="J173" i="4"/>
  <c r="BK172" i="4"/>
  <c r="BI172" i="4"/>
  <c r="BH172" i="4"/>
  <c r="BG172" i="4"/>
  <c r="BF172" i="4"/>
  <c r="BE172" i="4"/>
  <c r="T172" i="4"/>
  <c r="R172" i="4"/>
  <c r="P172" i="4"/>
  <c r="J172" i="4"/>
  <c r="BK171" i="4"/>
  <c r="BI171" i="4"/>
  <c r="BH171" i="4"/>
  <c r="BG171" i="4"/>
  <c r="BF171" i="4"/>
  <c r="BE171" i="4"/>
  <c r="T171" i="4"/>
  <c r="R171" i="4"/>
  <c r="P171" i="4"/>
  <c r="J171" i="4"/>
  <c r="BK170" i="4"/>
  <c r="BI170" i="4"/>
  <c r="BH170" i="4"/>
  <c r="BG170" i="4"/>
  <c r="BF170" i="4"/>
  <c r="BE170" i="4"/>
  <c r="T170" i="4"/>
  <c r="R170" i="4"/>
  <c r="P170" i="4"/>
  <c r="J170" i="4"/>
  <c r="BK169" i="4"/>
  <c r="BI169" i="4"/>
  <c r="BH169" i="4"/>
  <c r="BG169" i="4"/>
  <c r="BF169" i="4"/>
  <c r="BE169" i="4"/>
  <c r="T169" i="4"/>
  <c r="R169" i="4"/>
  <c r="P169" i="4"/>
  <c r="J169" i="4"/>
  <c r="BK168" i="4"/>
  <c r="BI168" i="4"/>
  <c r="BH168" i="4"/>
  <c r="BG168" i="4"/>
  <c r="BF168" i="4"/>
  <c r="BE168" i="4"/>
  <c r="T168" i="4"/>
  <c r="R168" i="4"/>
  <c r="P168" i="4"/>
  <c r="J168" i="4"/>
  <c r="BK167" i="4"/>
  <c r="BI167" i="4"/>
  <c r="BH167" i="4"/>
  <c r="BG167" i="4"/>
  <c r="BF167" i="4"/>
  <c r="BE167" i="4"/>
  <c r="T167" i="4"/>
  <c r="R167" i="4"/>
  <c r="P167" i="4"/>
  <c r="J167" i="4"/>
  <c r="BK166" i="4"/>
  <c r="BI166" i="4"/>
  <c r="BH166" i="4"/>
  <c r="BG166" i="4"/>
  <c r="BF166" i="4"/>
  <c r="BE166" i="4"/>
  <c r="T166" i="4"/>
  <c r="R166" i="4"/>
  <c r="P166" i="4"/>
  <c r="J166" i="4"/>
  <c r="BK165" i="4"/>
  <c r="BI165" i="4"/>
  <c r="BH165" i="4"/>
  <c r="BG165" i="4"/>
  <c r="BF165" i="4"/>
  <c r="BE165" i="4"/>
  <c r="T165" i="4"/>
  <c r="R165" i="4"/>
  <c r="P165" i="4"/>
  <c r="J165" i="4"/>
  <c r="BK164" i="4"/>
  <c r="BI164" i="4"/>
  <c r="BH164" i="4"/>
  <c r="BG164" i="4"/>
  <c r="BF164" i="4"/>
  <c r="BE164" i="4"/>
  <c r="T164" i="4"/>
  <c r="R164" i="4"/>
  <c r="P164" i="4"/>
  <c r="J164" i="4"/>
  <c r="BK163" i="4"/>
  <c r="BI163" i="4"/>
  <c r="BH163" i="4"/>
  <c r="BG163" i="4"/>
  <c r="BF163" i="4"/>
  <c r="BE163" i="4"/>
  <c r="T163" i="4"/>
  <c r="R163" i="4"/>
  <c r="P163" i="4"/>
  <c r="J163" i="4"/>
  <c r="BK162" i="4"/>
  <c r="BI162" i="4"/>
  <c r="BH162" i="4"/>
  <c r="BG162" i="4"/>
  <c r="BF162" i="4"/>
  <c r="BE162" i="4"/>
  <c r="T162" i="4"/>
  <c r="R162" i="4"/>
  <c r="P162" i="4"/>
  <c r="J162" i="4"/>
  <c r="BK161" i="4"/>
  <c r="BI161" i="4"/>
  <c r="BH161" i="4"/>
  <c r="BG161" i="4"/>
  <c r="BF161" i="4"/>
  <c r="BE161" i="4"/>
  <c r="T161" i="4"/>
  <c r="R161" i="4"/>
  <c r="P161" i="4"/>
  <c r="J161" i="4"/>
  <c r="BK160" i="4"/>
  <c r="BI160" i="4"/>
  <c r="BH160" i="4"/>
  <c r="BG160" i="4"/>
  <c r="BF160" i="4"/>
  <c r="BE160" i="4"/>
  <c r="T160" i="4"/>
  <c r="R160" i="4"/>
  <c r="P160" i="4"/>
  <c r="J160" i="4"/>
  <c r="BK159" i="4"/>
  <c r="BI159" i="4"/>
  <c r="BH159" i="4"/>
  <c r="BG159" i="4"/>
  <c r="BF159" i="4"/>
  <c r="BE159" i="4"/>
  <c r="T159" i="4"/>
  <c r="R159" i="4"/>
  <c r="P159" i="4"/>
  <c r="J159" i="4"/>
  <c r="BK158" i="4"/>
  <c r="BI158" i="4"/>
  <c r="BH158" i="4"/>
  <c r="BG158" i="4"/>
  <c r="BF158" i="4"/>
  <c r="BE158" i="4"/>
  <c r="T158" i="4"/>
  <c r="R158" i="4"/>
  <c r="P158" i="4"/>
  <c r="J158" i="4"/>
  <c r="BK157" i="4"/>
  <c r="BI157" i="4"/>
  <c r="BH157" i="4"/>
  <c r="BG157" i="4"/>
  <c r="BF157" i="4"/>
  <c r="BE157" i="4"/>
  <c r="T157" i="4"/>
  <c r="R157" i="4"/>
  <c r="P157" i="4"/>
  <c r="J157" i="4"/>
  <c r="BK156" i="4"/>
  <c r="BI156" i="4"/>
  <c r="BH156" i="4"/>
  <c r="BG156" i="4"/>
  <c r="BF156" i="4"/>
  <c r="BE156" i="4"/>
  <c r="T156" i="4"/>
  <c r="R156" i="4"/>
  <c r="P156" i="4"/>
  <c r="J156" i="4"/>
  <c r="BK155" i="4"/>
  <c r="BI155" i="4"/>
  <c r="BH155" i="4"/>
  <c r="BG155" i="4"/>
  <c r="BF155" i="4"/>
  <c r="BE155" i="4"/>
  <c r="T155" i="4"/>
  <c r="R155" i="4"/>
  <c r="P155" i="4"/>
  <c r="J155" i="4"/>
  <c r="BK154" i="4"/>
  <c r="BI154" i="4"/>
  <c r="BH154" i="4"/>
  <c r="BG154" i="4"/>
  <c r="BF154" i="4"/>
  <c r="BE154" i="4"/>
  <c r="T154" i="4"/>
  <c r="R154" i="4"/>
  <c r="P154" i="4"/>
  <c r="J154" i="4"/>
  <c r="BK153" i="4"/>
  <c r="BK152" i="4" s="1"/>
  <c r="J152" i="4" s="1"/>
  <c r="J103" i="4" s="1"/>
  <c r="BI153" i="4"/>
  <c r="BH153" i="4"/>
  <c r="BG153" i="4"/>
  <c r="BF153" i="4"/>
  <c r="BE153" i="4"/>
  <c r="T153" i="4"/>
  <c r="R153" i="4"/>
  <c r="R152" i="4" s="1"/>
  <c r="P153" i="4"/>
  <c r="J153" i="4"/>
  <c r="BK151" i="4"/>
  <c r="BI151" i="4"/>
  <c r="BH151" i="4"/>
  <c r="BG151" i="4"/>
  <c r="BE151" i="4"/>
  <c r="T151" i="4"/>
  <c r="R151" i="4"/>
  <c r="P151" i="4"/>
  <c r="J151" i="4"/>
  <c r="BF151" i="4" s="1"/>
  <c r="BK150" i="4"/>
  <c r="BI150" i="4"/>
  <c r="BH150" i="4"/>
  <c r="BG150" i="4"/>
  <c r="BE150" i="4"/>
  <c r="T150" i="4"/>
  <c r="T149" i="4" s="1"/>
  <c r="R150" i="4"/>
  <c r="P150" i="4"/>
  <c r="P149" i="4" s="1"/>
  <c r="J150" i="4"/>
  <c r="BF150" i="4" s="1"/>
  <c r="BK148" i="4"/>
  <c r="BI148" i="4"/>
  <c r="BH148" i="4"/>
  <c r="BG148" i="4"/>
  <c r="BF148" i="4"/>
  <c r="BE148" i="4"/>
  <c r="T148" i="4"/>
  <c r="R148" i="4"/>
  <c r="P148" i="4"/>
  <c r="J148" i="4"/>
  <c r="BK147" i="4"/>
  <c r="BI147" i="4"/>
  <c r="BH147" i="4"/>
  <c r="BG147" i="4"/>
  <c r="BE147" i="4"/>
  <c r="T147" i="4"/>
  <c r="R147" i="4"/>
  <c r="P147" i="4"/>
  <c r="J147" i="4"/>
  <c r="BF147" i="4" s="1"/>
  <c r="BK146" i="4"/>
  <c r="BI146" i="4"/>
  <c r="BH146" i="4"/>
  <c r="BG146" i="4"/>
  <c r="BE146" i="4"/>
  <c r="T146" i="4"/>
  <c r="R146" i="4"/>
  <c r="P146" i="4"/>
  <c r="J146" i="4"/>
  <c r="BF146" i="4" s="1"/>
  <c r="T145" i="4"/>
  <c r="BK144" i="4"/>
  <c r="BI144" i="4"/>
  <c r="BH144" i="4"/>
  <c r="BG144" i="4"/>
  <c r="BF144" i="4"/>
  <c r="BE144" i="4"/>
  <c r="T144" i="4"/>
  <c r="R144" i="4"/>
  <c r="P144" i="4"/>
  <c r="J144" i="4"/>
  <c r="BK143" i="4"/>
  <c r="BI143" i="4"/>
  <c r="BH143" i="4"/>
  <c r="BG143" i="4"/>
  <c r="BE143" i="4"/>
  <c r="T143" i="4"/>
  <c r="R143" i="4"/>
  <c r="P143" i="4"/>
  <c r="J143" i="4"/>
  <c r="BF143" i="4" s="1"/>
  <c r="BK142" i="4"/>
  <c r="BI142" i="4"/>
  <c r="BH142" i="4"/>
  <c r="BG142" i="4"/>
  <c r="BE142" i="4"/>
  <c r="T142" i="4"/>
  <c r="R142" i="4"/>
  <c r="P142" i="4"/>
  <c r="J142" i="4"/>
  <c r="BF142" i="4" s="1"/>
  <c r="BK141" i="4"/>
  <c r="BI141" i="4"/>
  <c r="BH141" i="4"/>
  <c r="BG141" i="4"/>
  <c r="BE141" i="4"/>
  <c r="T141" i="4"/>
  <c r="R141" i="4"/>
  <c r="P141" i="4"/>
  <c r="J141" i="4"/>
  <c r="BF141" i="4" s="1"/>
  <c r="BK140" i="4"/>
  <c r="BI140" i="4"/>
  <c r="BH140" i="4"/>
  <c r="BG140" i="4"/>
  <c r="BF140" i="4"/>
  <c r="BE140" i="4"/>
  <c r="T140" i="4"/>
  <c r="R140" i="4"/>
  <c r="P140" i="4"/>
  <c r="J140" i="4"/>
  <c r="BK139" i="4"/>
  <c r="BI139" i="4"/>
  <c r="BH139" i="4"/>
  <c r="BG139" i="4"/>
  <c r="BE139" i="4"/>
  <c r="T139" i="4"/>
  <c r="R139" i="4"/>
  <c r="P139" i="4"/>
  <c r="J139" i="4"/>
  <c r="BF139" i="4" s="1"/>
  <c r="BK138" i="4"/>
  <c r="BI138" i="4"/>
  <c r="BH138" i="4"/>
  <c r="BG138" i="4"/>
  <c r="BE138" i="4"/>
  <c r="T138" i="4"/>
  <c r="R138" i="4"/>
  <c r="P138" i="4"/>
  <c r="J138" i="4"/>
  <c r="BF138" i="4" s="1"/>
  <c r="BK137" i="4"/>
  <c r="BI137" i="4"/>
  <c r="BH137" i="4"/>
  <c r="BG137" i="4"/>
  <c r="BE137" i="4"/>
  <c r="T137" i="4"/>
  <c r="R137" i="4"/>
  <c r="P137" i="4"/>
  <c r="J137" i="4"/>
  <c r="BF137" i="4" s="1"/>
  <c r="BK136" i="4"/>
  <c r="BI136" i="4"/>
  <c r="BH136" i="4"/>
  <c r="BG136" i="4"/>
  <c r="BF136" i="4"/>
  <c r="BE136" i="4"/>
  <c r="T136" i="4"/>
  <c r="R136" i="4"/>
  <c r="P136" i="4"/>
  <c r="J136" i="4"/>
  <c r="BK135" i="4"/>
  <c r="BI135" i="4"/>
  <c r="BH135" i="4"/>
  <c r="BG135" i="4"/>
  <c r="BE135" i="4"/>
  <c r="T135" i="4"/>
  <c r="R135" i="4"/>
  <c r="P135" i="4"/>
  <c r="J135" i="4"/>
  <c r="BF135" i="4" s="1"/>
  <c r="BK134" i="4"/>
  <c r="BI134" i="4"/>
  <c r="BH134" i="4"/>
  <c r="BG134" i="4"/>
  <c r="BE134" i="4"/>
  <c r="T134" i="4"/>
  <c r="R134" i="4"/>
  <c r="P134" i="4"/>
  <c r="J134" i="4"/>
  <c r="BF134" i="4" s="1"/>
  <c r="BK133" i="4"/>
  <c r="BI133" i="4"/>
  <c r="BH133" i="4"/>
  <c r="BG133" i="4"/>
  <c r="BE133" i="4"/>
  <c r="T133" i="4"/>
  <c r="R133" i="4"/>
  <c r="P133" i="4"/>
  <c r="J133" i="4"/>
  <c r="BF133" i="4" s="1"/>
  <c r="BK132" i="4"/>
  <c r="BI132" i="4"/>
  <c r="BH132" i="4"/>
  <c r="BG132" i="4"/>
  <c r="BF132" i="4"/>
  <c r="BE132" i="4"/>
  <c r="T132" i="4"/>
  <c r="R132" i="4"/>
  <c r="P132" i="4"/>
  <c r="J132" i="4"/>
  <c r="BK131" i="4"/>
  <c r="BI131" i="4"/>
  <c r="BH131" i="4"/>
  <c r="BG131" i="4"/>
  <c r="BE131" i="4"/>
  <c r="T131" i="4"/>
  <c r="R131" i="4"/>
  <c r="P131" i="4"/>
  <c r="J131" i="4"/>
  <c r="BF131" i="4" s="1"/>
  <c r="BK130" i="4"/>
  <c r="BI130" i="4"/>
  <c r="BH130" i="4"/>
  <c r="BG130" i="4"/>
  <c r="BE130" i="4"/>
  <c r="T130" i="4"/>
  <c r="R130" i="4"/>
  <c r="P130" i="4"/>
  <c r="J130" i="4"/>
  <c r="BF130" i="4" s="1"/>
  <c r="J124" i="4"/>
  <c r="J123" i="4"/>
  <c r="F123" i="4"/>
  <c r="F121" i="4"/>
  <c r="E119" i="4"/>
  <c r="E115" i="4"/>
  <c r="J94" i="4"/>
  <c r="J93" i="4"/>
  <c r="F93" i="4"/>
  <c r="F91" i="4"/>
  <c r="E89" i="4"/>
  <c r="E85" i="4"/>
  <c r="J39" i="4"/>
  <c r="J38" i="4"/>
  <c r="AY98" i="1" s="1"/>
  <c r="J37" i="4"/>
  <c r="AX98" i="1" s="1"/>
  <c r="BK154" i="3"/>
  <c r="BI154" i="3"/>
  <c r="BH154" i="3"/>
  <c r="BG154" i="3"/>
  <c r="BF154" i="3"/>
  <c r="BE154" i="3"/>
  <c r="T154" i="3"/>
  <c r="T153" i="3" s="1"/>
  <c r="R154" i="3"/>
  <c r="R153" i="3" s="1"/>
  <c r="P154" i="3"/>
  <c r="P153" i="3" s="1"/>
  <c r="J154" i="3"/>
  <c r="BK153" i="3"/>
  <c r="J153" i="3" s="1"/>
  <c r="J104" i="3" s="1"/>
  <c r="BK152" i="3"/>
  <c r="BI152" i="3"/>
  <c r="BH152" i="3"/>
  <c r="BG152" i="3"/>
  <c r="BE152" i="3"/>
  <c r="T152" i="3"/>
  <c r="R152" i="3"/>
  <c r="P152" i="3"/>
  <c r="J152" i="3"/>
  <c r="BF152" i="3" s="1"/>
  <c r="BK151" i="3"/>
  <c r="BI151" i="3"/>
  <c r="BH151" i="3"/>
  <c r="BG151" i="3"/>
  <c r="BE151" i="3"/>
  <c r="T151" i="3"/>
  <c r="R151" i="3"/>
  <c r="P151" i="3"/>
  <c r="J151" i="3"/>
  <c r="BF151" i="3" s="1"/>
  <c r="BK150" i="3"/>
  <c r="BI150" i="3"/>
  <c r="BH150" i="3"/>
  <c r="BG150" i="3"/>
  <c r="BF150" i="3"/>
  <c r="BE150" i="3"/>
  <c r="T150" i="3"/>
  <c r="R150" i="3"/>
  <c r="P150" i="3"/>
  <c r="J150" i="3"/>
  <c r="BK149" i="3"/>
  <c r="BI149" i="3"/>
  <c r="BH149" i="3"/>
  <c r="BG149" i="3"/>
  <c r="BE149" i="3"/>
  <c r="T149" i="3"/>
  <c r="R149" i="3"/>
  <c r="P149" i="3"/>
  <c r="J149" i="3"/>
  <c r="BF149" i="3" s="1"/>
  <c r="BK148" i="3"/>
  <c r="BI148" i="3"/>
  <c r="BH148" i="3"/>
  <c r="BG148" i="3"/>
  <c r="BE148" i="3"/>
  <c r="T148" i="3"/>
  <c r="R148" i="3"/>
  <c r="P148" i="3"/>
  <c r="J148" i="3"/>
  <c r="BF148" i="3" s="1"/>
  <c r="BK147" i="3"/>
  <c r="BI147" i="3"/>
  <c r="BH147" i="3"/>
  <c r="BG147" i="3"/>
  <c r="BE147" i="3"/>
  <c r="T147" i="3"/>
  <c r="R147" i="3"/>
  <c r="P147" i="3"/>
  <c r="J147" i="3"/>
  <c r="BF147" i="3" s="1"/>
  <c r="BK145" i="3"/>
  <c r="BI145" i="3"/>
  <c r="BH145" i="3"/>
  <c r="BG145" i="3"/>
  <c r="BF145" i="3"/>
  <c r="BE145" i="3"/>
  <c r="T145" i="3"/>
  <c r="R145" i="3"/>
  <c r="P145" i="3"/>
  <c r="J145" i="3"/>
  <c r="BK144" i="3"/>
  <c r="BI144" i="3"/>
  <c r="BH144" i="3"/>
  <c r="BG144" i="3"/>
  <c r="BE144" i="3"/>
  <c r="T144" i="3"/>
  <c r="R144" i="3"/>
  <c r="P144" i="3"/>
  <c r="J144" i="3"/>
  <c r="BF144" i="3" s="1"/>
  <c r="BK143" i="3"/>
  <c r="BI143" i="3"/>
  <c r="BH143" i="3"/>
  <c r="BG143" i="3"/>
  <c r="BE143" i="3"/>
  <c r="T143" i="3"/>
  <c r="R143" i="3"/>
  <c r="P143" i="3"/>
  <c r="J143" i="3"/>
  <c r="BF143" i="3" s="1"/>
  <c r="BK142" i="3"/>
  <c r="BI142" i="3"/>
  <c r="BH142" i="3"/>
  <c r="BG142" i="3"/>
  <c r="BE142" i="3"/>
  <c r="T142" i="3"/>
  <c r="R142" i="3"/>
  <c r="P142" i="3"/>
  <c r="J142" i="3"/>
  <c r="BF142" i="3" s="1"/>
  <c r="BK141" i="3"/>
  <c r="BI141" i="3"/>
  <c r="BH141" i="3"/>
  <c r="BG141" i="3"/>
  <c r="BF141" i="3"/>
  <c r="BE141" i="3"/>
  <c r="T141" i="3"/>
  <c r="R141" i="3"/>
  <c r="P141" i="3"/>
  <c r="J141" i="3"/>
  <c r="BK140" i="3"/>
  <c r="BI140" i="3"/>
  <c r="BH140" i="3"/>
  <c r="BG140" i="3"/>
  <c r="BE140" i="3"/>
  <c r="T140" i="3"/>
  <c r="R140" i="3"/>
  <c r="P140" i="3"/>
  <c r="J140" i="3"/>
  <c r="BF140" i="3" s="1"/>
  <c r="BK139" i="3"/>
  <c r="BI139" i="3"/>
  <c r="BH139" i="3"/>
  <c r="BG139" i="3"/>
  <c r="BE139" i="3"/>
  <c r="T139" i="3"/>
  <c r="R139" i="3"/>
  <c r="P139" i="3"/>
  <c r="J139" i="3"/>
  <c r="BF139" i="3" s="1"/>
  <c r="BK138" i="3"/>
  <c r="BI138" i="3"/>
  <c r="BH138" i="3"/>
  <c r="BG138" i="3"/>
  <c r="BE138" i="3"/>
  <c r="T138" i="3"/>
  <c r="R138" i="3"/>
  <c r="P138" i="3"/>
  <c r="J138" i="3"/>
  <c r="BF138" i="3" s="1"/>
  <c r="BK137" i="3"/>
  <c r="BI137" i="3"/>
  <c r="BH137" i="3"/>
  <c r="BG137" i="3"/>
  <c r="BF137" i="3"/>
  <c r="BE137" i="3"/>
  <c r="T137" i="3"/>
  <c r="R137" i="3"/>
  <c r="P137" i="3"/>
  <c r="J137" i="3"/>
  <c r="BK136" i="3"/>
  <c r="BI136" i="3"/>
  <c r="BH136" i="3"/>
  <c r="BG136" i="3"/>
  <c r="BE136" i="3"/>
  <c r="T136" i="3"/>
  <c r="R136" i="3"/>
  <c r="P136" i="3"/>
  <c r="J136" i="3"/>
  <c r="BF136" i="3" s="1"/>
  <c r="BK135" i="3"/>
  <c r="BI135" i="3"/>
  <c r="BH135" i="3"/>
  <c r="BG135" i="3"/>
  <c r="BE135" i="3"/>
  <c r="T135" i="3"/>
  <c r="R135" i="3"/>
  <c r="P135" i="3"/>
  <c r="J135" i="3"/>
  <c r="BF135" i="3" s="1"/>
  <c r="BK134" i="3"/>
  <c r="BI134" i="3"/>
  <c r="BH134" i="3"/>
  <c r="BG134" i="3"/>
  <c r="BE134" i="3"/>
  <c r="T134" i="3"/>
  <c r="R134" i="3"/>
  <c r="P134" i="3"/>
  <c r="J134" i="3"/>
  <c r="BF134" i="3" s="1"/>
  <c r="BK133" i="3"/>
  <c r="BI133" i="3"/>
  <c r="BH133" i="3"/>
  <c r="BG133" i="3"/>
  <c r="BF133" i="3"/>
  <c r="BE133" i="3"/>
  <c r="T133" i="3"/>
  <c r="R133" i="3"/>
  <c r="P133" i="3"/>
  <c r="P131" i="3" s="1"/>
  <c r="J133" i="3"/>
  <c r="BK132" i="3"/>
  <c r="BI132" i="3"/>
  <c r="BH132" i="3"/>
  <c r="BG132" i="3"/>
  <c r="BE132" i="3"/>
  <c r="T132" i="3"/>
  <c r="R132" i="3"/>
  <c r="R131" i="3" s="1"/>
  <c r="P132" i="3"/>
  <c r="J132" i="3"/>
  <c r="BF132" i="3" s="1"/>
  <c r="BK129" i="3"/>
  <c r="BK128" i="3" s="1"/>
  <c r="BI129" i="3"/>
  <c r="BH129" i="3"/>
  <c r="BG129" i="3"/>
  <c r="BE129" i="3"/>
  <c r="J35" i="3" s="1"/>
  <c r="AV97" i="1" s="1"/>
  <c r="T129" i="3"/>
  <c r="T128" i="3" s="1"/>
  <c r="R129" i="3"/>
  <c r="R128" i="3" s="1"/>
  <c r="R127" i="3" s="1"/>
  <c r="P129" i="3"/>
  <c r="P128" i="3" s="1"/>
  <c r="P127" i="3" s="1"/>
  <c r="J129" i="3"/>
  <c r="BF129" i="3" s="1"/>
  <c r="T127" i="3"/>
  <c r="J123" i="3"/>
  <c r="J122" i="3"/>
  <c r="F122" i="3"/>
  <c r="J120" i="3"/>
  <c r="F120" i="3"/>
  <c r="E118" i="3"/>
  <c r="E114" i="3"/>
  <c r="J94" i="3"/>
  <c r="F94" i="3"/>
  <c r="J93" i="3"/>
  <c r="F93" i="3"/>
  <c r="J91" i="3"/>
  <c r="F91" i="3"/>
  <c r="E89" i="3"/>
  <c r="J39" i="3"/>
  <c r="J38" i="3"/>
  <c r="AY97" i="1" s="1"/>
  <c r="J37" i="3"/>
  <c r="AX97" i="1" s="1"/>
  <c r="BK1224" i="2"/>
  <c r="BI1224" i="2"/>
  <c r="BH1224" i="2"/>
  <c r="BG1224" i="2"/>
  <c r="BF1224" i="2"/>
  <c r="BE1224" i="2"/>
  <c r="T1224" i="2"/>
  <c r="R1224" i="2"/>
  <c r="P1224" i="2"/>
  <c r="J1224" i="2"/>
  <c r="BK1223" i="2"/>
  <c r="BI1223" i="2"/>
  <c r="BH1223" i="2"/>
  <c r="BG1223" i="2"/>
  <c r="BF1223" i="2"/>
  <c r="BE1223" i="2"/>
  <c r="T1223" i="2"/>
  <c r="R1223" i="2"/>
  <c r="P1223" i="2"/>
  <c r="J1223" i="2"/>
  <c r="BK1222" i="2"/>
  <c r="BI1222" i="2"/>
  <c r="BH1222" i="2"/>
  <c r="BG1222" i="2"/>
  <c r="BF1222" i="2"/>
  <c r="BE1222" i="2"/>
  <c r="T1222" i="2"/>
  <c r="R1222" i="2"/>
  <c r="P1222" i="2"/>
  <c r="J1222" i="2"/>
  <c r="BK1221" i="2"/>
  <c r="BI1221" i="2"/>
  <c r="BH1221" i="2"/>
  <c r="BG1221" i="2"/>
  <c r="BF1221" i="2"/>
  <c r="BE1221" i="2"/>
  <c r="T1221" i="2"/>
  <c r="R1221" i="2"/>
  <c r="P1221" i="2"/>
  <c r="J1221" i="2"/>
  <c r="BK1220" i="2"/>
  <c r="BI1220" i="2"/>
  <c r="BH1220" i="2"/>
  <c r="BG1220" i="2"/>
  <c r="BF1220" i="2"/>
  <c r="BE1220" i="2"/>
  <c r="T1220" i="2"/>
  <c r="R1220" i="2"/>
  <c r="P1220" i="2"/>
  <c r="J1220" i="2"/>
  <c r="BK1219" i="2"/>
  <c r="BI1219" i="2"/>
  <c r="BH1219" i="2"/>
  <c r="BG1219" i="2"/>
  <c r="BF1219" i="2"/>
  <c r="BE1219" i="2"/>
  <c r="T1219" i="2"/>
  <c r="R1219" i="2"/>
  <c r="P1219" i="2"/>
  <c r="J1219" i="2"/>
  <c r="BK1218" i="2"/>
  <c r="BI1218" i="2"/>
  <c r="BH1218" i="2"/>
  <c r="BG1218" i="2"/>
  <c r="BF1218" i="2"/>
  <c r="BE1218" i="2"/>
  <c r="T1218" i="2"/>
  <c r="R1218" i="2"/>
  <c r="P1218" i="2"/>
  <c r="J1218" i="2"/>
  <c r="BK1217" i="2"/>
  <c r="BI1217" i="2"/>
  <c r="BH1217" i="2"/>
  <c r="BG1217" i="2"/>
  <c r="BF1217" i="2"/>
  <c r="BE1217" i="2"/>
  <c r="T1217" i="2"/>
  <c r="R1217" i="2"/>
  <c r="P1217" i="2"/>
  <c r="J1217" i="2"/>
  <c r="BK1216" i="2"/>
  <c r="BI1216" i="2"/>
  <c r="BH1216" i="2"/>
  <c r="BG1216" i="2"/>
  <c r="BF1216" i="2"/>
  <c r="BE1216" i="2"/>
  <c r="T1216" i="2"/>
  <c r="R1216" i="2"/>
  <c r="P1216" i="2"/>
  <c r="J1216" i="2"/>
  <c r="BK1215" i="2"/>
  <c r="BI1215" i="2"/>
  <c r="BH1215" i="2"/>
  <c r="BG1215" i="2"/>
  <c r="BF1215" i="2"/>
  <c r="BE1215" i="2"/>
  <c r="T1215" i="2"/>
  <c r="R1215" i="2"/>
  <c r="P1215" i="2"/>
  <c r="J1215" i="2"/>
  <c r="BK1214" i="2"/>
  <c r="BI1214" i="2"/>
  <c r="BH1214" i="2"/>
  <c r="BG1214" i="2"/>
  <c r="BF1214" i="2"/>
  <c r="BE1214" i="2"/>
  <c r="T1214" i="2"/>
  <c r="R1214" i="2"/>
  <c r="P1214" i="2"/>
  <c r="J1214" i="2"/>
  <c r="BK1213" i="2"/>
  <c r="BI1213" i="2"/>
  <c r="BH1213" i="2"/>
  <c r="BG1213" i="2"/>
  <c r="BF1213" i="2"/>
  <c r="BE1213" i="2"/>
  <c r="T1213" i="2"/>
  <c r="T1212" i="2" s="1"/>
  <c r="R1213" i="2"/>
  <c r="R1212" i="2" s="1"/>
  <c r="P1213" i="2"/>
  <c r="J1213" i="2"/>
  <c r="BK1212" i="2"/>
  <c r="J1212" i="2" s="1"/>
  <c r="BK1211" i="2"/>
  <c r="BI1211" i="2"/>
  <c r="BH1211" i="2"/>
  <c r="BG1211" i="2"/>
  <c r="BE1211" i="2"/>
  <c r="T1211" i="2"/>
  <c r="R1211" i="2"/>
  <c r="P1211" i="2"/>
  <c r="J1211" i="2"/>
  <c r="BF1211" i="2" s="1"/>
  <c r="BK1210" i="2"/>
  <c r="BI1210" i="2"/>
  <c r="BH1210" i="2"/>
  <c r="BG1210" i="2"/>
  <c r="BE1210" i="2"/>
  <c r="T1210" i="2"/>
  <c r="R1210" i="2"/>
  <c r="P1210" i="2"/>
  <c r="J1210" i="2"/>
  <c r="BF1210" i="2" s="1"/>
  <c r="BK1209" i="2"/>
  <c r="BI1209" i="2"/>
  <c r="BH1209" i="2"/>
  <c r="BG1209" i="2"/>
  <c r="BF1209" i="2"/>
  <c r="BE1209" i="2"/>
  <c r="T1209" i="2"/>
  <c r="R1209" i="2"/>
  <c r="P1209" i="2"/>
  <c r="J1209" i="2"/>
  <c r="BK1208" i="2"/>
  <c r="BI1208" i="2"/>
  <c r="BH1208" i="2"/>
  <c r="BG1208" i="2"/>
  <c r="BE1208" i="2"/>
  <c r="T1208" i="2"/>
  <c r="R1208" i="2"/>
  <c r="P1208" i="2"/>
  <c r="J1208" i="2"/>
  <c r="BF1208" i="2" s="1"/>
  <c r="BK1207" i="2"/>
  <c r="BI1207" i="2"/>
  <c r="BH1207" i="2"/>
  <c r="BG1207" i="2"/>
  <c r="BE1207" i="2"/>
  <c r="T1207" i="2"/>
  <c r="R1207" i="2"/>
  <c r="P1207" i="2"/>
  <c r="J1207" i="2"/>
  <c r="BF1207" i="2" s="1"/>
  <c r="BK1206" i="2"/>
  <c r="BI1206" i="2"/>
  <c r="BH1206" i="2"/>
  <c r="BG1206" i="2"/>
  <c r="BE1206" i="2"/>
  <c r="T1206" i="2"/>
  <c r="R1206" i="2"/>
  <c r="P1206" i="2"/>
  <c r="J1206" i="2"/>
  <c r="BF1206" i="2" s="1"/>
  <c r="BK1205" i="2"/>
  <c r="BI1205" i="2"/>
  <c r="BH1205" i="2"/>
  <c r="BG1205" i="2"/>
  <c r="BF1205" i="2"/>
  <c r="BE1205" i="2"/>
  <c r="T1205" i="2"/>
  <c r="R1205" i="2"/>
  <c r="P1205" i="2"/>
  <c r="J1205" i="2"/>
  <c r="BK1204" i="2"/>
  <c r="BI1204" i="2"/>
  <c r="BH1204" i="2"/>
  <c r="BG1204" i="2"/>
  <c r="BE1204" i="2"/>
  <c r="T1204" i="2"/>
  <c r="R1204" i="2"/>
  <c r="P1204" i="2"/>
  <c r="J1204" i="2"/>
  <c r="BF1204" i="2" s="1"/>
  <c r="BK1203" i="2"/>
  <c r="BI1203" i="2"/>
  <c r="BH1203" i="2"/>
  <c r="BG1203" i="2"/>
  <c r="BE1203" i="2"/>
  <c r="T1203" i="2"/>
  <c r="R1203" i="2"/>
  <c r="P1203" i="2"/>
  <c r="J1203" i="2"/>
  <c r="BF1203" i="2" s="1"/>
  <c r="BK1202" i="2"/>
  <c r="BI1202" i="2"/>
  <c r="BH1202" i="2"/>
  <c r="BG1202" i="2"/>
  <c r="BE1202" i="2"/>
  <c r="T1202" i="2"/>
  <c r="R1202" i="2"/>
  <c r="P1202" i="2"/>
  <c r="J1202" i="2"/>
  <c r="BF1202" i="2" s="1"/>
  <c r="BK1201" i="2"/>
  <c r="BI1201" i="2"/>
  <c r="BH1201" i="2"/>
  <c r="BG1201" i="2"/>
  <c r="BF1201" i="2"/>
  <c r="BE1201" i="2"/>
  <c r="T1201" i="2"/>
  <c r="R1201" i="2"/>
  <c r="P1201" i="2"/>
  <c r="J1201" i="2"/>
  <c r="BK1200" i="2"/>
  <c r="BI1200" i="2"/>
  <c r="BH1200" i="2"/>
  <c r="BG1200" i="2"/>
  <c r="BE1200" i="2"/>
  <c r="T1200" i="2"/>
  <c r="R1200" i="2"/>
  <c r="P1200" i="2"/>
  <c r="J1200" i="2"/>
  <c r="BF1200" i="2" s="1"/>
  <c r="BK1198" i="2"/>
  <c r="BI1198" i="2"/>
  <c r="BH1198" i="2"/>
  <c r="BG1198" i="2"/>
  <c r="BE1198" i="2"/>
  <c r="T1198" i="2"/>
  <c r="R1198" i="2"/>
  <c r="P1198" i="2"/>
  <c r="J1198" i="2"/>
  <c r="BK1197" i="2"/>
  <c r="BI1197" i="2"/>
  <c r="BH1197" i="2"/>
  <c r="BG1197" i="2"/>
  <c r="BE1197" i="2"/>
  <c r="T1197" i="2"/>
  <c r="R1197" i="2"/>
  <c r="P1197" i="2"/>
  <c r="J1197" i="2"/>
  <c r="BK1196" i="2"/>
  <c r="BI1196" i="2"/>
  <c r="BH1196" i="2"/>
  <c r="BG1196" i="2"/>
  <c r="BE1196" i="2"/>
  <c r="T1196" i="2"/>
  <c r="R1196" i="2"/>
  <c r="P1196" i="2"/>
  <c r="J1196" i="2"/>
  <c r="BK1195" i="2"/>
  <c r="BI1195" i="2"/>
  <c r="BH1195" i="2"/>
  <c r="BG1195" i="2"/>
  <c r="BE1195" i="2"/>
  <c r="T1195" i="2"/>
  <c r="R1195" i="2"/>
  <c r="P1195" i="2"/>
  <c r="J1195" i="2"/>
  <c r="BK1194" i="2"/>
  <c r="BI1194" i="2"/>
  <c r="BH1194" i="2"/>
  <c r="BG1194" i="2"/>
  <c r="BE1194" i="2"/>
  <c r="T1194" i="2"/>
  <c r="R1194" i="2"/>
  <c r="P1194" i="2"/>
  <c r="J1194" i="2"/>
  <c r="BK1193" i="2"/>
  <c r="BI1193" i="2"/>
  <c r="BH1193" i="2"/>
  <c r="BG1193" i="2"/>
  <c r="BE1193" i="2"/>
  <c r="T1193" i="2"/>
  <c r="R1193" i="2"/>
  <c r="P1193" i="2"/>
  <c r="J1193" i="2"/>
  <c r="BK1192" i="2"/>
  <c r="BI1192" i="2"/>
  <c r="BH1192" i="2"/>
  <c r="BG1192" i="2"/>
  <c r="BE1192" i="2"/>
  <c r="T1192" i="2"/>
  <c r="R1192" i="2"/>
  <c r="P1192" i="2"/>
  <c r="J1192" i="2"/>
  <c r="BK1191" i="2"/>
  <c r="BI1191" i="2"/>
  <c r="BH1191" i="2"/>
  <c r="BG1191" i="2"/>
  <c r="BE1191" i="2"/>
  <c r="T1191" i="2"/>
  <c r="R1191" i="2"/>
  <c r="P1191" i="2"/>
  <c r="J1191" i="2"/>
  <c r="BK1190" i="2"/>
  <c r="BI1190" i="2"/>
  <c r="BH1190" i="2"/>
  <c r="BG1190" i="2"/>
  <c r="BE1190" i="2"/>
  <c r="T1190" i="2"/>
  <c r="R1190" i="2"/>
  <c r="P1190" i="2"/>
  <c r="J1190" i="2"/>
  <c r="BK1189" i="2"/>
  <c r="BI1189" i="2"/>
  <c r="BH1189" i="2"/>
  <c r="BG1189" i="2"/>
  <c r="BE1189" i="2"/>
  <c r="T1189" i="2"/>
  <c r="R1189" i="2"/>
  <c r="P1189" i="2"/>
  <c r="J1189" i="2"/>
  <c r="BK1188" i="2"/>
  <c r="BI1188" i="2"/>
  <c r="BH1188" i="2"/>
  <c r="BG1188" i="2"/>
  <c r="BE1188" i="2"/>
  <c r="T1188" i="2"/>
  <c r="R1188" i="2"/>
  <c r="P1188" i="2"/>
  <c r="J1188" i="2"/>
  <c r="BK1187" i="2"/>
  <c r="BI1187" i="2"/>
  <c r="BH1187" i="2"/>
  <c r="BG1187" i="2"/>
  <c r="BE1187" i="2"/>
  <c r="T1187" i="2"/>
  <c r="R1187" i="2"/>
  <c r="P1187" i="2"/>
  <c r="J1187" i="2"/>
  <c r="BK1186" i="2"/>
  <c r="BI1186" i="2"/>
  <c r="BH1186" i="2"/>
  <c r="BG1186" i="2"/>
  <c r="BE1186" i="2"/>
  <c r="T1186" i="2"/>
  <c r="R1186" i="2"/>
  <c r="P1186" i="2"/>
  <c r="J1186" i="2"/>
  <c r="BK1185" i="2"/>
  <c r="BI1185" i="2"/>
  <c r="BH1185" i="2"/>
  <c r="BG1185" i="2"/>
  <c r="BE1185" i="2"/>
  <c r="T1185" i="2"/>
  <c r="R1185" i="2"/>
  <c r="P1185" i="2"/>
  <c r="J1185" i="2"/>
  <c r="BK1184" i="2"/>
  <c r="BI1184" i="2"/>
  <c r="BH1184" i="2"/>
  <c r="BG1184" i="2"/>
  <c r="BE1184" i="2"/>
  <c r="T1184" i="2"/>
  <c r="R1184" i="2"/>
  <c r="P1184" i="2"/>
  <c r="J1184" i="2"/>
  <c r="BK1183" i="2"/>
  <c r="BI1183" i="2"/>
  <c r="BH1183" i="2"/>
  <c r="BG1183" i="2"/>
  <c r="BE1183" i="2"/>
  <c r="T1183" i="2"/>
  <c r="R1183" i="2"/>
  <c r="P1183" i="2"/>
  <c r="J1183" i="2"/>
  <c r="BK1182" i="2"/>
  <c r="BI1182" i="2"/>
  <c r="BH1182" i="2"/>
  <c r="BG1182" i="2"/>
  <c r="BE1182" i="2"/>
  <c r="T1182" i="2"/>
  <c r="R1182" i="2"/>
  <c r="P1182" i="2"/>
  <c r="J1182" i="2"/>
  <c r="BK1181" i="2"/>
  <c r="BI1181" i="2"/>
  <c r="BH1181" i="2"/>
  <c r="BG1181" i="2"/>
  <c r="BE1181" i="2"/>
  <c r="T1181" i="2"/>
  <c r="R1181" i="2"/>
  <c r="P1181" i="2"/>
  <c r="J1181" i="2"/>
  <c r="BK1180" i="2"/>
  <c r="BI1180" i="2"/>
  <c r="BH1180" i="2"/>
  <c r="BG1180" i="2"/>
  <c r="BE1180" i="2"/>
  <c r="T1180" i="2"/>
  <c r="R1180" i="2"/>
  <c r="P1180" i="2"/>
  <c r="J1180" i="2"/>
  <c r="BK1179" i="2"/>
  <c r="BI1179" i="2"/>
  <c r="BH1179" i="2"/>
  <c r="BG1179" i="2"/>
  <c r="BE1179" i="2"/>
  <c r="T1179" i="2"/>
  <c r="R1179" i="2"/>
  <c r="P1179" i="2"/>
  <c r="J1179" i="2"/>
  <c r="BK1178" i="2"/>
  <c r="BI1178" i="2"/>
  <c r="BH1178" i="2"/>
  <c r="BG1178" i="2"/>
  <c r="BE1178" i="2"/>
  <c r="T1178" i="2"/>
  <c r="R1178" i="2"/>
  <c r="P1178" i="2"/>
  <c r="J1178" i="2"/>
  <c r="BK1177" i="2"/>
  <c r="BI1177" i="2"/>
  <c r="BH1177" i="2"/>
  <c r="BG1177" i="2"/>
  <c r="BE1177" i="2"/>
  <c r="T1177" i="2"/>
  <c r="R1177" i="2"/>
  <c r="P1177" i="2"/>
  <c r="J1177" i="2"/>
  <c r="BK1176" i="2"/>
  <c r="BI1176" i="2"/>
  <c r="BH1176" i="2"/>
  <c r="BG1176" i="2"/>
  <c r="BE1176" i="2"/>
  <c r="T1176" i="2"/>
  <c r="R1176" i="2"/>
  <c r="P1176" i="2"/>
  <c r="J1176" i="2"/>
  <c r="BK1175" i="2"/>
  <c r="BI1175" i="2"/>
  <c r="BH1175" i="2"/>
  <c r="BG1175" i="2"/>
  <c r="BE1175" i="2"/>
  <c r="T1175" i="2"/>
  <c r="R1175" i="2"/>
  <c r="P1175" i="2"/>
  <c r="J1175" i="2"/>
  <c r="BK1174" i="2"/>
  <c r="BI1174" i="2"/>
  <c r="BH1174" i="2"/>
  <c r="BG1174" i="2"/>
  <c r="BE1174" i="2"/>
  <c r="T1174" i="2"/>
  <c r="R1174" i="2"/>
  <c r="P1174" i="2"/>
  <c r="J1174" i="2"/>
  <c r="BK1173" i="2"/>
  <c r="BI1173" i="2"/>
  <c r="BH1173" i="2"/>
  <c r="BG1173" i="2"/>
  <c r="BE1173" i="2"/>
  <c r="T1173" i="2"/>
  <c r="R1173" i="2"/>
  <c r="P1173" i="2"/>
  <c r="J1173" i="2"/>
  <c r="BK1172" i="2"/>
  <c r="BI1172" i="2"/>
  <c r="BH1172" i="2"/>
  <c r="BG1172" i="2"/>
  <c r="BE1172" i="2"/>
  <c r="T1172" i="2"/>
  <c r="R1172" i="2"/>
  <c r="P1172" i="2"/>
  <c r="J1172" i="2"/>
  <c r="BK1170" i="2"/>
  <c r="BI1170" i="2"/>
  <c r="BH1170" i="2"/>
  <c r="BG1170" i="2"/>
  <c r="BE1170" i="2"/>
  <c r="T1170" i="2"/>
  <c r="R1170" i="2"/>
  <c r="P1170" i="2"/>
  <c r="J1170" i="2"/>
  <c r="BK1169" i="2"/>
  <c r="BI1169" i="2"/>
  <c r="BH1169" i="2"/>
  <c r="BG1169" i="2"/>
  <c r="BE1169" i="2"/>
  <c r="T1169" i="2"/>
  <c r="R1169" i="2"/>
  <c r="P1169" i="2"/>
  <c r="J1169" i="2"/>
  <c r="BK1168" i="2"/>
  <c r="BI1168" i="2"/>
  <c r="BH1168" i="2"/>
  <c r="BG1168" i="2"/>
  <c r="BE1168" i="2"/>
  <c r="T1168" i="2"/>
  <c r="R1168" i="2"/>
  <c r="P1168" i="2"/>
  <c r="J1168" i="2"/>
  <c r="BK1167" i="2"/>
  <c r="BI1167" i="2"/>
  <c r="BH1167" i="2"/>
  <c r="BG1167" i="2"/>
  <c r="BE1167" i="2"/>
  <c r="T1167" i="2"/>
  <c r="R1167" i="2"/>
  <c r="P1167" i="2"/>
  <c r="J1167" i="2"/>
  <c r="BK1166" i="2"/>
  <c r="BI1166" i="2"/>
  <c r="BH1166" i="2"/>
  <c r="BG1166" i="2"/>
  <c r="BE1166" i="2"/>
  <c r="T1166" i="2"/>
  <c r="R1166" i="2"/>
  <c r="P1166" i="2"/>
  <c r="J1166" i="2"/>
  <c r="BK1165" i="2"/>
  <c r="BI1165" i="2"/>
  <c r="BH1165" i="2"/>
  <c r="BG1165" i="2"/>
  <c r="BE1165" i="2"/>
  <c r="T1165" i="2"/>
  <c r="R1165" i="2"/>
  <c r="P1165" i="2"/>
  <c r="J1165" i="2"/>
  <c r="BK1164" i="2"/>
  <c r="BI1164" i="2"/>
  <c r="BH1164" i="2"/>
  <c r="BG1164" i="2"/>
  <c r="BE1164" i="2"/>
  <c r="T1164" i="2"/>
  <c r="R1164" i="2"/>
  <c r="P1164" i="2"/>
  <c r="J1164" i="2"/>
  <c r="BK1163" i="2"/>
  <c r="BI1163" i="2"/>
  <c r="BH1163" i="2"/>
  <c r="BG1163" i="2"/>
  <c r="BE1163" i="2"/>
  <c r="T1163" i="2"/>
  <c r="R1163" i="2"/>
  <c r="P1163" i="2"/>
  <c r="J1163" i="2"/>
  <c r="BK1162" i="2"/>
  <c r="BI1162" i="2"/>
  <c r="BH1162" i="2"/>
  <c r="BG1162" i="2"/>
  <c r="BE1162" i="2"/>
  <c r="T1162" i="2"/>
  <c r="R1162" i="2"/>
  <c r="P1162" i="2"/>
  <c r="J1162" i="2"/>
  <c r="BK1161" i="2"/>
  <c r="BI1161" i="2"/>
  <c r="BH1161" i="2"/>
  <c r="BG1161" i="2"/>
  <c r="BE1161" i="2"/>
  <c r="T1161" i="2"/>
  <c r="R1161" i="2"/>
  <c r="P1161" i="2"/>
  <c r="J1161" i="2"/>
  <c r="BK1160" i="2"/>
  <c r="BI1160" i="2"/>
  <c r="BH1160" i="2"/>
  <c r="BG1160" i="2"/>
  <c r="BE1160" i="2"/>
  <c r="T1160" i="2"/>
  <c r="R1160" i="2"/>
  <c r="P1160" i="2"/>
  <c r="J1160" i="2"/>
  <c r="BK1159" i="2"/>
  <c r="BI1159" i="2"/>
  <c r="BH1159" i="2"/>
  <c r="BG1159" i="2"/>
  <c r="BE1159" i="2"/>
  <c r="T1159" i="2"/>
  <c r="R1159" i="2"/>
  <c r="P1159" i="2"/>
  <c r="J1159" i="2"/>
  <c r="BK1158" i="2"/>
  <c r="BI1158" i="2"/>
  <c r="BH1158" i="2"/>
  <c r="BG1158" i="2"/>
  <c r="BE1158" i="2"/>
  <c r="T1158" i="2"/>
  <c r="R1158" i="2"/>
  <c r="P1158" i="2"/>
  <c r="J1158" i="2"/>
  <c r="BK1157" i="2"/>
  <c r="BI1157" i="2"/>
  <c r="BH1157" i="2"/>
  <c r="BG1157" i="2"/>
  <c r="BE1157" i="2"/>
  <c r="T1157" i="2"/>
  <c r="R1157" i="2"/>
  <c r="P1157" i="2"/>
  <c r="J1157" i="2"/>
  <c r="BK1156" i="2"/>
  <c r="BI1156" i="2"/>
  <c r="BH1156" i="2"/>
  <c r="BG1156" i="2"/>
  <c r="BE1156" i="2"/>
  <c r="T1156" i="2"/>
  <c r="R1156" i="2"/>
  <c r="P1156" i="2"/>
  <c r="J1156" i="2"/>
  <c r="BK1155" i="2"/>
  <c r="BI1155" i="2"/>
  <c r="BH1155" i="2"/>
  <c r="BG1155" i="2"/>
  <c r="BE1155" i="2"/>
  <c r="T1155" i="2"/>
  <c r="R1155" i="2"/>
  <c r="P1155" i="2"/>
  <c r="J1155" i="2"/>
  <c r="BK1154" i="2"/>
  <c r="BI1154" i="2"/>
  <c r="BH1154" i="2"/>
  <c r="BG1154" i="2"/>
  <c r="BE1154" i="2"/>
  <c r="T1154" i="2"/>
  <c r="R1154" i="2"/>
  <c r="P1154" i="2"/>
  <c r="J1154" i="2"/>
  <c r="BK1153" i="2"/>
  <c r="BI1153" i="2"/>
  <c r="BH1153" i="2"/>
  <c r="BG1153" i="2"/>
  <c r="BE1153" i="2"/>
  <c r="T1153" i="2"/>
  <c r="R1153" i="2"/>
  <c r="P1153" i="2"/>
  <c r="J1153" i="2"/>
  <c r="BK1152" i="2"/>
  <c r="BI1152" i="2"/>
  <c r="BH1152" i="2"/>
  <c r="BG1152" i="2"/>
  <c r="BE1152" i="2"/>
  <c r="T1152" i="2"/>
  <c r="R1152" i="2"/>
  <c r="P1152" i="2"/>
  <c r="J1152" i="2"/>
  <c r="BK1151" i="2"/>
  <c r="BI1151" i="2"/>
  <c r="BH1151" i="2"/>
  <c r="BG1151" i="2"/>
  <c r="BE1151" i="2"/>
  <c r="T1151" i="2"/>
  <c r="R1151" i="2"/>
  <c r="P1151" i="2"/>
  <c r="J1151" i="2"/>
  <c r="BK1150" i="2"/>
  <c r="BI1150" i="2"/>
  <c r="BH1150" i="2"/>
  <c r="BG1150" i="2"/>
  <c r="BE1150" i="2"/>
  <c r="T1150" i="2"/>
  <c r="R1150" i="2"/>
  <c r="P1150" i="2"/>
  <c r="J1150" i="2"/>
  <c r="BK1149" i="2"/>
  <c r="BI1149" i="2"/>
  <c r="BH1149" i="2"/>
  <c r="BG1149" i="2"/>
  <c r="BE1149" i="2"/>
  <c r="T1149" i="2"/>
  <c r="R1149" i="2"/>
  <c r="P1149" i="2"/>
  <c r="J1149" i="2"/>
  <c r="BK1148" i="2"/>
  <c r="BI1148" i="2"/>
  <c r="BH1148" i="2"/>
  <c r="BG1148" i="2"/>
  <c r="BE1148" i="2"/>
  <c r="T1148" i="2"/>
  <c r="R1148" i="2"/>
  <c r="P1148" i="2"/>
  <c r="J1148" i="2"/>
  <c r="BK1147" i="2"/>
  <c r="BI1147" i="2"/>
  <c r="BH1147" i="2"/>
  <c r="BG1147" i="2"/>
  <c r="BE1147" i="2"/>
  <c r="T1147" i="2"/>
  <c r="R1147" i="2"/>
  <c r="P1147" i="2"/>
  <c r="J1147" i="2"/>
  <c r="BK1146" i="2"/>
  <c r="BI1146" i="2"/>
  <c r="BH1146" i="2"/>
  <c r="BG1146" i="2"/>
  <c r="BE1146" i="2"/>
  <c r="T1146" i="2"/>
  <c r="R1146" i="2"/>
  <c r="P1146" i="2"/>
  <c r="J1146" i="2"/>
  <c r="BK1145" i="2"/>
  <c r="BI1145" i="2"/>
  <c r="BH1145" i="2"/>
  <c r="BG1145" i="2"/>
  <c r="BE1145" i="2"/>
  <c r="T1145" i="2"/>
  <c r="R1145" i="2"/>
  <c r="P1145" i="2"/>
  <c r="J1145" i="2"/>
  <c r="BK1144" i="2"/>
  <c r="BI1144" i="2"/>
  <c r="BH1144" i="2"/>
  <c r="BG1144" i="2"/>
  <c r="BE1144" i="2"/>
  <c r="T1144" i="2"/>
  <c r="R1144" i="2"/>
  <c r="P1144" i="2"/>
  <c r="J1144" i="2"/>
  <c r="BK1143" i="2"/>
  <c r="BI1143" i="2"/>
  <c r="BH1143" i="2"/>
  <c r="BG1143" i="2"/>
  <c r="BE1143" i="2"/>
  <c r="T1143" i="2"/>
  <c r="R1143" i="2"/>
  <c r="P1143" i="2"/>
  <c r="J1143" i="2"/>
  <c r="BK1142" i="2"/>
  <c r="BI1142" i="2"/>
  <c r="BH1142" i="2"/>
  <c r="BG1142" i="2"/>
  <c r="BE1142" i="2"/>
  <c r="T1142" i="2"/>
  <c r="T1140" i="2" s="1"/>
  <c r="R1142" i="2"/>
  <c r="P1142" i="2"/>
  <c r="J1142" i="2"/>
  <c r="BK1141" i="2"/>
  <c r="BI1141" i="2"/>
  <c r="BH1141" i="2"/>
  <c r="BG1141" i="2"/>
  <c r="BE1141" i="2"/>
  <c r="T1141" i="2"/>
  <c r="R1141" i="2"/>
  <c r="P1141" i="2"/>
  <c r="J1141" i="2"/>
  <c r="BK1139" i="2"/>
  <c r="BI1139" i="2"/>
  <c r="BH1139" i="2"/>
  <c r="BG1139" i="2"/>
  <c r="BE1139" i="2"/>
  <c r="T1139" i="2"/>
  <c r="R1139" i="2"/>
  <c r="P1139" i="2"/>
  <c r="J1139" i="2"/>
  <c r="BK1138" i="2"/>
  <c r="BI1138" i="2"/>
  <c r="BH1138" i="2"/>
  <c r="BG1138" i="2"/>
  <c r="BE1138" i="2"/>
  <c r="T1138" i="2"/>
  <c r="R1138" i="2"/>
  <c r="P1138" i="2"/>
  <c r="J1138" i="2"/>
  <c r="BK1137" i="2"/>
  <c r="BI1137" i="2"/>
  <c r="BH1137" i="2"/>
  <c r="BG1137" i="2"/>
  <c r="BE1137" i="2"/>
  <c r="T1137" i="2"/>
  <c r="R1137" i="2"/>
  <c r="P1137" i="2"/>
  <c r="J1137" i="2"/>
  <c r="BK1136" i="2"/>
  <c r="BI1136" i="2"/>
  <c r="BH1136" i="2"/>
  <c r="BG1136" i="2"/>
  <c r="BE1136" i="2"/>
  <c r="T1136" i="2"/>
  <c r="R1136" i="2"/>
  <c r="P1136" i="2"/>
  <c r="J1136" i="2"/>
  <c r="BK1135" i="2"/>
  <c r="BI1135" i="2"/>
  <c r="BH1135" i="2"/>
  <c r="BG1135" i="2"/>
  <c r="BE1135" i="2"/>
  <c r="T1135" i="2"/>
  <c r="R1135" i="2"/>
  <c r="P1135" i="2"/>
  <c r="J1135" i="2"/>
  <c r="BK1134" i="2"/>
  <c r="BI1134" i="2"/>
  <c r="BH1134" i="2"/>
  <c r="BG1134" i="2"/>
  <c r="BE1134" i="2"/>
  <c r="T1134" i="2"/>
  <c r="R1134" i="2"/>
  <c r="P1134" i="2"/>
  <c r="J1134" i="2"/>
  <c r="BK1133" i="2"/>
  <c r="BI1133" i="2"/>
  <c r="BH1133" i="2"/>
  <c r="BG1133" i="2"/>
  <c r="BE1133" i="2"/>
  <c r="T1133" i="2"/>
  <c r="R1133" i="2"/>
  <c r="P1133" i="2"/>
  <c r="J1133" i="2"/>
  <c r="BK1132" i="2"/>
  <c r="BI1132" i="2"/>
  <c r="BH1132" i="2"/>
  <c r="BG1132" i="2"/>
  <c r="BE1132" i="2"/>
  <c r="T1132" i="2"/>
  <c r="R1132" i="2"/>
  <c r="P1132" i="2"/>
  <c r="J1132" i="2"/>
  <c r="BK1131" i="2"/>
  <c r="BI1131" i="2"/>
  <c r="BH1131" i="2"/>
  <c r="BG1131" i="2"/>
  <c r="BE1131" i="2"/>
  <c r="T1131" i="2"/>
  <c r="R1131" i="2"/>
  <c r="P1131" i="2"/>
  <c r="J1131" i="2"/>
  <c r="BK1130" i="2"/>
  <c r="BI1130" i="2"/>
  <c r="BH1130" i="2"/>
  <c r="BG1130" i="2"/>
  <c r="BE1130" i="2"/>
  <c r="T1130" i="2"/>
  <c r="R1130" i="2"/>
  <c r="P1130" i="2"/>
  <c r="J1130" i="2"/>
  <c r="BK1129" i="2"/>
  <c r="BI1129" i="2"/>
  <c r="BH1129" i="2"/>
  <c r="BG1129" i="2"/>
  <c r="BE1129" i="2"/>
  <c r="T1129" i="2"/>
  <c r="R1129" i="2"/>
  <c r="P1129" i="2"/>
  <c r="J1129" i="2"/>
  <c r="BK1128" i="2"/>
  <c r="BI1128" i="2"/>
  <c r="BH1128" i="2"/>
  <c r="BG1128" i="2"/>
  <c r="BE1128" i="2"/>
  <c r="T1128" i="2"/>
  <c r="R1128" i="2"/>
  <c r="P1128" i="2"/>
  <c r="J1128" i="2"/>
  <c r="BK1127" i="2"/>
  <c r="BI1127" i="2"/>
  <c r="BH1127" i="2"/>
  <c r="BG1127" i="2"/>
  <c r="BE1127" i="2"/>
  <c r="T1127" i="2"/>
  <c r="R1127" i="2"/>
  <c r="P1127" i="2"/>
  <c r="J1127" i="2"/>
  <c r="BK1126" i="2"/>
  <c r="BI1126" i="2"/>
  <c r="BH1126" i="2"/>
  <c r="BG1126" i="2"/>
  <c r="BE1126" i="2"/>
  <c r="T1126" i="2"/>
  <c r="R1126" i="2"/>
  <c r="P1126" i="2"/>
  <c r="J1126" i="2"/>
  <c r="BK1125" i="2"/>
  <c r="BI1125" i="2"/>
  <c r="BH1125" i="2"/>
  <c r="BG1125" i="2"/>
  <c r="BE1125" i="2"/>
  <c r="T1125" i="2"/>
  <c r="R1125" i="2"/>
  <c r="P1125" i="2"/>
  <c r="J1125" i="2"/>
  <c r="BK1124" i="2"/>
  <c r="BI1124" i="2"/>
  <c r="BH1124" i="2"/>
  <c r="BG1124" i="2"/>
  <c r="BE1124" i="2"/>
  <c r="T1124" i="2"/>
  <c r="R1124" i="2"/>
  <c r="P1124" i="2"/>
  <c r="J1124" i="2"/>
  <c r="BK1123" i="2"/>
  <c r="BI1123" i="2"/>
  <c r="BH1123" i="2"/>
  <c r="BG1123" i="2"/>
  <c r="BE1123" i="2"/>
  <c r="T1123" i="2"/>
  <c r="R1123" i="2"/>
  <c r="P1123" i="2"/>
  <c r="J1123" i="2"/>
  <c r="BK1122" i="2"/>
  <c r="BI1122" i="2"/>
  <c r="BH1122" i="2"/>
  <c r="BG1122" i="2"/>
  <c r="BE1122" i="2"/>
  <c r="T1122" i="2"/>
  <c r="R1122" i="2"/>
  <c r="P1122" i="2"/>
  <c r="J1122" i="2"/>
  <c r="BK1121" i="2"/>
  <c r="BI1121" i="2"/>
  <c r="BH1121" i="2"/>
  <c r="BG1121" i="2"/>
  <c r="BE1121" i="2"/>
  <c r="T1121" i="2"/>
  <c r="R1121" i="2"/>
  <c r="P1121" i="2"/>
  <c r="J1121" i="2"/>
  <c r="BK1120" i="2"/>
  <c r="BI1120" i="2"/>
  <c r="BH1120" i="2"/>
  <c r="BG1120" i="2"/>
  <c r="BE1120" i="2"/>
  <c r="T1120" i="2"/>
  <c r="R1120" i="2"/>
  <c r="P1120" i="2"/>
  <c r="J1120" i="2"/>
  <c r="BK1119" i="2"/>
  <c r="BI1119" i="2"/>
  <c r="BH1119" i="2"/>
  <c r="BG1119" i="2"/>
  <c r="BE1119" i="2"/>
  <c r="T1119" i="2"/>
  <c r="R1119" i="2"/>
  <c r="P1119" i="2"/>
  <c r="J1119" i="2"/>
  <c r="BK1118" i="2"/>
  <c r="BI1118" i="2"/>
  <c r="BH1118" i="2"/>
  <c r="BG1118" i="2"/>
  <c r="BE1118" i="2"/>
  <c r="T1118" i="2"/>
  <c r="T1114" i="2" s="1"/>
  <c r="R1118" i="2"/>
  <c r="P1118" i="2"/>
  <c r="J1118" i="2"/>
  <c r="BK1117" i="2"/>
  <c r="BI1117" i="2"/>
  <c r="BH1117" i="2"/>
  <c r="BG1117" i="2"/>
  <c r="BE1117" i="2"/>
  <c r="T1117" i="2"/>
  <c r="R1117" i="2"/>
  <c r="P1117" i="2"/>
  <c r="J1117" i="2"/>
  <c r="BK1116" i="2"/>
  <c r="BI1116" i="2"/>
  <c r="BH1116" i="2"/>
  <c r="BG1116" i="2"/>
  <c r="BE1116" i="2"/>
  <c r="T1116" i="2"/>
  <c r="R1116" i="2"/>
  <c r="P1116" i="2"/>
  <c r="J1116" i="2"/>
  <c r="BK1115" i="2"/>
  <c r="BK1114" i="2" s="1"/>
  <c r="J1114" i="2" s="1"/>
  <c r="BI1115" i="2"/>
  <c r="BH1115" i="2"/>
  <c r="BG1115" i="2"/>
  <c r="BE1115" i="2"/>
  <c r="T1115" i="2"/>
  <c r="R1115" i="2"/>
  <c r="P1115" i="2"/>
  <c r="J1115" i="2"/>
  <c r="BK1113" i="2"/>
  <c r="BI1113" i="2"/>
  <c r="BH1113" i="2"/>
  <c r="BG1113" i="2"/>
  <c r="BE1113" i="2"/>
  <c r="T1113" i="2"/>
  <c r="R1113" i="2"/>
  <c r="P1113" i="2"/>
  <c r="J1113" i="2"/>
  <c r="BK1112" i="2"/>
  <c r="BI1112" i="2"/>
  <c r="BH1112" i="2"/>
  <c r="BG1112" i="2"/>
  <c r="BE1112" i="2"/>
  <c r="T1112" i="2"/>
  <c r="R1112" i="2"/>
  <c r="P1112" i="2"/>
  <c r="J1112" i="2"/>
  <c r="BK1111" i="2"/>
  <c r="BI1111" i="2"/>
  <c r="BH1111" i="2"/>
  <c r="BG1111" i="2"/>
  <c r="BE1111" i="2"/>
  <c r="T1111" i="2"/>
  <c r="R1111" i="2"/>
  <c r="P1111" i="2"/>
  <c r="J1111" i="2"/>
  <c r="BK1110" i="2"/>
  <c r="BI1110" i="2"/>
  <c r="BH1110" i="2"/>
  <c r="BG1110" i="2"/>
  <c r="BE1110" i="2"/>
  <c r="T1110" i="2"/>
  <c r="R1110" i="2"/>
  <c r="P1110" i="2"/>
  <c r="J1110" i="2"/>
  <c r="BK1109" i="2"/>
  <c r="BI1109" i="2"/>
  <c r="BH1109" i="2"/>
  <c r="BG1109" i="2"/>
  <c r="BE1109" i="2"/>
  <c r="T1109" i="2"/>
  <c r="R1109" i="2"/>
  <c r="P1109" i="2"/>
  <c r="J1109" i="2"/>
  <c r="BK1108" i="2"/>
  <c r="BI1108" i="2"/>
  <c r="BH1108" i="2"/>
  <c r="BG1108" i="2"/>
  <c r="BE1108" i="2"/>
  <c r="T1108" i="2"/>
  <c r="R1108" i="2"/>
  <c r="P1108" i="2"/>
  <c r="J1108" i="2"/>
  <c r="BK1107" i="2"/>
  <c r="BI1107" i="2"/>
  <c r="BH1107" i="2"/>
  <c r="BG1107" i="2"/>
  <c r="BE1107" i="2"/>
  <c r="T1107" i="2"/>
  <c r="R1107" i="2"/>
  <c r="P1107" i="2"/>
  <c r="J1107" i="2"/>
  <c r="BK1106" i="2"/>
  <c r="BI1106" i="2"/>
  <c r="BH1106" i="2"/>
  <c r="BG1106" i="2"/>
  <c r="BE1106" i="2"/>
  <c r="T1106" i="2"/>
  <c r="R1106" i="2"/>
  <c r="P1106" i="2"/>
  <c r="J1106" i="2"/>
  <c r="BK1105" i="2"/>
  <c r="BI1105" i="2"/>
  <c r="BH1105" i="2"/>
  <c r="BG1105" i="2"/>
  <c r="BE1105" i="2"/>
  <c r="T1105" i="2"/>
  <c r="R1105" i="2"/>
  <c r="P1105" i="2"/>
  <c r="J1105" i="2"/>
  <c r="BK1104" i="2"/>
  <c r="BI1104" i="2"/>
  <c r="BH1104" i="2"/>
  <c r="BG1104" i="2"/>
  <c r="BE1104" i="2"/>
  <c r="T1104" i="2"/>
  <c r="R1104" i="2"/>
  <c r="P1104" i="2"/>
  <c r="J1104" i="2"/>
  <c r="BK1103" i="2"/>
  <c r="BI1103" i="2"/>
  <c r="BH1103" i="2"/>
  <c r="BG1103" i="2"/>
  <c r="BE1103" i="2"/>
  <c r="T1103" i="2"/>
  <c r="R1103" i="2"/>
  <c r="P1103" i="2"/>
  <c r="J1103" i="2"/>
  <c r="BK1102" i="2"/>
  <c r="BI1102" i="2"/>
  <c r="BH1102" i="2"/>
  <c r="BG1102" i="2"/>
  <c r="BE1102" i="2"/>
  <c r="T1102" i="2"/>
  <c r="R1102" i="2"/>
  <c r="P1102" i="2"/>
  <c r="J1102" i="2"/>
  <c r="BK1101" i="2"/>
  <c r="BI1101" i="2"/>
  <c r="BH1101" i="2"/>
  <c r="BG1101" i="2"/>
  <c r="BE1101" i="2"/>
  <c r="T1101" i="2"/>
  <c r="R1101" i="2"/>
  <c r="P1101" i="2"/>
  <c r="J1101" i="2"/>
  <c r="BK1100" i="2"/>
  <c r="BI1100" i="2"/>
  <c r="BH1100" i="2"/>
  <c r="BG1100" i="2"/>
  <c r="BE1100" i="2"/>
  <c r="T1100" i="2"/>
  <c r="R1100" i="2"/>
  <c r="P1100" i="2"/>
  <c r="J1100" i="2"/>
  <c r="BK1099" i="2"/>
  <c r="BI1099" i="2"/>
  <c r="BH1099" i="2"/>
  <c r="BG1099" i="2"/>
  <c r="BE1099" i="2"/>
  <c r="T1099" i="2"/>
  <c r="R1099" i="2"/>
  <c r="P1099" i="2"/>
  <c r="J1099" i="2"/>
  <c r="BK1098" i="2"/>
  <c r="BI1098" i="2"/>
  <c r="BH1098" i="2"/>
  <c r="BG1098" i="2"/>
  <c r="BE1098" i="2"/>
  <c r="T1098" i="2"/>
  <c r="R1098" i="2"/>
  <c r="P1098" i="2"/>
  <c r="J1098" i="2"/>
  <c r="BK1097" i="2"/>
  <c r="BI1097" i="2"/>
  <c r="BH1097" i="2"/>
  <c r="BG1097" i="2"/>
  <c r="BE1097" i="2"/>
  <c r="T1097" i="2"/>
  <c r="R1097" i="2"/>
  <c r="P1097" i="2"/>
  <c r="J1097" i="2"/>
  <c r="BK1096" i="2"/>
  <c r="BI1096" i="2"/>
  <c r="BH1096" i="2"/>
  <c r="BG1096" i="2"/>
  <c r="BE1096" i="2"/>
  <c r="T1096" i="2"/>
  <c r="R1096" i="2"/>
  <c r="P1096" i="2"/>
  <c r="J1096" i="2"/>
  <c r="BK1095" i="2"/>
  <c r="BI1095" i="2"/>
  <c r="BH1095" i="2"/>
  <c r="BG1095" i="2"/>
  <c r="BE1095" i="2"/>
  <c r="T1095" i="2"/>
  <c r="R1095" i="2"/>
  <c r="P1095" i="2"/>
  <c r="J1095" i="2"/>
  <c r="BK1094" i="2"/>
  <c r="BI1094" i="2"/>
  <c r="BH1094" i="2"/>
  <c r="BG1094" i="2"/>
  <c r="BE1094" i="2"/>
  <c r="T1094" i="2"/>
  <c r="R1094" i="2"/>
  <c r="P1094" i="2"/>
  <c r="J1094" i="2"/>
  <c r="BK1093" i="2"/>
  <c r="BI1093" i="2"/>
  <c r="BH1093" i="2"/>
  <c r="BG1093" i="2"/>
  <c r="BE1093" i="2"/>
  <c r="T1093" i="2"/>
  <c r="R1093" i="2"/>
  <c r="P1093" i="2"/>
  <c r="J1093" i="2"/>
  <c r="BK1092" i="2"/>
  <c r="BI1092" i="2"/>
  <c r="BH1092" i="2"/>
  <c r="BG1092" i="2"/>
  <c r="BE1092" i="2"/>
  <c r="T1092" i="2"/>
  <c r="R1092" i="2"/>
  <c r="P1092" i="2"/>
  <c r="J1092" i="2"/>
  <c r="BK1091" i="2"/>
  <c r="BI1091" i="2"/>
  <c r="BH1091" i="2"/>
  <c r="BG1091" i="2"/>
  <c r="BE1091" i="2"/>
  <c r="T1091" i="2"/>
  <c r="R1091" i="2"/>
  <c r="P1091" i="2"/>
  <c r="J1091" i="2"/>
  <c r="BK1089" i="2"/>
  <c r="BI1089" i="2"/>
  <c r="BH1089" i="2"/>
  <c r="BG1089" i="2"/>
  <c r="BE1089" i="2"/>
  <c r="T1089" i="2"/>
  <c r="R1089" i="2"/>
  <c r="P1089" i="2"/>
  <c r="J1089" i="2"/>
  <c r="BK1088" i="2"/>
  <c r="BI1088" i="2"/>
  <c r="BH1088" i="2"/>
  <c r="BG1088" i="2"/>
  <c r="BE1088" i="2"/>
  <c r="T1088" i="2"/>
  <c r="R1088" i="2"/>
  <c r="P1088" i="2"/>
  <c r="J1088" i="2"/>
  <c r="BK1087" i="2"/>
  <c r="BI1087" i="2"/>
  <c r="BH1087" i="2"/>
  <c r="BG1087" i="2"/>
  <c r="BE1087" i="2"/>
  <c r="T1087" i="2"/>
  <c r="R1087" i="2"/>
  <c r="P1087" i="2"/>
  <c r="J1087" i="2"/>
  <c r="BK1086" i="2"/>
  <c r="BI1086" i="2"/>
  <c r="BH1086" i="2"/>
  <c r="BG1086" i="2"/>
  <c r="BE1086" i="2"/>
  <c r="T1086" i="2"/>
  <c r="R1086" i="2"/>
  <c r="P1086" i="2"/>
  <c r="J1086" i="2"/>
  <c r="BK1085" i="2"/>
  <c r="BI1085" i="2"/>
  <c r="BH1085" i="2"/>
  <c r="BG1085" i="2"/>
  <c r="BE1085" i="2"/>
  <c r="T1085" i="2"/>
  <c r="R1085" i="2"/>
  <c r="P1085" i="2"/>
  <c r="J1085" i="2"/>
  <c r="BK1084" i="2"/>
  <c r="BI1084" i="2"/>
  <c r="BH1084" i="2"/>
  <c r="BG1084" i="2"/>
  <c r="BE1084" i="2"/>
  <c r="T1084" i="2"/>
  <c r="R1084" i="2"/>
  <c r="P1084" i="2"/>
  <c r="J1084" i="2"/>
  <c r="BK1083" i="2"/>
  <c r="BI1083" i="2"/>
  <c r="BH1083" i="2"/>
  <c r="BG1083" i="2"/>
  <c r="BE1083" i="2"/>
  <c r="T1083" i="2"/>
  <c r="R1083" i="2"/>
  <c r="P1083" i="2"/>
  <c r="J1083" i="2"/>
  <c r="BK1082" i="2"/>
  <c r="BI1082" i="2"/>
  <c r="BH1082" i="2"/>
  <c r="BG1082" i="2"/>
  <c r="BE1082" i="2"/>
  <c r="T1082" i="2"/>
  <c r="R1082" i="2"/>
  <c r="P1082" i="2"/>
  <c r="J1082" i="2"/>
  <c r="BK1081" i="2"/>
  <c r="BI1081" i="2"/>
  <c r="BH1081" i="2"/>
  <c r="BG1081" i="2"/>
  <c r="BE1081" i="2"/>
  <c r="T1081" i="2"/>
  <c r="R1081" i="2"/>
  <c r="P1081" i="2"/>
  <c r="J1081" i="2"/>
  <c r="BK1080" i="2"/>
  <c r="BI1080" i="2"/>
  <c r="BH1080" i="2"/>
  <c r="BG1080" i="2"/>
  <c r="BE1080" i="2"/>
  <c r="T1080" i="2"/>
  <c r="R1080" i="2"/>
  <c r="P1080" i="2"/>
  <c r="J1080" i="2"/>
  <c r="BK1079" i="2"/>
  <c r="BI1079" i="2"/>
  <c r="BH1079" i="2"/>
  <c r="BG1079" i="2"/>
  <c r="BE1079" i="2"/>
  <c r="T1079" i="2"/>
  <c r="R1079" i="2"/>
  <c r="P1079" i="2"/>
  <c r="J1079" i="2"/>
  <c r="BK1078" i="2"/>
  <c r="BI1078" i="2"/>
  <c r="BH1078" i="2"/>
  <c r="BG1078" i="2"/>
  <c r="BE1078" i="2"/>
  <c r="T1078" i="2"/>
  <c r="R1078" i="2"/>
  <c r="P1078" i="2"/>
  <c r="J1078" i="2"/>
  <c r="BK1077" i="2"/>
  <c r="BI1077" i="2"/>
  <c r="BH1077" i="2"/>
  <c r="BG1077" i="2"/>
  <c r="BE1077" i="2"/>
  <c r="T1077" i="2"/>
  <c r="R1077" i="2"/>
  <c r="P1077" i="2"/>
  <c r="J1077" i="2"/>
  <c r="BK1076" i="2"/>
  <c r="BI1076" i="2"/>
  <c r="BH1076" i="2"/>
  <c r="BG1076" i="2"/>
  <c r="BE1076" i="2"/>
  <c r="T1076" i="2"/>
  <c r="R1076" i="2"/>
  <c r="P1076" i="2"/>
  <c r="J1076" i="2"/>
  <c r="BK1075" i="2"/>
  <c r="BI1075" i="2"/>
  <c r="BH1075" i="2"/>
  <c r="BG1075" i="2"/>
  <c r="BE1075" i="2"/>
  <c r="T1075" i="2"/>
  <c r="R1075" i="2"/>
  <c r="P1075" i="2"/>
  <c r="J1075" i="2"/>
  <c r="BK1074" i="2"/>
  <c r="BI1074" i="2"/>
  <c r="BH1074" i="2"/>
  <c r="BG1074" i="2"/>
  <c r="BE1074" i="2"/>
  <c r="T1074" i="2"/>
  <c r="R1074" i="2"/>
  <c r="P1074" i="2"/>
  <c r="J1074" i="2"/>
  <c r="BK1073" i="2"/>
  <c r="BI1073" i="2"/>
  <c r="BH1073" i="2"/>
  <c r="BG1073" i="2"/>
  <c r="BE1073" i="2"/>
  <c r="T1073" i="2"/>
  <c r="R1073" i="2"/>
  <c r="P1073" i="2"/>
  <c r="J1073" i="2"/>
  <c r="BK1072" i="2"/>
  <c r="BI1072" i="2"/>
  <c r="BH1072" i="2"/>
  <c r="BG1072" i="2"/>
  <c r="BE1072" i="2"/>
  <c r="T1072" i="2"/>
  <c r="R1072" i="2"/>
  <c r="P1072" i="2"/>
  <c r="J1072" i="2"/>
  <c r="BK1070" i="2"/>
  <c r="BI1070" i="2"/>
  <c r="BH1070" i="2"/>
  <c r="BG1070" i="2"/>
  <c r="BE1070" i="2"/>
  <c r="T1070" i="2"/>
  <c r="R1070" i="2"/>
  <c r="P1070" i="2"/>
  <c r="J1070" i="2"/>
  <c r="BK1069" i="2"/>
  <c r="BI1069" i="2"/>
  <c r="BH1069" i="2"/>
  <c r="BG1069" i="2"/>
  <c r="BE1069" i="2"/>
  <c r="T1069" i="2"/>
  <c r="R1069" i="2"/>
  <c r="P1069" i="2"/>
  <c r="J1069" i="2"/>
  <c r="BK1068" i="2"/>
  <c r="BI1068" i="2"/>
  <c r="BH1068" i="2"/>
  <c r="BG1068" i="2"/>
  <c r="BE1068" i="2"/>
  <c r="T1068" i="2"/>
  <c r="R1068" i="2"/>
  <c r="P1068" i="2"/>
  <c r="J1068" i="2"/>
  <c r="BK1067" i="2"/>
  <c r="BI1067" i="2"/>
  <c r="BH1067" i="2"/>
  <c r="BG1067" i="2"/>
  <c r="BE1067" i="2"/>
  <c r="T1067" i="2"/>
  <c r="R1067" i="2"/>
  <c r="P1067" i="2"/>
  <c r="J1067" i="2"/>
  <c r="BK1066" i="2"/>
  <c r="BI1066" i="2"/>
  <c r="BH1066" i="2"/>
  <c r="BG1066" i="2"/>
  <c r="BE1066" i="2"/>
  <c r="T1066" i="2"/>
  <c r="R1066" i="2"/>
  <c r="P1066" i="2"/>
  <c r="J1066" i="2"/>
  <c r="BK1065" i="2"/>
  <c r="BI1065" i="2"/>
  <c r="BH1065" i="2"/>
  <c r="BG1065" i="2"/>
  <c r="BE1065" i="2"/>
  <c r="T1065" i="2"/>
  <c r="R1065" i="2"/>
  <c r="P1065" i="2"/>
  <c r="J1065" i="2"/>
  <c r="BK1064" i="2"/>
  <c r="BI1064" i="2"/>
  <c r="BH1064" i="2"/>
  <c r="BG1064" i="2"/>
  <c r="BE1064" i="2"/>
  <c r="T1064" i="2"/>
  <c r="R1064" i="2"/>
  <c r="P1064" i="2"/>
  <c r="J1064" i="2"/>
  <c r="BK1063" i="2"/>
  <c r="BI1063" i="2"/>
  <c r="BH1063" i="2"/>
  <c r="BG1063" i="2"/>
  <c r="BE1063" i="2"/>
  <c r="T1063" i="2"/>
  <c r="R1063" i="2"/>
  <c r="P1063" i="2"/>
  <c r="J1063" i="2"/>
  <c r="BK1062" i="2"/>
  <c r="BI1062" i="2"/>
  <c r="BH1062" i="2"/>
  <c r="BG1062" i="2"/>
  <c r="BE1062" i="2"/>
  <c r="T1062" i="2"/>
  <c r="R1062" i="2"/>
  <c r="P1062" i="2"/>
  <c r="J1062" i="2"/>
  <c r="BK1061" i="2"/>
  <c r="BI1061" i="2"/>
  <c r="BH1061" i="2"/>
  <c r="BG1061" i="2"/>
  <c r="BE1061" i="2"/>
  <c r="T1061" i="2"/>
  <c r="R1061" i="2"/>
  <c r="P1061" i="2"/>
  <c r="J1061" i="2"/>
  <c r="BK1060" i="2"/>
  <c r="BI1060" i="2"/>
  <c r="BH1060" i="2"/>
  <c r="BG1060" i="2"/>
  <c r="BE1060" i="2"/>
  <c r="T1060" i="2"/>
  <c r="R1060" i="2"/>
  <c r="P1060" i="2"/>
  <c r="J1060" i="2"/>
  <c r="BK1059" i="2"/>
  <c r="BI1059" i="2"/>
  <c r="BH1059" i="2"/>
  <c r="BG1059" i="2"/>
  <c r="BE1059" i="2"/>
  <c r="T1059" i="2"/>
  <c r="R1059" i="2"/>
  <c r="P1059" i="2"/>
  <c r="J1059" i="2"/>
  <c r="BK1058" i="2"/>
  <c r="BI1058" i="2"/>
  <c r="BH1058" i="2"/>
  <c r="BG1058" i="2"/>
  <c r="BE1058" i="2"/>
  <c r="T1058" i="2"/>
  <c r="R1058" i="2"/>
  <c r="P1058" i="2"/>
  <c r="J1058" i="2"/>
  <c r="BK1057" i="2"/>
  <c r="BI1057" i="2"/>
  <c r="BH1057" i="2"/>
  <c r="BG1057" i="2"/>
  <c r="BE1057" i="2"/>
  <c r="T1057" i="2"/>
  <c r="R1057" i="2"/>
  <c r="P1057" i="2"/>
  <c r="J1057" i="2"/>
  <c r="BK1056" i="2"/>
  <c r="BI1056" i="2"/>
  <c r="BH1056" i="2"/>
  <c r="BG1056" i="2"/>
  <c r="BE1056" i="2"/>
  <c r="T1056" i="2"/>
  <c r="R1056" i="2"/>
  <c r="P1056" i="2"/>
  <c r="J1056" i="2"/>
  <c r="BK1055" i="2"/>
  <c r="BI1055" i="2"/>
  <c r="BH1055" i="2"/>
  <c r="BG1055" i="2"/>
  <c r="BE1055" i="2"/>
  <c r="T1055" i="2"/>
  <c r="R1055" i="2"/>
  <c r="P1055" i="2"/>
  <c r="J1055" i="2"/>
  <c r="BK1054" i="2"/>
  <c r="BI1054" i="2"/>
  <c r="BH1054" i="2"/>
  <c r="BG1054" i="2"/>
  <c r="BE1054" i="2"/>
  <c r="T1054" i="2"/>
  <c r="R1054" i="2"/>
  <c r="P1054" i="2"/>
  <c r="J1054" i="2"/>
  <c r="BK1053" i="2"/>
  <c r="BI1053" i="2"/>
  <c r="BH1053" i="2"/>
  <c r="BG1053" i="2"/>
  <c r="BE1053" i="2"/>
  <c r="T1053" i="2"/>
  <c r="R1053" i="2"/>
  <c r="P1053" i="2"/>
  <c r="J1053" i="2"/>
  <c r="BK1052" i="2"/>
  <c r="BI1052" i="2"/>
  <c r="BH1052" i="2"/>
  <c r="BG1052" i="2"/>
  <c r="BE1052" i="2"/>
  <c r="T1052" i="2"/>
  <c r="R1052" i="2"/>
  <c r="P1052" i="2"/>
  <c r="J1052" i="2"/>
  <c r="BK1051" i="2"/>
  <c r="BI1051" i="2"/>
  <c r="BH1051" i="2"/>
  <c r="BG1051" i="2"/>
  <c r="BE1051" i="2"/>
  <c r="T1051" i="2"/>
  <c r="R1051" i="2"/>
  <c r="P1051" i="2"/>
  <c r="J1051" i="2"/>
  <c r="BK1050" i="2"/>
  <c r="BI1050" i="2"/>
  <c r="BH1050" i="2"/>
  <c r="BG1050" i="2"/>
  <c r="BE1050" i="2"/>
  <c r="T1050" i="2"/>
  <c r="R1050" i="2"/>
  <c r="P1050" i="2"/>
  <c r="J1050" i="2"/>
  <c r="BK1049" i="2"/>
  <c r="BI1049" i="2"/>
  <c r="BH1049" i="2"/>
  <c r="BG1049" i="2"/>
  <c r="BE1049" i="2"/>
  <c r="T1049" i="2"/>
  <c r="R1049" i="2"/>
  <c r="R1048" i="2" s="1"/>
  <c r="P1049" i="2"/>
  <c r="J1049" i="2"/>
  <c r="BK1047" i="2"/>
  <c r="BI1047" i="2"/>
  <c r="BH1047" i="2"/>
  <c r="BG1047" i="2"/>
  <c r="BE1047" i="2"/>
  <c r="T1047" i="2"/>
  <c r="R1047" i="2"/>
  <c r="P1047" i="2"/>
  <c r="J1047" i="2"/>
  <c r="BK1046" i="2"/>
  <c r="BI1046" i="2"/>
  <c r="BH1046" i="2"/>
  <c r="BG1046" i="2"/>
  <c r="BE1046" i="2"/>
  <c r="T1046" i="2"/>
  <c r="R1046" i="2"/>
  <c r="P1046" i="2"/>
  <c r="J1046" i="2"/>
  <c r="BK1045" i="2"/>
  <c r="BI1045" i="2"/>
  <c r="BH1045" i="2"/>
  <c r="BG1045" i="2"/>
  <c r="BE1045" i="2"/>
  <c r="T1045" i="2"/>
  <c r="R1045" i="2"/>
  <c r="P1045" i="2"/>
  <c r="J1045" i="2"/>
  <c r="BK1044" i="2"/>
  <c r="BI1044" i="2"/>
  <c r="BH1044" i="2"/>
  <c r="BG1044" i="2"/>
  <c r="BE1044" i="2"/>
  <c r="T1044" i="2"/>
  <c r="R1044" i="2"/>
  <c r="P1044" i="2"/>
  <c r="J1044" i="2"/>
  <c r="BK1043" i="2"/>
  <c r="BI1043" i="2"/>
  <c r="BH1043" i="2"/>
  <c r="BG1043" i="2"/>
  <c r="BE1043" i="2"/>
  <c r="T1043" i="2"/>
  <c r="R1043" i="2"/>
  <c r="P1043" i="2"/>
  <c r="J1043" i="2"/>
  <c r="BK1042" i="2"/>
  <c r="BI1042" i="2"/>
  <c r="BH1042" i="2"/>
  <c r="BG1042" i="2"/>
  <c r="BE1042" i="2"/>
  <c r="T1042" i="2"/>
  <c r="R1042" i="2"/>
  <c r="P1042" i="2"/>
  <c r="J1042" i="2"/>
  <c r="BK1041" i="2"/>
  <c r="BI1041" i="2"/>
  <c r="BH1041" i="2"/>
  <c r="BG1041" i="2"/>
  <c r="BE1041" i="2"/>
  <c r="T1041" i="2"/>
  <c r="R1041" i="2"/>
  <c r="P1041" i="2"/>
  <c r="J1041" i="2"/>
  <c r="BK1040" i="2"/>
  <c r="BI1040" i="2"/>
  <c r="BH1040" i="2"/>
  <c r="BG1040" i="2"/>
  <c r="BE1040" i="2"/>
  <c r="T1040" i="2"/>
  <c r="R1040" i="2"/>
  <c r="P1040" i="2"/>
  <c r="J1040" i="2"/>
  <c r="BK1039" i="2"/>
  <c r="BI1039" i="2"/>
  <c r="BH1039" i="2"/>
  <c r="BG1039" i="2"/>
  <c r="BE1039" i="2"/>
  <c r="T1039" i="2"/>
  <c r="R1039" i="2"/>
  <c r="P1039" i="2"/>
  <c r="J1039" i="2"/>
  <c r="BK1038" i="2"/>
  <c r="BI1038" i="2"/>
  <c r="BH1038" i="2"/>
  <c r="BG1038" i="2"/>
  <c r="BE1038" i="2"/>
  <c r="T1038" i="2"/>
  <c r="R1038" i="2"/>
  <c r="P1038" i="2"/>
  <c r="J1038" i="2"/>
  <c r="BK1037" i="2"/>
  <c r="BI1037" i="2"/>
  <c r="BH1037" i="2"/>
  <c r="BG1037" i="2"/>
  <c r="BE1037" i="2"/>
  <c r="T1037" i="2"/>
  <c r="R1037" i="2"/>
  <c r="P1037" i="2"/>
  <c r="J1037" i="2"/>
  <c r="BK1036" i="2"/>
  <c r="BI1036" i="2"/>
  <c r="BH1036" i="2"/>
  <c r="BG1036" i="2"/>
  <c r="BE1036" i="2"/>
  <c r="T1036" i="2"/>
  <c r="R1036" i="2"/>
  <c r="P1036" i="2"/>
  <c r="J1036" i="2"/>
  <c r="BK1035" i="2"/>
  <c r="BI1035" i="2"/>
  <c r="BH1035" i="2"/>
  <c r="BG1035" i="2"/>
  <c r="BE1035" i="2"/>
  <c r="T1035" i="2"/>
  <c r="R1035" i="2"/>
  <c r="P1035" i="2"/>
  <c r="J1035" i="2"/>
  <c r="BK1034" i="2"/>
  <c r="BI1034" i="2"/>
  <c r="BH1034" i="2"/>
  <c r="BG1034" i="2"/>
  <c r="BE1034" i="2"/>
  <c r="T1034" i="2"/>
  <c r="R1034" i="2"/>
  <c r="P1034" i="2"/>
  <c r="J1034" i="2"/>
  <c r="BK1033" i="2"/>
  <c r="BI1033" i="2"/>
  <c r="BH1033" i="2"/>
  <c r="BG1033" i="2"/>
  <c r="BE1033" i="2"/>
  <c r="T1033" i="2"/>
  <c r="R1033" i="2"/>
  <c r="P1033" i="2"/>
  <c r="J1033" i="2"/>
  <c r="BK1032" i="2"/>
  <c r="BI1032" i="2"/>
  <c r="BH1032" i="2"/>
  <c r="BG1032" i="2"/>
  <c r="BE1032" i="2"/>
  <c r="T1032" i="2"/>
  <c r="R1032" i="2"/>
  <c r="P1032" i="2"/>
  <c r="J1032" i="2"/>
  <c r="BK1031" i="2"/>
  <c r="BI1031" i="2"/>
  <c r="BH1031" i="2"/>
  <c r="BG1031" i="2"/>
  <c r="BE1031" i="2"/>
  <c r="T1031" i="2"/>
  <c r="R1031" i="2"/>
  <c r="P1031" i="2"/>
  <c r="J1031" i="2"/>
  <c r="BK1030" i="2"/>
  <c r="BI1030" i="2"/>
  <c r="BH1030" i="2"/>
  <c r="BG1030" i="2"/>
  <c r="BE1030" i="2"/>
  <c r="T1030" i="2"/>
  <c r="R1030" i="2"/>
  <c r="P1030" i="2"/>
  <c r="J1030" i="2"/>
  <c r="BK1029" i="2"/>
  <c r="BI1029" i="2"/>
  <c r="BH1029" i="2"/>
  <c r="BG1029" i="2"/>
  <c r="BE1029" i="2"/>
  <c r="T1029" i="2"/>
  <c r="R1029" i="2"/>
  <c r="P1029" i="2"/>
  <c r="J1029" i="2"/>
  <c r="BK1028" i="2"/>
  <c r="BI1028" i="2"/>
  <c r="BH1028" i="2"/>
  <c r="BG1028" i="2"/>
  <c r="BE1028" i="2"/>
  <c r="T1028" i="2"/>
  <c r="R1028" i="2"/>
  <c r="P1028" i="2"/>
  <c r="J1028" i="2"/>
  <c r="BK1027" i="2"/>
  <c r="BI1027" i="2"/>
  <c r="BH1027" i="2"/>
  <c r="BG1027" i="2"/>
  <c r="BE1027" i="2"/>
  <c r="T1027" i="2"/>
  <c r="R1027" i="2"/>
  <c r="P1027" i="2"/>
  <c r="J1027" i="2"/>
  <c r="BK1026" i="2"/>
  <c r="BI1026" i="2"/>
  <c r="BH1026" i="2"/>
  <c r="BG1026" i="2"/>
  <c r="BE1026" i="2"/>
  <c r="T1026" i="2"/>
  <c r="R1026" i="2"/>
  <c r="P1026" i="2"/>
  <c r="J1026" i="2"/>
  <c r="BK1025" i="2"/>
  <c r="BI1025" i="2"/>
  <c r="BH1025" i="2"/>
  <c r="BG1025" i="2"/>
  <c r="BE1025" i="2"/>
  <c r="T1025" i="2"/>
  <c r="R1025" i="2"/>
  <c r="P1025" i="2"/>
  <c r="J1025" i="2"/>
  <c r="BK1024" i="2"/>
  <c r="BI1024" i="2"/>
  <c r="BH1024" i="2"/>
  <c r="BG1024" i="2"/>
  <c r="BE1024" i="2"/>
  <c r="T1024" i="2"/>
  <c r="R1024" i="2"/>
  <c r="P1024" i="2"/>
  <c r="J1024" i="2"/>
  <c r="BK1023" i="2"/>
  <c r="BI1023" i="2"/>
  <c r="BH1023" i="2"/>
  <c r="BG1023" i="2"/>
  <c r="BE1023" i="2"/>
  <c r="T1023" i="2"/>
  <c r="R1023" i="2"/>
  <c r="P1023" i="2"/>
  <c r="J1023" i="2"/>
  <c r="BK1022" i="2"/>
  <c r="BI1022" i="2"/>
  <c r="BH1022" i="2"/>
  <c r="BG1022" i="2"/>
  <c r="BE1022" i="2"/>
  <c r="T1022" i="2"/>
  <c r="R1022" i="2"/>
  <c r="P1022" i="2"/>
  <c r="J1022" i="2"/>
  <c r="BK1021" i="2"/>
  <c r="BI1021" i="2"/>
  <c r="BH1021" i="2"/>
  <c r="BG1021" i="2"/>
  <c r="BE1021" i="2"/>
  <c r="T1021" i="2"/>
  <c r="R1021" i="2"/>
  <c r="P1021" i="2"/>
  <c r="J1021" i="2"/>
  <c r="BK1020" i="2"/>
  <c r="BI1020" i="2"/>
  <c r="BH1020" i="2"/>
  <c r="BG1020" i="2"/>
  <c r="BE1020" i="2"/>
  <c r="T1020" i="2"/>
  <c r="R1020" i="2"/>
  <c r="P1020" i="2"/>
  <c r="J1020" i="2"/>
  <c r="BK1019" i="2"/>
  <c r="BI1019" i="2"/>
  <c r="BH1019" i="2"/>
  <c r="BG1019" i="2"/>
  <c r="BE1019" i="2"/>
  <c r="T1019" i="2"/>
  <c r="R1019" i="2"/>
  <c r="P1019" i="2"/>
  <c r="J1019" i="2"/>
  <c r="BK1018" i="2"/>
  <c r="BI1018" i="2"/>
  <c r="BH1018" i="2"/>
  <c r="BG1018" i="2"/>
  <c r="BE1018" i="2"/>
  <c r="T1018" i="2"/>
  <c r="R1018" i="2"/>
  <c r="P1018" i="2"/>
  <c r="J1018" i="2"/>
  <c r="BK1017" i="2"/>
  <c r="BI1017" i="2"/>
  <c r="BH1017" i="2"/>
  <c r="BG1017" i="2"/>
  <c r="BE1017" i="2"/>
  <c r="T1017" i="2"/>
  <c r="R1017" i="2"/>
  <c r="P1017" i="2"/>
  <c r="J1017" i="2"/>
  <c r="BK1016" i="2"/>
  <c r="BI1016" i="2"/>
  <c r="BH1016" i="2"/>
  <c r="BG1016" i="2"/>
  <c r="BE1016" i="2"/>
  <c r="T1016" i="2"/>
  <c r="R1016" i="2"/>
  <c r="P1016" i="2"/>
  <c r="J1016" i="2"/>
  <c r="BK1015" i="2"/>
  <c r="BI1015" i="2"/>
  <c r="BH1015" i="2"/>
  <c r="BG1015" i="2"/>
  <c r="BE1015" i="2"/>
  <c r="T1015" i="2"/>
  <c r="R1015" i="2"/>
  <c r="P1015" i="2"/>
  <c r="J1015" i="2"/>
  <c r="BK1014" i="2"/>
  <c r="BI1014" i="2"/>
  <c r="BH1014" i="2"/>
  <c r="BG1014" i="2"/>
  <c r="BE1014" i="2"/>
  <c r="T1014" i="2"/>
  <c r="R1014" i="2"/>
  <c r="P1014" i="2"/>
  <c r="J1014" i="2"/>
  <c r="BK1013" i="2"/>
  <c r="BI1013" i="2"/>
  <c r="BH1013" i="2"/>
  <c r="BG1013" i="2"/>
  <c r="BE1013" i="2"/>
  <c r="T1013" i="2"/>
  <c r="R1013" i="2"/>
  <c r="P1013" i="2"/>
  <c r="J1013" i="2"/>
  <c r="BK1012" i="2"/>
  <c r="BI1012" i="2"/>
  <c r="BH1012" i="2"/>
  <c r="BG1012" i="2"/>
  <c r="BE1012" i="2"/>
  <c r="T1012" i="2"/>
  <c r="R1012" i="2"/>
  <c r="P1012" i="2"/>
  <c r="J1012" i="2"/>
  <c r="BK1011" i="2"/>
  <c r="BI1011" i="2"/>
  <c r="BH1011" i="2"/>
  <c r="BG1011" i="2"/>
  <c r="BE1011" i="2"/>
  <c r="T1011" i="2"/>
  <c r="R1011" i="2"/>
  <c r="P1011" i="2"/>
  <c r="J1011" i="2"/>
  <c r="BK1010" i="2"/>
  <c r="BI1010" i="2"/>
  <c r="BH1010" i="2"/>
  <c r="BG1010" i="2"/>
  <c r="BE1010" i="2"/>
  <c r="T1010" i="2"/>
  <c r="R1010" i="2"/>
  <c r="P1010" i="2"/>
  <c r="J1010" i="2"/>
  <c r="BK1009" i="2"/>
  <c r="BI1009" i="2"/>
  <c r="BH1009" i="2"/>
  <c r="BG1009" i="2"/>
  <c r="BE1009" i="2"/>
  <c r="T1009" i="2"/>
  <c r="R1009" i="2"/>
  <c r="P1009" i="2"/>
  <c r="J1009" i="2"/>
  <c r="BK1008" i="2"/>
  <c r="BI1008" i="2"/>
  <c r="BH1008" i="2"/>
  <c r="BG1008" i="2"/>
  <c r="BE1008" i="2"/>
  <c r="T1008" i="2"/>
  <c r="T1007" i="2" s="1"/>
  <c r="R1008" i="2"/>
  <c r="P1008" i="2"/>
  <c r="J1008" i="2"/>
  <c r="BK1007" i="2"/>
  <c r="J1007" i="2" s="1"/>
  <c r="BK1006" i="2"/>
  <c r="BI1006" i="2"/>
  <c r="BH1006" i="2"/>
  <c r="BG1006" i="2"/>
  <c r="BE1006" i="2"/>
  <c r="T1006" i="2"/>
  <c r="R1006" i="2"/>
  <c r="P1006" i="2"/>
  <c r="J1006" i="2"/>
  <c r="BF1006" i="2" s="1"/>
  <c r="BK1005" i="2"/>
  <c r="BI1005" i="2"/>
  <c r="BH1005" i="2"/>
  <c r="BG1005" i="2"/>
  <c r="BE1005" i="2"/>
  <c r="T1005" i="2"/>
  <c r="R1005" i="2"/>
  <c r="P1005" i="2"/>
  <c r="J1005" i="2"/>
  <c r="BF1005" i="2" s="1"/>
  <c r="BK1004" i="2"/>
  <c r="BI1004" i="2"/>
  <c r="BH1004" i="2"/>
  <c r="BG1004" i="2"/>
  <c r="BE1004" i="2"/>
  <c r="T1004" i="2"/>
  <c r="R1004" i="2"/>
  <c r="P1004" i="2"/>
  <c r="J1004" i="2"/>
  <c r="BF1004" i="2" s="1"/>
  <c r="BK1003" i="2"/>
  <c r="BI1003" i="2"/>
  <c r="BH1003" i="2"/>
  <c r="BG1003" i="2"/>
  <c r="BE1003" i="2"/>
  <c r="T1003" i="2"/>
  <c r="R1003" i="2"/>
  <c r="P1003" i="2"/>
  <c r="J1003" i="2"/>
  <c r="BF1003" i="2" s="1"/>
  <c r="BK1002" i="2"/>
  <c r="BI1002" i="2"/>
  <c r="BH1002" i="2"/>
  <c r="BG1002" i="2"/>
  <c r="BE1002" i="2"/>
  <c r="T1002" i="2"/>
  <c r="R1002" i="2"/>
  <c r="P1002" i="2"/>
  <c r="J1002" i="2"/>
  <c r="BF1002" i="2" s="1"/>
  <c r="BK1001" i="2"/>
  <c r="BI1001" i="2"/>
  <c r="BH1001" i="2"/>
  <c r="BG1001" i="2"/>
  <c r="BE1001" i="2"/>
  <c r="T1001" i="2"/>
  <c r="R1001" i="2"/>
  <c r="P1001" i="2"/>
  <c r="J1001" i="2"/>
  <c r="BF1001" i="2" s="1"/>
  <c r="BK1000" i="2"/>
  <c r="BI1000" i="2"/>
  <c r="BH1000" i="2"/>
  <c r="BG1000" i="2"/>
  <c r="BF1000" i="2"/>
  <c r="BE1000" i="2"/>
  <c r="T1000" i="2"/>
  <c r="R1000" i="2"/>
  <c r="P1000" i="2"/>
  <c r="J1000" i="2"/>
  <c r="BK999" i="2"/>
  <c r="BI999" i="2"/>
  <c r="BH999" i="2"/>
  <c r="BG999" i="2"/>
  <c r="BE999" i="2"/>
  <c r="T999" i="2"/>
  <c r="R999" i="2"/>
  <c r="P999" i="2"/>
  <c r="J999" i="2"/>
  <c r="BF999" i="2" s="1"/>
  <c r="BK998" i="2"/>
  <c r="BI998" i="2"/>
  <c r="BH998" i="2"/>
  <c r="BG998" i="2"/>
  <c r="BE998" i="2"/>
  <c r="T998" i="2"/>
  <c r="R998" i="2"/>
  <c r="P998" i="2"/>
  <c r="J998" i="2"/>
  <c r="BF998" i="2" s="1"/>
  <c r="BK997" i="2"/>
  <c r="BI997" i="2"/>
  <c r="BH997" i="2"/>
  <c r="BG997" i="2"/>
  <c r="BE997" i="2"/>
  <c r="T997" i="2"/>
  <c r="R997" i="2"/>
  <c r="P997" i="2"/>
  <c r="J997" i="2"/>
  <c r="BF997" i="2" s="1"/>
  <c r="BK996" i="2"/>
  <c r="BI996" i="2"/>
  <c r="BH996" i="2"/>
  <c r="BG996" i="2"/>
  <c r="BE996" i="2"/>
  <c r="T996" i="2"/>
  <c r="R996" i="2"/>
  <c r="P996" i="2"/>
  <c r="J996" i="2"/>
  <c r="BF996" i="2" s="1"/>
  <c r="BK995" i="2"/>
  <c r="BI995" i="2"/>
  <c r="BH995" i="2"/>
  <c r="BG995" i="2"/>
  <c r="BE995" i="2"/>
  <c r="T995" i="2"/>
  <c r="R995" i="2"/>
  <c r="P995" i="2"/>
  <c r="J995" i="2"/>
  <c r="BF995" i="2" s="1"/>
  <c r="BK994" i="2"/>
  <c r="BI994" i="2"/>
  <c r="BH994" i="2"/>
  <c r="BG994" i="2"/>
  <c r="BE994" i="2"/>
  <c r="T994" i="2"/>
  <c r="R994" i="2"/>
  <c r="P994" i="2"/>
  <c r="J994" i="2"/>
  <c r="BF994" i="2" s="1"/>
  <c r="BK993" i="2"/>
  <c r="BI993" i="2"/>
  <c r="BH993" i="2"/>
  <c r="BG993" i="2"/>
  <c r="BE993" i="2"/>
  <c r="T993" i="2"/>
  <c r="R993" i="2"/>
  <c r="P993" i="2"/>
  <c r="J993" i="2"/>
  <c r="BF993" i="2" s="1"/>
  <c r="BK992" i="2"/>
  <c r="BI992" i="2"/>
  <c r="BH992" i="2"/>
  <c r="BG992" i="2"/>
  <c r="BF992" i="2"/>
  <c r="BE992" i="2"/>
  <c r="T992" i="2"/>
  <c r="R992" i="2"/>
  <c r="P992" i="2"/>
  <c r="J992" i="2"/>
  <c r="BK991" i="2"/>
  <c r="BI991" i="2"/>
  <c r="BH991" i="2"/>
  <c r="BG991" i="2"/>
  <c r="BE991" i="2"/>
  <c r="T991" i="2"/>
  <c r="R991" i="2"/>
  <c r="P991" i="2"/>
  <c r="J991" i="2"/>
  <c r="BF991" i="2" s="1"/>
  <c r="BK990" i="2"/>
  <c r="BI990" i="2"/>
  <c r="BH990" i="2"/>
  <c r="BG990" i="2"/>
  <c r="BE990" i="2"/>
  <c r="T990" i="2"/>
  <c r="R990" i="2"/>
  <c r="P990" i="2"/>
  <c r="J990" i="2"/>
  <c r="BF990" i="2" s="1"/>
  <c r="BK989" i="2"/>
  <c r="BI989" i="2"/>
  <c r="BH989" i="2"/>
  <c r="BG989" i="2"/>
  <c r="BE989" i="2"/>
  <c r="T989" i="2"/>
  <c r="R989" i="2"/>
  <c r="P989" i="2"/>
  <c r="J989" i="2"/>
  <c r="BF989" i="2" s="1"/>
  <c r="BK988" i="2"/>
  <c r="BI988" i="2"/>
  <c r="BH988" i="2"/>
  <c r="BG988" i="2"/>
  <c r="BE988" i="2"/>
  <c r="T988" i="2"/>
  <c r="R988" i="2"/>
  <c r="P988" i="2"/>
  <c r="J988" i="2"/>
  <c r="BF988" i="2" s="1"/>
  <c r="BK987" i="2"/>
  <c r="BI987" i="2"/>
  <c r="BH987" i="2"/>
  <c r="BG987" i="2"/>
  <c r="BE987" i="2"/>
  <c r="T987" i="2"/>
  <c r="R987" i="2"/>
  <c r="P987" i="2"/>
  <c r="J987" i="2"/>
  <c r="BF987" i="2" s="1"/>
  <c r="BK986" i="2"/>
  <c r="BI986" i="2"/>
  <c r="BH986" i="2"/>
  <c r="BG986" i="2"/>
  <c r="BE986" i="2"/>
  <c r="T986" i="2"/>
  <c r="R986" i="2"/>
  <c r="P986" i="2"/>
  <c r="J986" i="2"/>
  <c r="BF986" i="2" s="1"/>
  <c r="BK985" i="2"/>
  <c r="BI985" i="2"/>
  <c r="BH985" i="2"/>
  <c r="BG985" i="2"/>
  <c r="BE985" i="2"/>
  <c r="T985" i="2"/>
  <c r="R985" i="2"/>
  <c r="P985" i="2"/>
  <c r="J985" i="2"/>
  <c r="BF985" i="2" s="1"/>
  <c r="BK984" i="2"/>
  <c r="BI984" i="2"/>
  <c r="BH984" i="2"/>
  <c r="BG984" i="2"/>
  <c r="BF984" i="2"/>
  <c r="BE984" i="2"/>
  <c r="T984" i="2"/>
  <c r="R984" i="2"/>
  <c r="P984" i="2"/>
  <c r="J984" i="2"/>
  <c r="BK983" i="2"/>
  <c r="BI983" i="2"/>
  <c r="BH983" i="2"/>
  <c r="BG983" i="2"/>
  <c r="BE983" i="2"/>
  <c r="T983" i="2"/>
  <c r="R983" i="2"/>
  <c r="P983" i="2"/>
  <c r="J983" i="2"/>
  <c r="BF983" i="2" s="1"/>
  <c r="BK982" i="2"/>
  <c r="BI982" i="2"/>
  <c r="BH982" i="2"/>
  <c r="BG982" i="2"/>
  <c r="BE982" i="2"/>
  <c r="T982" i="2"/>
  <c r="R982" i="2"/>
  <c r="P982" i="2"/>
  <c r="J982" i="2"/>
  <c r="BF982" i="2" s="1"/>
  <c r="BK981" i="2"/>
  <c r="BI981" i="2"/>
  <c r="BH981" i="2"/>
  <c r="BG981" i="2"/>
  <c r="BE981" i="2"/>
  <c r="T981" i="2"/>
  <c r="R981" i="2"/>
  <c r="P981" i="2"/>
  <c r="J981" i="2"/>
  <c r="BF981" i="2" s="1"/>
  <c r="BK980" i="2"/>
  <c r="BI980" i="2"/>
  <c r="BH980" i="2"/>
  <c r="BG980" i="2"/>
  <c r="BE980" i="2"/>
  <c r="T980" i="2"/>
  <c r="R980" i="2"/>
  <c r="P980" i="2"/>
  <c r="J980" i="2"/>
  <c r="BF980" i="2" s="1"/>
  <c r="BK979" i="2"/>
  <c r="BI979" i="2"/>
  <c r="BH979" i="2"/>
  <c r="BG979" i="2"/>
  <c r="BE979" i="2"/>
  <c r="T979" i="2"/>
  <c r="R979" i="2"/>
  <c r="P979" i="2"/>
  <c r="J979" i="2"/>
  <c r="BF979" i="2" s="1"/>
  <c r="BK978" i="2"/>
  <c r="BI978" i="2"/>
  <c r="BH978" i="2"/>
  <c r="BG978" i="2"/>
  <c r="BE978" i="2"/>
  <c r="T978" i="2"/>
  <c r="R978" i="2"/>
  <c r="P978" i="2"/>
  <c r="J978" i="2"/>
  <c r="BF978" i="2" s="1"/>
  <c r="BK977" i="2"/>
  <c r="BI977" i="2"/>
  <c r="BH977" i="2"/>
  <c r="BG977" i="2"/>
  <c r="BE977" i="2"/>
  <c r="T977" i="2"/>
  <c r="R977" i="2"/>
  <c r="P977" i="2"/>
  <c r="J977" i="2"/>
  <c r="BF977" i="2" s="1"/>
  <c r="BK976" i="2"/>
  <c r="BI976" i="2"/>
  <c r="BH976" i="2"/>
  <c r="BG976" i="2"/>
  <c r="BF976" i="2"/>
  <c r="BE976" i="2"/>
  <c r="T976" i="2"/>
  <c r="R976" i="2"/>
  <c r="P976" i="2"/>
  <c r="J976" i="2"/>
  <c r="BK975" i="2"/>
  <c r="BI975" i="2"/>
  <c r="BH975" i="2"/>
  <c r="BG975" i="2"/>
  <c r="BE975" i="2"/>
  <c r="T975" i="2"/>
  <c r="R975" i="2"/>
  <c r="P975" i="2"/>
  <c r="J975" i="2"/>
  <c r="BF975" i="2" s="1"/>
  <c r="BK974" i="2"/>
  <c r="BI974" i="2"/>
  <c r="BH974" i="2"/>
  <c r="BG974" i="2"/>
  <c r="BE974" i="2"/>
  <c r="T974" i="2"/>
  <c r="R974" i="2"/>
  <c r="P974" i="2"/>
  <c r="J974" i="2"/>
  <c r="BF974" i="2" s="1"/>
  <c r="BK973" i="2"/>
  <c r="BI973" i="2"/>
  <c r="BH973" i="2"/>
  <c r="BG973" i="2"/>
  <c r="BE973" i="2"/>
  <c r="T973" i="2"/>
  <c r="R973" i="2"/>
  <c r="P973" i="2"/>
  <c r="J973" i="2"/>
  <c r="BF973" i="2" s="1"/>
  <c r="BK972" i="2"/>
  <c r="BI972" i="2"/>
  <c r="BH972" i="2"/>
  <c r="BG972" i="2"/>
  <c r="BE972" i="2"/>
  <c r="T972" i="2"/>
  <c r="R972" i="2"/>
  <c r="P972" i="2"/>
  <c r="J972" i="2"/>
  <c r="BF972" i="2" s="1"/>
  <c r="BK971" i="2"/>
  <c r="BI971" i="2"/>
  <c r="BH971" i="2"/>
  <c r="BG971" i="2"/>
  <c r="BE971" i="2"/>
  <c r="T971" i="2"/>
  <c r="R971" i="2"/>
  <c r="P971" i="2"/>
  <c r="J971" i="2"/>
  <c r="BF971" i="2" s="1"/>
  <c r="BK970" i="2"/>
  <c r="BI970" i="2"/>
  <c r="BH970" i="2"/>
  <c r="BG970" i="2"/>
  <c r="BE970" i="2"/>
  <c r="T970" i="2"/>
  <c r="R970" i="2"/>
  <c r="P970" i="2"/>
  <c r="J970" i="2"/>
  <c r="BF970" i="2" s="1"/>
  <c r="BK969" i="2"/>
  <c r="BI969" i="2"/>
  <c r="BH969" i="2"/>
  <c r="BG969" i="2"/>
  <c r="BE969" i="2"/>
  <c r="T969" i="2"/>
  <c r="R969" i="2"/>
  <c r="P969" i="2"/>
  <c r="J969" i="2"/>
  <c r="BF969" i="2" s="1"/>
  <c r="BK968" i="2"/>
  <c r="BI968" i="2"/>
  <c r="BH968" i="2"/>
  <c r="BG968" i="2"/>
  <c r="BF968" i="2"/>
  <c r="BE968" i="2"/>
  <c r="T968" i="2"/>
  <c r="R968" i="2"/>
  <c r="P968" i="2"/>
  <c r="J968" i="2"/>
  <c r="BK967" i="2"/>
  <c r="BI967" i="2"/>
  <c r="BH967" i="2"/>
  <c r="BG967" i="2"/>
  <c r="BE967" i="2"/>
  <c r="T967" i="2"/>
  <c r="R967" i="2"/>
  <c r="P967" i="2"/>
  <c r="J967" i="2"/>
  <c r="BF967" i="2" s="1"/>
  <c r="BK966" i="2"/>
  <c r="BI966" i="2"/>
  <c r="BH966" i="2"/>
  <c r="BG966" i="2"/>
  <c r="BE966" i="2"/>
  <c r="T966" i="2"/>
  <c r="R966" i="2"/>
  <c r="P966" i="2"/>
  <c r="J966" i="2"/>
  <c r="BF966" i="2" s="1"/>
  <c r="BK965" i="2"/>
  <c r="BI965" i="2"/>
  <c r="BH965" i="2"/>
  <c r="BG965" i="2"/>
  <c r="BE965" i="2"/>
  <c r="T965" i="2"/>
  <c r="R965" i="2"/>
  <c r="P965" i="2"/>
  <c r="J965" i="2"/>
  <c r="BF965" i="2" s="1"/>
  <c r="BK964" i="2"/>
  <c r="BI964" i="2"/>
  <c r="BH964" i="2"/>
  <c r="BG964" i="2"/>
  <c r="BE964" i="2"/>
  <c r="T964" i="2"/>
  <c r="R964" i="2"/>
  <c r="P964" i="2"/>
  <c r="J964" i="2"/>
  <c r="BF964" i="2" s="1"/>
  <c r="BK963" i="2"/>
  <c r="BI963" i="2"/>
  <c r="BH963" i="2"/>
  <c r="BG963" i="2"/>
  <c r="BE963" i="2"/>
  <c r="T963" i="2"/>
  <c r="R963" i="2"/>
  <c r="P963" i="2"/>
  <c r="J963" i="2"/>
  <c r="BF963" i="2" s="1"/>
  <c r="BK962" i="2"/>
  <c r="BI962" i="2"/>
  <c r="BH962" i="2"/>
  <c r="BG962" i="2"/>
  <c r="BE962" i="2"/>
  <c r="T962" i="2"/>
  <c r="R962" i="2"/>
  <c r="P962" i="2"/>
  <c r="J962" i="2"/>
  <c r="BF962" i="2" s="1"/>
  <c r="BK961" i="2"/>
  <c r="BI961" i="2"/>
  <c r="BH961" i="2"/>
  <c r="BG961" i="2"/>
  <c r="BE961" i="2"/>
  <c r="T961" i="2"/>
  <c r="R961" i="2"/>
  <c r="P961" i="2"/>
  <c r="J961" i="2"/>
  <c r="BF961" i="2" s="1"/>
  <c r="BK960" i="2"/>
  <c r="BI960" i="2"/>
  <c r="BH960" i="2"/>
  <c r="BG960" i="2"/>
  <c r="BF960" i="2"/>
  <c r="BE960" i="2"/>
  <c r="T960" i="2"/>
  <c r="R960" i="2"/>
  <c r="P960" i="2"/>
  <c r="J960" i="2"/>
  <c r="BK959" i="2"/>
  <c r="BI959" i="2"/>
  <c r="BH959" i="2"/>
  <c r="BG959" i="2"/>
  <c r="BE959" i="2"/>
  <c r="T959" i="2"/>
  <c r="R959" i="2"/>
  <c r="P959" i="2"/>
  <c r="J959" i="2"/>
  <c r="BF959" i="2" s="1"/>
  <c r="BK958" i="2"/>
  <c r="BI958" i="2"/>
  <c r="BH958" i="2"/>
  <c r="BG958" i="2"/>
  <c r="BE958" i="2"/>
  <c r="T958" i="2"/>
  <c r="R958" i="2"/>
  <c r="P958" i="2"/>
  <c r="J958" i="2"/>
  <c r="BF958" i="2" s="1"/>
  <c r="BK957" i="2"/>
  <c r="BI957" i="2"/>
  <c r="BH957" i="2"/>
  <c r="BG957" i="2"/>
  <c r="BE957" i="2"/>
  <c r="T957" i="2"/>
  <c r="R957" i="2"/>
  <c r="P957" i="2"/>
  <c r="J957" i="2"/>
  <c r="BF957" i="2" s="1"/>
  <c r="BK956" i="2"/>
  <c r="BI956" i="2"/>
  <c r="BH956" i="2"/>
  <c r="BG956" i="2"/>
  <c r="BE956" i="2"/>
  <c r="T956" i="2"/>
  <c r="R956" i="2"/>
  <c r="P956" i="2"/>
  <c r="J956" i="2"/>
  <c r="BF956" i="2" s="1"/>
  <c r="BK955" i="2"/>
  <c r="BI955" i="2"/>
  <c r="BH955" i="2"/>
  <c r="BG955" i="2"/>
  <c r="BE955" i="2"/>
  <c r="T955" i="2"/>
  <c r="R955" i="2"/>
  <c r="P955" i="2"/>
  <c r="J955" i="2"/>
  <c r="BF955" i="2" s="1"/>
  <c r="BK954" i="2"/>
  <c r="BI954" i="2"/>
  <c r="BH954" i="2"/>
  <c r="BG954" i="2"/>
  <c r="BE954" i="2"/>
  <c r="T954" i="2"/>
  <c r="R954" i="2"/>
  <c r="P954" i="2"/>
  <c r="J954" i="2"/>
  <c r="BF954" i="2" s="1"/>
  <c r="BK953" i="2"/>
  <c r="BI953" i="2"/>
  <c r="BH953" i="2"/>
  <c r="BG953" i="2"/>
  <c r="BE953" i="2"/>
  <c r="T953" i="2"/>
  <c r="R953" i="2"/>
  <c r="P953" i="2"/>
  <c r="J953" i="2"/>
  <c r="BF953" i="2" s="1"/>
  <c r="BK952" i="2"/>
  <c r="BI952" i="2"/>
  <c r="BH952" i="2"/>
  <c r="BG952" i="2"/>
  <c r="BF952" i="2"/>
  <c r="BE952" i="2"/>
  <c r="T952" i="2"/>
  <c r="R952" i="2"/>
  <c r="P952" i="2"/>
  <c r="J952" i="2"/>
  <c r="BK951" i="2"/>
  <c r="BI951" i="2"/>
  <c r="BH951" i="2"/>
  <c r="BG951" i="2"/>
  <c r="BE951" i="2"/>
  <c r="T951" i="2"/>
  <c r="R951" i="2"/>
  <c r="P951" i="2"/>
  <c r="J951" i="2"/>
  <c r="BF951" i="2" s="1"/>
  <c r="BK950" i="2"/>
  <c r="BI950" i="2"/>
  <c r="BH950" i="2"/>
  <c r="BG950" i="2"/>
  <c r="BE950" i="2"/>
  <c r="T950" i="2"/>
  <c r="R950" i="2"/>
  <c r="P950" i="2"/>
  <c r="J950" i="2"/>
  <c r="BF950" i="2" s="1"/>
  <c r="BK949" i="2"/>
  <c r="BI949" i="2"/>
  <c r="BH949" i="2"/>
  <c r="BG949" i="2"/>
  <c r="BE949" i="2"/>
  <c r="T949" i="2"/>
  <c r="R949" i="2"/>
  <c r="P949" i="2"/>
  <c r="J949" i="2"/>
  <c r="BF949" i="2" s="1"/>
  <c r="BK948" i="2"/>
  <c r="BI948" i="2"/>
  <c r="BH948" i="2"/>
  <c r="BG948" i="2"/>
  <c r="BE948" i="2"/>
  <c r="T948" i="2"/>
  <c r="R948" i="2"/>
  <c r="P948" i="2"/>
  <c r="J948" i="2"/>
  <c r="BF948" i="2" s="1"/>
  <c r="BK947" i="2"/>
  <c r="BI947" i="2"/>
  <c r="BH947" i="2"/>
  <c r="BG947" i="2"/>
  <c r="BE947" i="2"/>
  <c r="T947" i="2"/>
  <c r="R947" i="2"/>
  <c r="P947" i="2"/>
  <c r="J947" i="2"/>
  <c r="BF947" i="2" s="1"/>
  <c r="BK946" i="2"/>
  <c r="BI946" i="2"/>
  <c r="BH946" i="2"/>
  <c r="BG946" i="2"/>
  <c r="BE946" i="2"/>
  <c r="T946" i="2"/>
  <c r="R946" i="2"/>
  <c r="P946" i="2"/>
  <c r="J946" i="2"/>
  <c r="BF946" i="2" s="1"/>
  <c r="BK945" i="2"/>
  <c r="BI945" i="2"/>
  <c r="BH945" i="2"/>
  <c r="BG945" i="2"/>
  <c r="BE945" i="2"/>
  <c r="T945" i="2"/>
  <c r="R945" i="2"/>
  <c r="P945" i="2"/>
  <c r="J945" i="2"/>
  <c r="BF945" i="2" s="1"/>
  <c r="BK944" i="2"/>
  <c r="BI944" i="2"/>
  <c r="BH944" i="2"/>
  <c r="BG944" i="2"/>
  <c r="BF944" i="2"/>
  <c r="BE944" i="2"/>
  <c r="T944" i="2"/>
  <c r="R944" i="2"/>
  <c r="P944" i="2"/>
  <c r="J944" i="2"/>
  <c r="BK943" i="2"/>
  <c r="BI943" i="2"/>
  <c r="BH943" i="2"/>
  <c r="BG943" i="2"/>
  <c r="BE943" i="2"/>
  <c r="T943" i="2"/>
  <c r="R943" i="2"/>
  <c r="P943" i="2"/>
  <c r="J943" i="2"/>
  <c r="BF943" i="2" s="1"/>
  <c r="BK942" i="2"/>
  <c r="BI942" i="2"/>
  <c r="BH942" i="2"/>
  <c r="BG942" i="2"/>
  <c r="BE942" i="2"/>
  <c r="T942" i="2"/>
  <c r="R942" i="2"/>
  <c r="P942" i="2"/>
  <c r="J942" i="2"/>
  <c r="BF942" i="2" s="1"/>
  <c r="BK941" i="2"/>
  <c r="BI941" i="2"/>
  <c r="BH941" i="2"/>
  <c r="BG941" i="2"/>
  <c r="BE941" i="2"/>
  <c r="T941" i="2"/>
  <c r="R941" i="2"/>
  <c r="P941" i="2"/>
  <c r="J941" i="2"/>
  <c r="BF941" i="2" s="1"/>
  <c r="BK940" i="2"/>
  <c r="BI940" i="2"/>
  <c r="BH940" i="2"/>
  <c r="BG940" i="2"/>
  <c r="BE940" i="2"/>
  <c r="T940" i="2"/>
  <c r="R940" i="2"/>
  <c r="P940" i="2"/>
  <c r="J940" i="2"/>
  <c r="BF940" i="2" s="1"/>
  <c r="BK939" i="2"/>
  <c r="BI939" i="2"/>
  <c r="BH939" i="2"/>
  <c r="BG939" i="2"/>
  <c r="BE939" i="2"/>
  <c r="T939" i="2"/>
  <c r="R939" i="2"/>
  <c r="P939" i="2"/>
  <c r="J939" i="2"/>
  <c r="BF939" i="2" s="1"/>
  <c r="BK938" i="2"/>
  <c r="BI938" i="2"/>
  <c r="BH938" i="2"/>
  <c r="BG938" i="2"/>
  <c r="BE938" i="2"/>
  <c r="T938" i="2"/>
  <c r="R938" i="2"/>
  <c r="P938" i="2"/>
  <c r="J938" i="2"/>
  <c r="BF938" i="2" s="1"/>
  <c r="BK937" i="2"/>
  <c r="BI937" i="2"/>
  <c r="BH937" i="2"/>
  <c r="BG937" i="2"/>
  <c r="BE937" i="2"/>
  <c r="T937" i="2"/>
  <c r="R937" i="2"/>
  <c r="P937" i="2"/>
  <c r="J937" i="2"/>
  <c r="BF937" i="2" s="1"/>
  <c r="BK936" i="2"/>
  <c r="BI936" i="2"/>
  <c r="BH936" i="2"/>
  <c r="BG936" i="2"/>
  <c r="BF936" i="2"/>
  <c r="BE936" i="2"/>
  <c r="T936" i="2"/>
  <c r="R936" i="2"/>
  <c r="P936" i="2"/>
  <c r="J936" i="2"/>
  <c r="BK935" i="2"/>
  <c r="BI935" i="2"/>
  <c r="BH935" i="2"/>
  <c r="BG935" i="2"/>
  <c r="BE935" i="2"/>
  <c r="T935" i="2"/>
  <c r="R935" i="2"/>
  <c r="P935" i="2"/>
  <c r="J935" i="2"/>
  <c r="BF935" i="2" s="1"/>
  <c r="BK934" i="2"/>
  <c r="BI934" i="2"/>
  <c r="BH934" i="2"/>
  <c r="BG934" i="2"/>
  <c r="BE934" i="2"/>
  <c r="T934" i="2"/>
  <c r="R934" i="2"/>
  <c r="P934" i="2"/>
  <c r="J934" i="2"/>
  <c r="BF934" i="2" s="1"/>
  <c r="BK933" i="2"/>
  <c r="BI933" i="2"/>
  <c r="BH933" i="2"/>
  <c r="BG933" i="2"/>
  <c r="BE933" i="2"/>
  <c r="T933" i="2"/>
  <c r="R933" i="2"/>
  <c r="P933" i="2"/>
  <c r="J933" i="2"/>
  <c r="BF933" i="2" s="1"/>
  <c r="BK932" i="2"/>
  <c r="BI932" i="2"/>
  <c r="BH932" i="2"/>
  <c r="BG932" i="2"/>
  <c r="BE932" i="2"/>
  <c r="T932" i="2"/>
  <c r="R932" i="2"/>
  <c r="P932" i="2"/>
  <c r="J932" i="2"/>
  <c r="BF932" i="2" s="1"/>
  <c r="BK931" i="2"/>
  <c r="BI931" i="2"/>
  <c r="BH931" i="2"/>
  <c r="BG931" i="2"/>
  <c r="BE931" i="2"/>
  <c r="T931" i="2"/>
  <c r="R931" i="2"/>
  <c r="P931" i="2"/>
  <c r="J931" i="2"/>
  <c r="BF931" i="2" s="1"/>
  <c r="BK930" i="2"/>
  <c r="BI930" i="2"/>
  <c r="BH930" i="2"/>
  <c r="BG930" i="2"/>
  <c r="BE930" i="2"/>
  <c r="T930" i="2"/>
  <c r="R930" i="2"/>
  <c r="P930" i="2"/>
  <c r="J930" i="2"/>
  <c r="BF930" i="2" s="1"/>
  <c r="BK929" i="2"/>
  <c r="BI929" i="2"/>
  <c r="BH929" i="2"/>
  <c r="BG929" i="2"/>
  <c r="BE929" i="2"/>
  <c r="T929" i="2"/>
  <c r="R929" i="2"/>
  <c r="P929" i="2"/>
  <c r="J929" i="2"/>
  <c r="BF929" i="2" s="1"/>
  <c r="BK928" i="2"/>
  <c r="BI928" i="2"/>
  <c r="BH928" i="2"/>
  <c r="BG928" i="2"/>
  <c r="BF928" i="2"/>
  <c r="BE928" i="2"/>
  <c r="T928" i="2"/>
  <c r="R928" i="2"/>
  <c r="P928" i="2"/>
  <c r="J928" i="2"/>
  <c r="BK927" i="2"/>
  <c r="BI927" i="2"/>
  <c r="BH927" i="2"/>
  <c r="BG927" i="2"/>
  <c r="BE927" i="2"/>
  <c r="T927" i="2"/>
  <c r="R927" i="2"/>
  <c r="P927" i="2"/>
  <c r="J927" i="2"/>
  <c r="BF927" i="2" s="1"/>
  <c r="BK926" i="2"/>
  <c r="BI926" i="2"/>
  <c r="BH926" i="2"/>
  <c r="BG926" i="2"/>
  <c r="BE926" i="2"/>
  <c r="T926" i="2"/>
  <c r="R926" i="2"/>
  <c r="P926" i="2"/>
  <c r="J926" i="2"/>
  <c r="BF926" i="2" s="1"/>
  <c r="BK925" i="2"/>
  <c r="BI925" i="2"/>
  <c r="BH925" i="2"/>
  <c r="BG925" i="2"/>
  <c r="BE925" i="2"/>
  <c r="T925" i="2"/>
  <c r="R925" i="2"/>
  <c r="P925" i="2"/>
  <c r="J925" i="2"/>
  <c r="BF925" i="2" s="1"/>
  <c r="BK924" i="2"/>
  <c r="BI924" i="2"/>
  <c r="BH924" i="2"/>
  <c r="BG924" i="2"/>
  <c r="BE924" i="2"/>
  <c r="T924" i="2"/>
  <c r="R924" i="2"/>
  <c r="P924" i="2"/>
  <c r="J924" i="2"/>
  <c r="BF924" i="2" s="1"/>
  <c r="BK923" i="2"/>
  <c r="BI923" i="2"/>
  <c r="BH923" i="2"/>
  <c r="BG923" i="2"/>
  <c r="BE923" i="2"/>
  <c r="T923" i="2"/>
  <c r="R923" i="2"/>
  <c r="P923" i="2"/>
  <c r="J923" i="2"/>
  <c r="BF923" i="2" s="1"/>
  <c r="BK922" i="2"/>
  <c r="BI922" i="2"/>
  <c r="BH922" i="2"/>
  <c r="BG922" i="2"/>
  <c r="BE922" i="2"/>
  <c r="T922" i="2"/>
  <c r="R922" i="2"/>
  <c r="P922" i="2"/>
  <c r="J922" i="2"/>
  <c r="BF922" i="2" s="1"/>
  <c r="BK921" i="2"/>
  <c r="BI921" i="2"/>
  <c r="BH921" i="2"/>
  <c r="BG921" i="2"/>
  <c r="BE921" i="2"/>
  <c r="T921" i="2"/>
  <c r="R921" i="2"/>
  <c r="P921" i="2"/>
  <c r="J921" i="2"/>
  <c r="BF921" i="2" s="1"/>
  <c r="BK920" i="2"/>
  <c r="BI920" i="2"/>
  <c r="BH920" i="2"/>
  <c r="BG920" i="2"/>
  <c r="BF920" i="2"/>
  <c r="BE920" i="2"/>
  <c r="T920" i="2"/>
  <c r="R920" i="2"/>
  <c r="P920" i="2"/>
  <c r="J920" i="2"/>
  <c r="BK919" i="2"/>
  <c r="BI919" i="2"/>
  <c r="BH919" i="2"/>
  <c r="BG919" i="2"/>
  <c r="BE919" i="2"/>
  <c r="T919" i="2"/>
  <c r="R919" i="2"/>
  <c r="P919" i="2"/>
  <c r="J919" i="2"/>
  <c r="BF919" i="2" s="1"/>
  <c r="BK918" i="2"/>
  <c r="BI918" i="2"/>
  <c r="BH918" i="2"/>
  <c r="BG918" i="2"/>
  <c r="BE918" i="2"/>
  <c r="T918" i="2"/>
  <c r="R918" i="2"/>
  <c r="P918" i="2"/>
  <c r="J918" i="2"/>
  <c r="BF918" i="2" s="1"/>
  <c r="BK917" i="2"/>
  <c r="BI917" i="2"/>
  <c r="BH917" i="2"/>
  <c r="BG917" i="2"/>
  <c r="BE917" i="2"/>
  <c r="T917" i="2"/>
  <c r="R917" i="2"/>
  <c r="P917" i="2"/>
  <c r="J917" i="2"/>
  <c r="BF917" i="2" s="1"/>
  <c r="BK916" i="2"/>
  <c r="BI916" i="2"/>
  <c r="BH916" i="2"/>
  <c r="BG916" i="2"/>
  <c r="BE916" i="2"/>
  <c r="T916" i="2"/>
  <c r="R916" i="2"/>
  <c r="P916" i="2"/>
  <c r="J916" i="2"/>
  <c r="BF916" i="2" s="1"/>
  <c r="BK915" i="2"/>
  <c r="BI915" i="2"/>
  <c r="BH915" i="2"/>
  <c r="BG915" i="2"/>
  <c r="BE915" i="2"/>
  <c r="T915" i="2"/>
  <c r="R915" i="2"/>
  <c r="P915" i="2"/>
  <c r="J915" i="2"/>
  <c r="BF915" i="2" s="1"/>
  <c r="BK914" i="2"/>
  <c r="BI914" i="2"/>
  <c r="BH914" i="2"/>
  <c r="BG914" i="2"/>
  <c r="BE914" i="2"/>
  <c r="T914" i="2"/>
  <c r="R914" i="2"/>
  <c r="P914" i="2"/>
  <c r="J914" i="2"/>
  <c r="BF914" i="2" s="1"/>
  <c r="BK913" i="2"/>
  <c r="BI913" i="2"/>
  <c r="BH913" i="2"/>
  <c r="BG913" i="2"/>
  <c r="BE913" i="2"/>
  <c r="T913" i="2"/>
  <c r="R913" i="2"/>
  <c r="P913" i="2"/>
  <c r="J913" i="2"/>
  <c r="BF913" i="2" s="1"/>
  <c r="BP912" i="2"/>
  <c r="BP913" i="2" s="1"/>
  <c r="BP914" i="2" s="1"/>
  <c r="BP915" i="2" s="1"/>
  <c r="BP916" i="2" s="1"/>
  <c r="BP917" i="2" s="1"/>
  <c r="BP918" i="2" s="1"/>
  <c r="BP919" i="2" s="1"/>
  <c r="BP920" i="2" s="1"/>
  <c r="BP921" i="2" s="1"/>
  <c r="BP922" i="2" s="1"/>
  <c r="BP923" i="2" s="1"/>
  <c r="BP924" i="2" s="1"/>
  <c r="BP925" i="2" s="1"/>
  <c r="BP926" i="2" s="1"/>
  <c r="BP927" i="2" s="1"/>
  <c r="BP928" i="2" s="1"/>
  <c r="BP929" i="2" s="1"/>
  <c r="BP930" i="2" s="1"/>
  <c r="BP931" i="2" s="1"/>
  <c r="BP932" i="2" s="1"/>
  <c r="BP933" i="2" s="1"/>
  <c r="BP934" i="2" s="1"/>
  <c r="BP935" i="2" s="1"/>
  <c r="BP936" i="2" s="1"/>
  <c r="BP937" i="2" s="1"/>
  <c r="BP938" i="2" s="1"/>
  <c r="BP939" i="2" s="1"/>
  <c r="BP940" i="2" s="1"/>
  <c r="BP941" i="2" s="1"/>
  <c r="BP942" i="2" s="1"/>
  <c r="BP943" i="2" s="1"/>
  <c r="BP944" i="2" s="1"/>
  <c r="BP945" i="2" s="1"/>
  <c r="BP946" i="2" s="1"/>
  <c r="BP947" i="2" s="1"/>
  <c r="BP948" i="2" s="1"/>
  <c r="BP949" i="2" s="1"/>
  <c r="BP950" i="2" s="1"/>
  <c r="BP951" i="2" s="1"/>
  <c r="BP952" i="2" s="1"/>
  <c r="BP953" i="2" s="1"/>
  <c r="BP954" i="2" s="1"/>
  <c r="BP955" i="2" s="1"/>
  <c r="BP956" i="2" s="1"/>
  <c r="BP957" i="2" s="1"/>
  <c r="BP958" i="2" s="1"/>
  <c r="BP959" i="2" s="1"/>
  <c r="BP960" i="2" s="1"/>
  <c r="BP961" i="2" s="1"/>
  <c r="BP962" i="2" s="1"/>
  <c r="BP963" i="2" s="1"/>
  <c r="BP964" i="2" s="1"/>
  <c r="BP965" i="2" s="1"/>
  <c r="BP966" i="2" s="1"/>
  <c r="BP967" i="2" s="1"/>
  <c r="BP968" i="2" s="1"/>
  <c r="BP969" i="2" s="1"/>
  <c r="BP970" i="2" s="1"/>
  <c r="BP971" i="2" s="1"/>
  <c r="BP972" i="2" s="1"/>
  <c r="BP973" i="2" s="1"/>
  <c r="BP974" i="2" s="1"/>
  <c r="BP975" i="2" s="1"/>
  <c r="BP976" i="2" s="1"/>
  <c r="BP977" i="2" s="1"/>
  <c r="BP978" i="2" s="1"/>
  <c r="BP979" i="2" s="1"/>
  <c r="BP980" i="2" s="1"/>
  <c r="BP981" i="2" s="1"/>
  <c r="BP982" i="2" s="1"/>
  <c r="BP983" i="2" s="1"/>
  <c r="BP984" i="2" s="1"/>
  <c r="BP985" i="2" s="1"/>
  <c r="BP986" i="2" s="1"/>
  <c r="BP987" i="2" s="1"/>
  <c r="BP988" i="2" s="1"/>
  <c r="BP989" i="2" s="1"/>
  <c r="BP990" i="2" s="1"/>
  <c r="BP991" i="2" s="1"/>
  <c r="BP992" i="2" s="1"/>
  <c r="BP993" i="2" s="1"/>
  <c r="BP994" i="2" s="1"/>
  <c r="BP995" i="2" s="1"/>
  <c r="BP996" i="2" s="1"/>
  <c r="BP997" i="2" s="1"/>
  <c r="BP998" i="2" s="1"/>
  <c r="BP999" i="2" s="1"/>
  <c r="BP1000" i="2" s="1"/>
  <c r="BP1001" i="2" s="1"/>
  <c r="BP1002" i="2" s="1"/>
  <c r="BP1003" i="2" s="1"/>
  <c r="BP1004" i="2" s="1"/>
  <c r="BP1005" i="2" s="1"/>
  <c r="BP1006" i="2" s="1"/>
  <c r="BP1007" i="2" s="1"/>
  <c r="BP1008" i="2" s="1"/>
  <c r="BP1009" i="2" s="1"/>
  <c r="BP1010" i="2" s="1"/>
  <c r="BP1011" i="2" s="1"/>
  <c r="BP1012" i="2" s="1"/>
  <c r="BP1013" i="2" s="1"/>
  <c r="BP1014" i="2" s="1"/>
  <c r="BP1015" i="2" s="1"/>
  <c r="BP1016" i="2" s="1"/>
  <c r="BP1017" i="2" s="1"/>
  <c r="BP1018" i="2" s="1"/>
  <c r="BP1019" i="2" s="1"/>
  <c r="BP1020" i="2" s="1"/>
  <c r="BP1021" i="2" s="1"/>
  <c r="BP1022" i="2" s="1"/>
  <c r="BP1023" i="2" s="1"/>
  <c r="BP1024" i="2" s="1"/>
  <c r="BP1025" i="2" s="1"/>
  <c r="BP1026" i="2" s="1"/>
  <c r="BP1027" i="2" s="1"/>
  <c r="BP1028" i="2" s="1"/>
  <c r="BP1029" i="2" s="1"/>
  <c r="BP1030" i="2" s="1"/>
  <c r="BP1031" i="2" s="1"/>
  <c r="BP1032" i="2" s="1"/>
  <c r="BP1033" i="2" s="1"/>
  <c r="BP1034" i="2" s="1"/>
  <c r="BP1035" i="2" s="1"/>
  <c r="BP1036" i="2" s="1"/>
  <c r="BP1037" i="2" s="1"/>
  <c r="BP1038" i="2" s="1"/>
  <c r="BP1039" i="2" s="1"/>
  <c r="BP1040" i="2" s="1"/>
  <c r="BP1041" i="2" s="1"/>
  <c r="BP1042" i="2" s="1"/>
  <c r="BP1043" i="2" s="1"/>
  <c r="BP1044" i="2" s="1"/>
  <c r="BP1045" i="2" s="1"/>
  <c r="BP1046" i="2" s="1"/>
  <c r="BP1047" i="2" s="1"/>
  <c r="BP1048" i="2" s="1"/>
  <c r="BP1049" i="2" s="1"/>
  <c r="BP1050" i="2" s="1"/>
  <c r="BP1051" i="2" s="1"/>
  <c r="BP1052" i="2" s="1"/>
  <c r="BP1053" i="2" s="1"/>
  <c r="BP1054" i="2" s="1"/>
  <c r="BP1055" i="2" s="1"/>
  <c r="BP1056" i="2" s="1"/>
  <c r="BP1057" i="2" s="1"/>
  <c r="BP1058" i="2" s="1"/>
  <c r="BP1059" i="2" s="1"/>
  <c r="BP1060" i="2" s="1"/>
  <c r="BP1061" i="2" s="1"/>
  <c r="BP1062" i="2" s="1"/>
  <c r="BP1063" i="2" s="1"/>
  <c r="BP1064" i="2" s="1"/>
  <c r="BP1065" i="2" s="1"/>
  <c r="BP1066" i="2" s="1"/>
  <c r="BP1067" i="2" s="1"/>
  <c r="BP1068" i="2" s="1"/>
  <c r="BP1069" i="2" s="1"/>
  <c r="BP1070" i="2" s="1"/>
  <c r="BP1071" i="2" s="1"/>
  <c r="BP1072" i="2" s="1"/>
  <c r="BP1073" i="2" s="1"/>
  <c r="BP1074" i="2" s="1"/>
  <c r="BP1075" i="2" s="1"/>
  <c r="BP1076" i="2" s="1"/>
  <c r="BP1077" i="2" s="1"/>
  <c r="BP1078" i="2" s="1"/>
  <c r="BP1079" i="2" s="1"/>
  <c r="BP1080" i="2" s="1"/>
  <c r="BP1081" i="2" s="1"/>
  <c r="BP1082" i="2" s="1"/>
  <c r="BP1083" i="2" s="1"/>
  <c r="BP1084" i="2" s="1"/>
  <c r="BP1085" i="2" s="1"/>
  <c r="BP1086" i="2" s="1"/>
  <c r="BP1087" i="2" s="1"/>
  <c r="BP1088" i="2" s="1"/>
  <c r="BP1089" i="2" s="1"/>
  <c r="BP1090" i="2" s="1"/>
  <c r="BP1091" i="2" s="1"/>
  <c r="BP1092" i="2" s="1"/>
  <c r="BP1093" i="2" s="1"/>
  <c r="BP1094" i="2" s="1"/>
  <c r="BP1095" i="2" s="1"/>
  <c r="BP1096" i="2" s="1"/>
  <c r="BP1097" i="2" s="1"/>
  <c r="BP1098" i="2" s="1"/>
  <c r="BP1099" i="2" s="1"/>
  <c r="BP1100" i="2" s="1"/>
  <c r="BP1101" i="2" s="1"/>
  <c r="BP1102" i="2" s="1"/>
  <c r="BP1103" i="2" s="1"/>
  <c r="BP1104" i="2" s="1"/>
  <c r="BP1105" i="2" s="1"/>
  <c r="BP1106" i="2" s="1"/>
  <c r="BP1107" i="2" s="1"/>
  <c r="BP1108" i="2" s="1"/>
  <c r="BP1109" i="2" s="1"/>
  <c r="BP1110" i="2" s="1"/>
  <c r="BP1111" i="2" s="1"/>
  <c r="BP1112" i="2" s="1"/>
  <c r="BP1113" i="2" s="1"/>
  <c r="BP1114" i="2" s="1"/>
  <c r="BP1115" i="2" s="1"/>
  <c r="BP1116" i="2" s="1"/>
  <c r="BP1117" i="2" s="1"/>
  <c r="BP1118" i="2" s="1"/>
  <c r="BP1119" i="2" s="1"/>
  <c r="BP1120" i="2" s="1"/>
  <c r="BP1121" i="2" s="1"/>
  <c r="BP1122" i="2" s="1"/>
  <c r="BP1123" i="2" s="1"/>
  <c r="BP1124" i="2" s="1"/>
  <c r="BP1125" i="2" s="1"/>
  <c r="BP1126" i="2" s="1"/>
  <c r="BP1127" i="2" s="1"/>
  <c r="BP1128" i="2" s="1"/>
  <c r="BP1129" i="2" s="1"/>
  <c r="BP1130" i="2" s="1"/>
  <c r="BP1131" i="2" s="1"/>
  <c r="BP1132" i="2" s="1"/>
  <c r="BP1133" i="2" s="1"/>
  <c r="BP1134" i="2" s="1"/>
  <c r="BP1135" i="2" s="1"/>
  <c r="BP1136" i="2" s="1"/>
  <c r="BP1137" i="2" s="1"/>
  <c r="BP1138" i="2" s="1"/>
  <c r="BP1139" i="2" s="1"/>
  <c r="BP1140" i="2" s="1"/>
  <c r="BP1141" i="2" s="1"/>
  <c r="BP1142" i="2" s="1"/>
  <c r="BP1143" i="2" s="1"/>
  <c r="BP1144" i="2" s="1"/>
  <c r="BP1145" i="2" s="1"/>
  <c r="BP1146" i="2" s="1"/>
  <c r="BP1147" i="2" s="1"/>
  <c r="BP1148" i="2" s="1"/>
  <c r="BP1149" i="2" s="1"/>
  <c r="BP1150" i="2" s="1"/>
  <c r="BP1151" i="2" s="1"/>
  <c r="BP1152" i="2" s="1"/>
  <c r="BP1153" i="2" s="1"/>
  <c r="BP1154" i="2" s="1"/>
  <c r="BP1155" i="2" s="1"/>
  <c r="BP1156" i="2" s="1"/>
  <c r="BP1157" i="2" s="1"/>
  <c r="BP1158" i="2" s="1"/>
  <c r="BP1159" i="2" s="1"/>
  <c r="BP1160" i="2" s="1"/>
  <c r="BP1161" i="2" s="1"/>
  <c r="BP1162" i="2" s="1"/>
  <c r="BP1163" i="2" s="1"/>
  <c r="BP1164" i="2" s="1"/>
  <c r="BP1165" i="2" s="1"/>
  <c r="BP1166" i="2" s="1"/>
  <c r="BP1167" i="2" s="1"/>
  <c r="BP1168" i="2" s="1"/>
  <c r="BP1169" i="2" s="1"/>
  <c r="BP1170" i="2" s="1"/>
  <c r="BP1171" i="2" s="1"/>
  <c r="BP1172" i="2" s="1"/>
  <c r="BP1173" i="2" s="1"/>
  <c r="BP1174" i="2" s="1"/>
  <c r="BP1175" i="2" s="1"/>
  <c r="BP1176" i="2" s="1"/>
  <c r="BP1177" i="2" s="1"/>
  <c r="BP1178" i="2" s="1"/>
  <c r="BP1179" i="2" s="1"/>
  <c r="BP1180" i="2" s="1"/>
  <c r="BP1181" i="2" s="1"/>
  <c r="BP1182" i="2" s="1"/>
  <c r="BP1183" i="2" s="1"/>
  <c r="BP1184" i="2" s="1"/>
  <c r="BP1185" i="2" s="1"/>
  <c r="BP1186" i="2" s="1"/>
  <c r="BP1187" i="2" s="1"/>
  <c r="BP1188" i="2" s="1"/>
  <c r="BP1189" i="2" s="1"/>
  <c r="BP1190" i="2" s="1"/>
  <c r="BP1191" i="2" s="1"/>
  <c r="BP1192" i="2" s="1"/>
  <c r="BP1193" i="2" s="1"/>
  <c r="BP1194" i="2" s="1"/>
  <c r="BP1195" i="2" s="1"/>
  <c r="BP1196" i="2" s="1"/>
  <c r="BP1197" i="2" s="1"/>
  <c r="BP1198" i="2" s="1"/>
  <c r="BK912" i="2"/>
  <c r="BI912" i="2"/>
  <c r="BH912" i="2"/>
  <c r="BG912" i="2"/>
  <c r="BE912" i="2"/>
  <c r="T912" i="2"/>
  <c r="R912" i="2"/>
  <c r="P912" i="2"/>
  <c r="J912" i="2"/>
  <c r="BF912" i="2" s="1"/>
  <c r="BK911" i="2"/>
  <c r="BI911" i="2"/>
  <c r="BH911" i="2"/>
  <c r="BG911" i="2"/>
  <c r="BE911" i="2"/>
  <c r="T911" i="2"/>
  <c r="R911" i="2"/>
  <c r="P911" i="2"/>
  <c r="J911" i="2"/>
  <c r="BF911" i="2" s="1"/>
  <c r="BK910" i="2"/>
  <c r="BI910" i="2"/>
  <c r="BH910" i="2"/>
  <c r="BG910" i="2"/>
  <c r="BE910" i="2"/>
  <c r="T910" i="2"/>
  <c r="R910" i="2"/>
  <c r="P910" i="2"/>
  <c r="J910" i="2"/>
  <c r="BF910" i="2" s="1"/>
  <c r="BP909" i="2"/>
  <c r="BP910" i="2" s="1"/>
  <c r="BP911" i="2" s="1"/>
  <c r="BK909" i="2"/>
  <c r="BI909" i="2"/>
  <c r="BH909" i="2"/>
  <c r="BG909" i="2"/>
  <c r="BE909" i="2"/>
  <c r="T909" i="2"/>
  <c r="R909" i="2"/>
  <c r="P909" i="2"/>
  <c r="J909" i="2"/>
  <c r="BF909" i="2" s="1"/>
  <c r="BQ908" i="2"/>
  <c r="I908" i="2" s="1"/>
  <c r="J908" i="2" s="1"/>
  <c r="BF908" i="2" s="1"/>
  <c r="BI908" i="2"/>
  <c r="BH908" i="2"/>
  <c r="BG908" i="2"/>
  <c r="BE908" i="2"/>
  <c r="T908" i="2"/>
  <c r="R908" i="2"/>
  <c r="P908" i="2"/>
  <c r="BP907" i="2"/>
  <c r="BK907" i="2"/>
  <c r="BI907" i="2"/>
  <c r="BH907" i="2"/>
  <c r="BG907" i="2"/>
  <c r="BE907" i="2"/>
  <c r="T907" i="2"/>
  <c r="R907" i="2"/>
  <c r="P907" i="2"/>
  <c r="J907" i="2"/>
  <c r="BF907" i="2" s="1"/>
  <c r="BI906" i="2"/>
  <c r="BH906" i="2"/>
  <c r="BG906" i="2"/>
  <c r="BE906" i="2"/>
  <c r="T906" i="2"/>
  <c r="R906" i="2"/>
  <c r="P906" i="2"/>
  <c r="BQ905" i="2"/>
  <c r="I905" i="2" s="1"/>
  <c r="J905" i="2" s="1"/>
  <c r="BF905" i="2" s="1"/>
  <c r="BI905" i="2"/>
  <c r="BH905" i="2"/>
  <c r="BG905" i="2"/>
  <c r="BE905" i="2"/>
  <c r="T905" i="2"/>
  <c r="R905" i="2"/>
  <c r="P905" i="2"/>
  <c r="BI904" i="2"/>
  <c r="BH904" i="2"/>
  <c r="BG904" i="2"/>
  <c r="BE904" i="2"/>
  <c r="T904" i="2"/>
  <c r="R904" i="2"/>
  <c r="P904" i="2"/>
  <c r="BI903" i="2"/>
  <c r="BH903" i="2"/>
  <c r="BG903" i="2"/>
  <c r="BE903" i="2"/>
  <c r="T903" i="2"/>
  <c r="R903" i="2"/>
  <c r="P903" i="2"/>
  <c r="BI902" i="2"/>
  <c r="BH902" i="2"/>
  <c r="BG902" i="2"/>
  <c r="BE902" i="2"/>
  <c r="T902" i="2"/>
  <c r="R902" i="2"/>
  <c r="P902" i="2"/>
  <c r="BP901" i="2"/>
  <c r="BK901" i="2"/>
  <c r="BI901" i="2"/>
  <c r="BH901" i="2"/>
  <c r="BG901" i="2"/>
  <c r="BE901" i="2"/>
  <c r="T901" i="2"/>
  <c r="R901" i="2"/>
  <c r="P901" i="2"/>
  <c r="J901" i="2"/>
  <c r="BF901" i="2" s="1"/>
  <c r="BI900" i="2"/>
  <c r="BH900" i="2"/>
  <c r="BG900" i="2"/>
  <c r="BE900" i="2"/>
  <c r="T900" i="2"/>
  <c r="R900" i="2"/>
  <c r="P900" i="2"/>
  <c r="BK899" i="2"/>
  <c r="BI899" i="2"/>
  <c r="BH899" i="2"/>
  <c r="BG899" i="2"/>
  <c r="BE899" i="2"/>
  <c r="T899" i="2"/>
  <c r="R899" i="2"/>
  <c r="P899" i="2"/>
  <c r="J899" i="2"/>
  <c r="BF899" i="2" s="1"/>
  <c r="BK898" i="2"/>
  <c r="BI898" i="2"/>
  <c r="BH898" i="2"/>
  <c r="BG898" i="2"/>
  <c r="BE898" i="2"/>
  <c r="T898" i="2"/>
  <c r="R898" i="2"/>
  <c r="P898" i="2"/>
  <c r="J898" i="2"/>
  <c r="BF898" i="2" s="1"/>
  <c r="BK897" i="2"/>
  <c r="BI897" i="2"/>
  <c r="BH897" i="2"/>
  <c r="BG897" i="2"/>
  <c r="BF897" i="2"/>
  <c r="BE897" i="2"/>
  <c r="T897" i="2"/>
  <c r="R897" i="2"/>
  <c r="P897" i="2"/>
  <c r="J897" i="2"/>
  <c r="BK896" i="2"/>
  <c r="BI896" i="2"/>
  <c r="BH896" i="2"/>
  <c r="BG896" i="2"/>
  <c r="BF896" i="2"/>
  <c r="BE896" i="2"/>
  <c r="T896" i="2"/>
  <c r="R896" i="2"/>
  <c r="P896" i="2"/>
  <c r="J896" i="2"/>
  <c r="BK895" i="2"/>
  <c r="BI895" i="2"/>
  <c r="BH895" i="2"/>
  <c r="BG895" i="2"/>
  <c r="BE895" i="2"/>
  <c r="T895" i="2"/>
  <c r="R895" i="2"/>
  <c r="P895" i="2"/>
  <c r="J895" i="2"/>
  <c r="BF895" i="2" s="1"/>
  <c r="BK894" i="2"/>
  <c r="BI894" i="2"/>
  <c r="BH894" i="2"/>
  <c r="BG894" i="2"/>
  <c r="BE894" i="2"/>
  <c r="T894" i="2"/>
  <c r="R894" i="2"/>
  <c r="P894" i="2"/>
  <c r="J894" i="2"/>
  <c r="BF894" i="2" s="1"/>
  <c r="BK893" i="2"/>
  <c r="BI893" i="2"/>
  <c r="BH893" i="2"/>
  <c r="BG893" i="2"/>
  <c r="BF893" i="2"/>
  <c r="BE893" i="2"/>
  <c r="T893" i="2"/>
  <c r="R893" i="2"/>
  <c r="P893" i="2"/>
  <c r="J893" i="2"/>
  <c r="BK892" i="2"/>
  <c r="BI892" i="2"/>
  <c r="BH892" i="2"/>
  <c r="BG892" i="2"/>
  <c r="BF892" i="2"/>
  <c r="BE892" i="2"/>
  <c r="T892" i="2"/>
  <c r="R892" i="2"/>
  <c r="P892" i="2"/>
  <c r="J892" i="2"/>
  <c r="BK891" i="2"/>
  <c r="BI891" i="2"/>
  <c r="BH891" i="2"/>
  <c r="BG891" i="2"/>
  <c r="BF891" i="2"/>
  <c r="BE891" i="2"/>
  <c r="T891" i="2"/>
  <c r="R891" i="2"/>
  <c r="P891" i="2"/>
  <c r="J891" i="2"/>
  <c r="BK890" i="2"/>
  <c r="BI890" i="2"/>
  <c r="BH890" i="2"/>
  <c r="BG890" i="2"/>
  <c r="BE890" i="2"/>
  <c r="T890" i="2"/>
  <c r="R890" i="2"/>
  <c r="P890" i="2"/>
  <c r="J890" i="2"/>
  <c r="BF890" i="2" s="1"/>
  <c r="BK889" i="2"/>
  <c r="BI889" i="2"/>
  <c r="BH889" i="2"/>
  <c r="BG889" i="2"/>
  <c r="BE889" i="2"/>
  <c r="T889" i="2"/>
  <c r="R889" i="2"/>
  <c r="P889" i="2"/>
  <c r="J889" i="2"/>
  <c r="BF889" i="2" s="1"/>
  <c r="BK888" i="2"/>
  <c r="BI888" i="2"/>
  <c r="BH888" i="2"/>
  <c r="BG888" i="2"/>
  <c r="BE888" i="2"/>
  <c r="T888" i="2"/>
  <c r="R888" i="2"/>
  <c r="P888" i="2"/>
  <c r="J888" i="2"/>
  <c r="BF888" i="2" s="1"/>
  <c r="BK887" i="2"/>
  <c r="BI887" i="2"/>
  <c r="BH887" i="2"/>
  <c r="BG887" i="2"/>
  <c r="BE887" i="2"/>
  <c r="T887" i="2"/>
  <c r="R887" i="2"/>
  <c r="P887" i="2"/>
  <c r="J887" i="2"/>
  <c r="BF887" i="2" s="1"/>
  <c r="BK886" i="2"/>
  <c r="BI886" i="2"/>
  <c r="BH886" i="2"/>
  <c r="BG886" i="2"/>
  <c r="BE886" i="2"/>
  <c r="T886" i="2"/>
  <c r="R886" i="2"/>
  <c r="P886" i="2"/>
  <c r="J886" i="2"/>
  <c r="BF886" i="2" s="1"/>
  <c r="BK885" i="2"/>
  <c r="BI885" i="2"/>
  <c r="BH885" i="2"/>
  <c r="BG885" i="2"/>
  <c r="BF885" i="2"/>
  <c r="BE885" i="2"/>
  <c r="T885" i="2"/>
  <c r="R885" i="2"/>
  <c r="P885" i="2"/>
  <c r="J885" i="2"/>
  <c r="BK884" i="2"/>
  <c r="BI884" i="2"/>
  <c r="BH884" i="2"/>
  <c r="BG884" i="2"/>
  <c r="BF884" i="2"/>
  <c r="BE884" i="2"/>
  <c r="T884" i="2"/>
  <c r="R884" i="2"/>
  <c r="P884" i="2"/>
  <c r="J884" i="2"/>
  <c r="BK883" i="2"/>
  <c r="BI883" i="2"/>
  <c r="BH883" i="2"/>
  <c r="BG883" i="2"/>
  <c r="BF883" i="2"/>
  <c r="BE883" i="2"/>
  <c r="T883" i="2"/>
  <c r="R883" i="2"/>
  <c r="P883" i="2"/>
  <c r="J883" i="2"/>
  <c r="BK882" i="2"/>
  <c r="BI882" i="2"/>
  <c r="BH882" i="2"/>
  <c r="BG882" i="2"/>
  <c r="BE882" i="2"/>
  <c r="T882" i="2"/>
  <c r="R882" i="2"/>
  <c r="P882" i="2"/>
  <c r="J882" i="2"/>
  <c r="BF882" i="2" s="1"/>
  <c r="BK881" i="2"/>
  <c r="BI881" i="2"/>
  <c r="BH881" i="2"/>
  <c r="BG881" i="2"/>
  <c r="BE881" i="2"/>
  <c r="T881" i="2"/>
  <c r="R881" i="2"/>
  <c r="P881" i="2"/>
  <c r="J881" i="2"/>
  <c r="BF881" i="2" s="1"/>
  <c r="BK880" i="2"/>
  <c r="BI880" i="2"/>
  <c r="BH880" i="2"/>
  <c r="BG880" i="2"/>
  <c r="BE880" i="2"/>
  <c r="T880" i="2"/>
  <c r="R880" i="2"/>
  <c r="P880" i="2"/>
  <c r="J880" i="2"/>
  <c r="BF880" i="2" s="1"/>
  <c r="BK879" i="2"/>
  <c r="BI879" i="2"/>
  <c r="BH879" i="2"/>
  <c r="BG879" i="2"/>
  <c r="BE879" i="2"/>
  <c r="T879" i="2"/>
  <c r="R879" i="2"/>
  <c r="P879" i="2"/>
  <c r="J879" i="2"/>
  <c r="BF879" i="2" s="1"/>
  <c r="BK878" i="2"/>
  <c r="BI878" i="2"/>
  <c r="BH878" i="2"/>
  <c r="BG878" i="2"/>
  <c r="BE878" i="2"/>
  <c r="T878" i="2"/>
  <c r="R878" i="2"/>
  <c r="P878" i="2"/>
  <c r="J878" i="2"/>
  <c r="BF878" i="2" s="1"/>
  <c r="BK877" i="2"/>
  <c r="BI877" i="2"/>
  <c r="BH877" i="2"/>
  <c r="BG877" i="2"/>
  <c r="BF877" i="2"/>
  <c r="BE877" i="2"/>
  <c r="T877" i="2"/>
  <c r="R877" i="2"/>
  <c r="P877" i="2"/>
  <c r="J877" i="2"/>
  <c r="BK876" i="2"/>
  <c r="BI876" i="2"/>
  <c r="BH876" i="2"/>
  <c r="BG876" i="2"/>
  <c r="BF876" i="2"/>
  <c r="BE876" i="2"/>
  <c r="T876" i="2"/>
  <c r="R876" i="2"/>
  <c r="P876" i="2"/>
  <c r="J876" i="2"/>
  <c r="BK875" i="2"/>
  <c r="BI875" i="2"/>
  <c r="BH875" i="2"/>
  <c r="BG875" i="2"/>
  <c r="BF875" i="2"/>
  <c r="BE875" i="2"/>
  <c r="T875" i="2"/>
  <c r="R875" i="2"/>
  <c r="P875" i="2"/>
  <c r="J875" i="2"/>
  <c r="BK874" i="2"/>
  <c r="BI874" i="2"/>
  <c r="BH874" i="2"/>
  <c r="BG874" i="2"/>
  <c r="BE874" i="2"/>
  <c r="T874" i="2"/>
  <c r="R874" i="2"/>
  <c r="P874" i="2"/>
  <c r="J874" i="2"/>
  <c r="BF874" i="2" s="1"/>
  <c r="BK873" i="2"/>
  <c r="BI873" i="2"/>
  <c r="BH873" i="2"/>
  <c r="BG873" i="2"/>
  <c r="BE873" i="2"/>
  <c r="T873" i="2"/>
  <c r="R873" i="2"/>
  <c r="P873" i="2"/>
  <c r="J873" i="2"/>
  <c r="BF873" i="2" s="1"/>
  <c r="BK872" i="2"/>
  <c r="BI872" i="2"/>
  <c r="BH872" i="2"/>
  <c r="BG872" i="2"/>
  <c r="BE872" i="2"/>
  <c r="T872" i="2"/>
  <c r="R872" i="2"/>
  <c r="P872" i="2"/>
  <c r="J872" i="2"/>
  <c r="BF872" i="2" s="1"/>
  <c r="BK871" i="2"/>
  <c r="BI871" i="2"/>
  <c r="BH871" i="2"/>
  <c r="BG871" i="2"/>
  <c r="BE871" i="2"/>
  <c r="T871" i="2"/>
  <c r="R871" i="2"/>
  <c r="P871" i="2"/>
  <c r="J871" i="2"/>
  <c r="BF871" i="2" s="1"/>
  <c r="BK870" i="2"/>
  <c r="BI870" i="2"/>
  <c r="BH870" i="2"/>
  <c r="BG870" i="2"/>
  <c r="BE870" i="2"/>
  <c r="T870" i="2"/>
  <c r="R870" i="2"/>
  <c r="P870" i="2"/>
  <c r="J870" i="2"/>
  <c r="BF870" i="2" s="1"/>
  <c r="BK869" i="2"/>
  <c r="BI869" i="2"/>
  <c r="BH869" i="2"/>
  <c r="BG869" i="2"/>
  <c r="BF869" i="2"/>
  <c r="BE869" i="2"/>
  <c r="T869" i="2"/>
  <c r="R869" i="2"/>
  <c r="P869" i="2"/>
  <c r="J869" i="2"/>
  <c r="BK868" i="2"/>
  <c r="BI868" i="2"/>
  <c r="BH868" i="2"/>
  <c r="BG868" i="2"/>
  <c r="BF868" i="2"/>
  <c r="BE868" i="2"/>
  <c r="T868" i="2"/>
  <c r="R868" i="2"/>
  <c r="P868" i="2"/>
  <c r="J868" i="2"/>
  <c r="BK867" i="2"/>
  <c r="BI867" i="2"/>
  <c r="BH867" i="2"/>
  <c r="BG867" i="2"/>
  <c r="BF867" i="2"/>
  <c r="BE867" i="2"/>
  <c r="T867" i="2"/>
  <c r="R867" i="2"/>
  <c r="P867" i="2"/>
  <c r="J867" i="2"/>
  <c r="BK866" i="2"/>
  <c r="BI866" i="2"/>
  <c r="BH866" i="2"/>
  <c r="BG866" i="2"/>
  <c r="BE866" i="2"/>
  <c r="T866" i="2"/>
  <c r="R866" i="2"/>
  <c r="P866" i="2"/>
  <c r="J866" i="2"/>
  <c r="BF866" i="2" s="1"/>
  <c r="BK865" i="2"/>
  <c r="BI865" i="2"/>
  <c r="BH865" i="2"/>
  <c r="BG865" i="2"/>
  <c r="BE865" i="2"/>
  <c r="T865" i="2"/>
  <c r="R865" i="2"/>
  <c r="P865" i="2"/>
  <c r="J865" i="2"/>
  <c r="BF865" i="2" s="1"/>
  <c r="BK864" i="2"/>
  <c r="BI864" i="2"/>
  <c r="BH864" i="2"/>
  <c r="BG864" i="2"/>
  <c r="BE864" i="2"/>
  <c r="T864" i="2"/>
  <c r="R864" i="2"/>
  <c r="P864" i="2"/>
  <c r="J864" i="2"/>
  <c r="BF864" i="2" s="1"/>
  <c r="BK863" i="2"/>
  <c r="BI863" i="2"/>
  <c r="BH863" i="2"/>
  <c r="BG863" i="2"/>
  <c r="BE863" i="2"/>
  <c r="T863" i="2"/>
  <c r="R863" i="2"/>
  <c r="P863" i="2"/>
  <c r="J863" i="2"/>
  <c r="BF863" i="2" s="1"/>
  <c r="BK862" i="2"/>
  <c r="BI862" i="2"/>
  <c r="BH862" i="2"/>
  <c r="BG862" i="2"/>
  <c r="BE862" i="2"/>
  <c r="T862" i="2"/>
  <c r="R862" i="2"/>
  <c r="P862" i="2"/>
  <c r="J862" i="2"/>
  <c r="BF862" i="2" s="1"/>
  <c r="BK861" i="2"/>
  <c r="BI861" i="2"/>
  <c r="BH861" i="2"/>
  <c r="BG861" i="2"/>
  <c r="BF861" i="2"/>
  <c r="BE861" i="2"/>
  <c r="T861" i="2"/>
  <c r="R861" i="2"/>
  <c r="P861" i="2"/>
  <c r="J861" i="2"/>
  <c r="BK860" i="2"/>
  <c r="BI860" i="2"/>
  <c r="BH860" i="2"/>
  <c r="BG860" i="2"/>
  <c r="BF860" i="2"/>
  <c r="BE860" i="2"/>
  <c r="T860" i="2"/>
  <c r="R860" i="2"/>
  <c r="P860" i="2"/>
  <c r="J860" i="2"/>
  <c r="BK859" i="2"/>
  <c r="BI859" i="2"/>
  <c r="BH859" i="2"/>
  <c r="BG859" i="2"/>
  <c r="BF859" i="2"/>
  <c r="BE859" i="2"/>
  <c r="T859" i="2"/>
  <c r="R859" i="2"/>
  <c r="P859" i="2"/>
  <c r="J859" i="2"/>
  <c r="BK858" i="2"/>
  <c r="BI858" i="2"/>
  <c r="BH858" i="2"/>
  <c r="BG858" i="2"/>
  <c r="BE858" i="2"/>
  <c r="T858" i="2"/>
  <c r="R858" i="2"/>
  <c r="P858" i="2"/>
  <c r="J858" i="2"/>
  <c r="BF858" i="2" s="1"/>
  <c r="BK857" i="2"/>
  <c r="BI857" i="2"/>
  <c r="BH857" i="2"/>
  <c r="BG857" i="2"/>
  <c r="BE857" i="2"/>
  <c r="T857" i="2"/>
  <c r="R857" i="2"/>
  <c r="P857" i="2"/>
  <c r="J857" i="2"/>
  <c r="BF857" i="2" s="1"/>
  <c r="BK856" i="2"/>
  <c r="BI856" i="2"/>
  <c r="BH856" i="2"/>
  <c r="BG856" i="2"/>
  <c r="BE856" i="2"/>
  <c r="T856" i="2"/>
  <c r="R856" i="2"/>
  <c r="P856" i="2"/>
  <c r="J856" i="2"/>
  <c r="BF856" i="2" s="1"/>
  <c r="BK855" i="2"/>
  <c r="BI855" i="2"/>
  <c r="BH855" i="2"/>
  <c r="BG855" i="2"/>
  <c r="BF855" i="2"/>
  <c r="BE855" i="2"/>
  <c r="T855" i="2"/>
  <c r="R855" i="2"/>
  <c r="P855" i="2"/>
  <c r="J855" i="2"/>
  <c r="BK854" i="2"/>
  <c r="BI854" i="2"/>
  <c r="BH854" i="2"/>
  <c r="BG854" i="2"/>
  <c r="BE854" i="2"/>
  <c r="T854" i="2"/>
  <c r="R854" i="2"/>
  <c r="P854" i="2"/>
  <c r="J854" i="2"/>
  <c r="BF854" i="2" s="1"/>
  <c r="BK853" i="2"/>
  <c r="BI853" i="2"/>
  <c r="BH853" i="2"/>
  <c r="BG853" i="2"/>
  <c r="BE853" i="2"/>
  <c r="T853" i="2"/>
  <c r="R853" i="2"/>
  <c r="P853" i="2"/>
  <c r="J853" i="2"/>
  <c r="BF853" i="2" s="1"/>
  <c r="BK852" i="2"/>
  <c r="BI852" i="2"/>
  <c r="BH852" i="2"/>
  <c r="BG852" i="2"/>
  <c r="BE852" i="2"/>
  <c r="T852" i="2"/>
  <c r="R852" i="2"/>
  <c r="P852" i="2"/>
  <c r="J852" i="2"/>
  <c r="BF852" i="2" s="1"/>
  <c r="BK851" i="2"/>
  <c r="BI851" i="2"/>
  <c r="BH851" i="2"/>
  <c r="BG851" i="2"/>
  <c r="BF851" i="2"/>
  <c r="BE851" i="2"/>
  <c r="T851" i="2"/>
  <c r="R851" i="2"/>
  <c r="P851" i="2"/>
  <c r="J851" i="2"/>
  <c r="BK850" i="2"/>
  <c r="BI850" i="2"/>
  <c r="BH850" i="2"/>
  <c r="BG850" i="2"/>
  <c r="BE850" i="2"/>
  <c r="T850" i="2"/>
  <c r="R850" i="2"/>
  <c r="P850" i="2"/>
  <c r="J850" i="2"/>
  <c r="BF850" i="2" s="1"/>
  <c r="BK849" i="2"/>
  <c r="BI849" i="2"/>
  <c r="BH849" i="2"/>
  <c r="BG849" i="2"/>
  <c r="BE849" i="2"/>
  <c r="T849" i="2"/>
  <c r="R849" i="2"/>
  <c r="P849" i="2"/>
  <c r="J849" i="2"/>
  <c r="BF849" i="2" s="1"/>
  <c r="BK848" i="2"/>
  <c r="BI848" i="2"/>
  <c r="BH848" i="2"/>
  <c r="BG848" i="2"/>
  <c r="BE848" i="2"/>
  <c r="T848" i="2"/>
  <c r="R848" i="2"/>
  <c r="P848" i="2"/>
  <c r="J848" i="2"/>
  <c r="BF848" i="2" s="1"/>
  <c r="BK847" i="2"/>
  <c r="BI847" i="2"/>
  <c r="BH847" i="2"/>
  <c r="BG847" i="2"/>
  <c r="BE847" i="2"/>
  <c r="T847" i="2"/>
  <c r="R847" i="2"/>
  <c r="P847" i="2"/>
  <c r="J847" i="2"/>
  <c r="BF847" i="2" s="1"/>
  <c r="BK846" i="2"/>
  <c r="BI846" i="2"/>
  <c r="BH846" i="2"/>
  <c r="BG846" i="2"/>
  <c r="BE846" i="2"/>
  <c r="T846" i="2"/>
  <c r="R846" i="2"/>
  <c r="P846" i="2"/>
  <c r="J846" i="2"/>
  <c r="BF846" i="2" s="1"/>
  <c r="BP845" i="2"/>
  <c r="BP846" i="2" s="1"/>
  <c r="BP847" i="2" s="1"/>
  <c r="BP848" i="2" s="1"/>
  <c r="BP849" i="2" s="1"/>
  <c r="BP850" i="2" s="1"/>
  <c r="BP851" i="2" s="1"/>
  <c r="BP852" i="2" s="1"/>
  <c r="BP853" i="2" s="1"/>
  <c r="BP854" i="2" s="1"/>
  <c r="BP855" i="2" s="1"/>
  <c r="BP856" i="2" s="1"/>
  <c r="BP857" i="2" s="1"/>
  <c r="BP858" i="2" s="1"/>
  <c r="BP859" i="2" s="1"/>
  <c r="BP860" i="2" s="1"/>
  <c r="BP861" i="2" s="1"/>
  <c r="BP862" i="2" s="1"/>
  <c r="BP863" i="2" s="1"/>
  <c r="BP864" i="2" s="1"/>
  <c r="BP865" i="2" s="1"/>
  <c r="BP866" i="2" s="1"/>
  <c r="BP867" i="2" s="1"/>
  <c r="BP868" i="2" s="1"/>
  <c r="BP869" i="2" s="1"/>
  <c r="BP870" i="2" s="1"/>
  <c r="BP871" i="2" s="1"/>
  <c r="BP872" i="2" s="1"/>
  <c r="BP873" i="2" s="1"/>
  <c r="BP874" i="2" s="1"/>
  <c r="BP875" i="2" s="1"/>
  <c r="BP876" i="2" s="1"/>
  <c r="BP877" i="2" s="1"/>
  <c r="BP878" i="2" s="1"/>
  <c r="BP879" i="2" s="1"/>
  <c r="BP880" i="2" s="1"/>
  <c r="BP881" i="2" s="1"/>
  <c r="BP882" i="2" s="1"/>
  <c r="BP883" i="2" s="1"/>
  <c r="BP884" i="2" s="1"/>
  <c r="BP885" i="2" s="1"/>
  <c r="BP886" i="2" s="1"/>
  <c r="BP887" i="2" s="1"/>
  <c r="BP888" i="2" s="1"/>
  <c r="BP889" i="2" s="1"/>
  <c r="BP890" i="2" s="1"/>
  <c r="BP891" i="2" s="1"/>
  <c r="BP892" i="2" s="1"/>
  <c r="BP893" i="2" s="1"/>
  <c r="BP894" i="2" s="1"/>
  <c r="BP895" i="2" s="1"/>
  <c r="BP896" i="2" s="1"/>
  <c r="BP897" i="2" s="1"/>
  <c r="BP898" i="2" s="1"/>
  <c r="BP899" i="2" s="1"/>
  <c r="BK845" i="2"/>
  <c r="BI845" i="2"/>
  <c r="BH845" i="2"/>
  <c r="BG845" i="2"/>
  <c r="BE845" i="2"/>
  <c r="T845" i="2"/>
  <c r="R845" i="2"/>
  <c r="P845" i="2"/>
  <c r="J845" i="2"/>
  <c r="BF845" i="2" s="1"/>
  <c r="BK842" i="2"/>
  <c r="BI842" i="2"/>
  <c r="BH842" i="2"/>
  <c r="BG842" i="2"/>
  <c r="BF842" i="2"/>
  <c r="BE842" i="2"/>
  <c r="T842" i="2"/>
  <c r="R842" i="2"/>
  <c r="P842" i="2"/>
  <c r="J842" i="2"/>
  <c r="BK840" i="2"/>
  <c r="BI840" i="2"/>
  <c r="BH840" i="2"/>
  <c r="BG840" i="2"/>
  <c r="BF840" i="2"/>
  <c r="BE840" i="2"/>
  <c r="T840" i="2"/>
  <c r="T839" i="2" s="1"/>
  <c r="R840" i="2"/>
  <c r="P840" i="2"/>
  <c r="J840" i="2"/>
  <c r="BK839" i="2"/>
  <c r="J839" i="2" s="1"/>
  <c r="R839" i="2"/>
  <c r="BK829" i="2"/>
  <c r="BI829" i="2"/>
  <c r="BH829" i="2"/>
  <c r="BG829" i="2"/>
  <c r="BE829" i="2"/>
  <c r="T829" i="2"/>
  <c r="T818" i="2" s="1"/>
  <c r="R829" i="2"/>
  <c r="P829" i="2"/>
  <c r="J829" i="2"/>
  <c r="BF829" i="2" s="1"/>
  <c r="BK819" i="2"/>
  <c r="BK818" i="2" s="1"/>
  <c r="J818" i="2" s="1"/>
  <c r="J118" i="2" s="1"/>
  <c r="BI819" i="2"/>
  <c r="BH819" i="2"/>
  <c r="BG819" i="2"/>
  <c r="BE819" i="2"/>
  <c r="T819" i="2"/>
  <c r="R819" i="2"/>
  <c r="R818" i="2" s="1"/>
  <c r="P819" i="2"/>
  <c r="J819" i="2"/>
  <c r="BF819" i="2" s="1"/>
  <c r="P818" i="2"/>
  <c r="BK817" i="2"/>
  <c r="BI817" i="2"/>
  <c r="BH817" i="2"/>
  <c r="BG817" i="2"/>
  <c r="BE817" i="2"/>
  <c r="T817" i="2"/>
  <c r="R817" i="2"/>
  <c r="P817" i="2"/>
  <c r="J817" i="2"/>
  <c r="BF817" i="2" s="1"/>
  <c r="BK813" i="2"/>
  <c r="BI813" i="2"/>
  <c r="BH813" i="2"/>
  <c r="BG813" i="2"/>
  <c r="BE813" i="2"/>
  <c r="T813" i="2"/>
  <c r="R813" i="2"/>
  <c r="P813" i="2"/>
  <c r="J813" i="2"/>
  <c r="BF813" i="2" s="1"/>
  <c r="BK811" i="2"/>
  <c r="BI811" i="2"/>
  <c r="BH811" i="2"/>
  <c r="BG811" i="2"/>
  <c r="BE811" i="2"/>
  <c r="T811" i="2"/>
  <c r="R811" i="2"/>
  <c r="P811" i="2"/>
  <c r="J811" i="2"/>
  <c r="BF811" i="2" s="1"/>
  <c r="BK807" i="2"/>
  <c r="BI807" i="2"/>
  <c r="BH807" i="2"/>
  <c r="BG807" i="2"/>
  <c r="BE807" i="2"/>
  <c r="T807" i="2"/>
  <c r="R807" i="2"/>
  <c r="R803" i="2" s="1"/>
  <c r="P807" i="2"/>
  <c r="J807" i="2"/>
  <c r="BF807" i="2" s="1"/>
  <c r="BK805" i="2"/>
  <c r="BI805" i="2"/>
  <c r="BH805" i="2"/>
  <c r="BG805" i="2"/>
  <c r="BE805" i="2"/>
  <c r="T805" i="2"/>
  <c r="R805" i="2"/>
  <c r="P805" i="2"/>
  <c r="J805" i="2"/>
  <c r="BF805" i="2" s="1"/>
  <c r="BK804" i="2"/>
  <c r="BI804" i="2"/>
  <c r="BH804" i="2"/>
  <c r="BG804" i="2"/>
  <c r="BE804" i="2"/>
  <c r="T804" i="2"/>
  <c r="T803" i="2" s="1"/>
  <c r="R804" i="2"/>
  <c r="P804" i="2"/>
  <c r="P803" i="2" s="1"/>
  <c r="J804" i="2"/>
  <c r="BF804" i="2" s="1"/>
  <c r="BK803" i="2"/>
  <c r="J803" i="2" s="1"/>
  <c r="BK802" i="2"/>
  <c r="BI802" i="2"/>
  <c r="BH802" i="2"/>
  <c r="BG802" i="2"/>
  <c r="BE802" i="2"/>
  <c r="T802" i="2"/>
  <c r="R802" i="2"/>
  <c r="P802" i="2"/>
  <c r="J802" i="2"/>
  <c r="BF802" i="2" s="1"/>
  <c r="BK800" i="2"/>
  <c r="BI800" i="2"/>
  <c r="BH800" i="2"/>
  <c r="BG800" i="2"/>
  <c r="BE800" i="2"/>
  <c r="T800" i="2"/>
  <c r="R800" i="2"/>
  <c r="P800" i="2"/>
  <c r="J800" i="2"/>
  <c r="BF800" i="2" s="1"/>
  <c r="BK798" i="2"/>
  <c r="BI798" i="2"/>
  <c r="BH798" i="2"/>
  <c r="BG798" i="2"/>
  <c r="BE798" i="2"/>
  <c r="T798" i="2"/>
  <c r="R798" i="2"/>
  <c r="P798" i="2"/>
  <c r="J798" i="2"/>
  <c r="BF798" i="2" s="1"/>
  <c r="BK796" i="2"/>
  <c r="BI796" i="2"/>
  <c r="BH796" i="2"/>
  <c r="BG796" i="2"/>
  <c r="BE796" i="2"/>
  <c r="T796" i="2"/>
  <c r="R796" i="2"/>
  <c r="P796" i="2"/>
  <c r="P788" i="2" s="1"/>
  <c r="J796" i="2"/>
  <c r="BF796" i="2" s="1"/>
  <c r="BK794" i="2"/>
  <c r="BI794" i="2"/>
  <c r="BH794" i="2"/>
  <c r="BG794" i="2"/>
  <c r="BE794" i="2"/>
  <c r="T794" i="2"/>
  <c r="R794" i="2"/>
  <c r="P794" i="2"/>
  <c r="J794" i="2"/>
  <c r="BF794" i="2" s="1"/>
  <c r="BK789" i="2"/>
  <c r="BI789" i="2"/>
  <c r="BH789" i="2"/>
  <c r="BG789" i="2"/>
  <c r="BE789" i="2"/>
  <c r="T789" i="2"/>
  <c r="T788" i="2" s="1"/>
  <c r="R789" i="2"/>
  <c r="P789" i="2"/>
  <c r="J789" i="2"/>
  <c r="BF789" i="2" s="1"/>
  <c r="BK788" i="2"/>
  <c r="J788" i="2" s="1"/>
  <c r="BK787" i="2"/>
  <c r="BI787" i="2"/>
  <c r="BH787" i="2"/>
  <c r="BG787" i="2"/>
  <c r="BF787" i="2"/>
  <c r="BE787" i="2"/>
  <c r="T787" i="2"/>
  <c r="R787" i="2"/>
  <c r="P787" i="2"/>
  <c r="J787" i="2"/>
  <c r="BK778" i="2"/>
  <c r="BI778" i="2"/>
  <c r="BH778" i="2"/>
  <c r="BG778" i="2"/>
  <c r="BF778" i="2"/>
  <c r="BE778" i="2"/>
  <c r="T778" i="2"/>
  <c r="R778" i="2"/>
  <c r="P778" i="2"/>
  <c r="J778" i="2"/>
  <c r="BK774" i="2"/>
  <c r="BI774" i="2"/>
  <c r="BH774" i="2"/>
  <c r="BG774" i="2"/>
  <c r="BF774" i="2"/>
  <c r="BE774" i="2"/>
  <c r="T774" i="2"/>
  <c r="R774" i="2"/>
  <c r="P774" i="2"/>
  <c r="J774" i="2"/>
  <c r="BK772" i="2"/>
  <c r="BI772" i="2"/>
  <c r="BH772" i="2"/>
  <c r="BG772" i="2"/>
  <c r="BF772" i="2"/>
  <c r="BE772" i="2"/>
  <c r="T772" i="2"/>
  <c r="R772" i="2"/>
  <c r="P772" i="2"/>
  <c r="J772" i="2"/>
  <c r="BK768" i="2"/>
  <c r="BI768" i="2"/>
  <c r="BH768" i="2"/>
  <c r="BG768" i="2"/>
  <c r="BF768" i="2"/>
  <c r="BE768" i="2"/>
  <c r="T768" i="2"/>
  <c r="R768" i="2"/>
  <c r="P768" i="2"/>
  <c r="J768" i="2"/>
  <c r="BK766" i="2"/>
  <c r="BI766" i="2"/>
  <c r="BH766" i="2"/>
  <c r="BG766" i="2"/>
  <c r="BF766" i="2"/>
  <c r="BE766" i="2"/>
  <c r="T766" i="2"/>
  <c r="R766" i="2"/>
  <c r="P766" i="2"/>
  <c r="J766" i="2"/>
  <c r="BK757" i="2"/>
  <c r="BI757" i="2"/>
  <c r="BH757" i="2"/>
  <c r="BG757" i="2"/>
  <c r="BF757" i="2"/>
  <c r="BE757" i="2"/>
  <c r="T757" i="2"/>
  <c r="R757" i="2"/>
  <c r="P757" i="2"/>
  <c r="J757" i="2"/>
  <c r="BK755" i="2"/>
  <c r="BI755" i="2"/>
  <c r="BH755" i="2"/>
  <c r="BG755" i="2"/>
  <c r="BF755" i="2"/>
  <c r="BE755" i="2"/>
  <c r="T755" i="2"/>
  <c r="R755" i="2"/>
  <c r="P755" i="2"/>
  <c r="J755" i="2"/>
  <c r="BK754" i="2"/>
  <c r="BI754" i="2"/>
  <c r="BH754" i="2"/>
  <c r="BG754" i="2"/>
  <c r="BF754" i="2"/>
  <c r="BE754" i="2"/>
  <c r="T754" i="2"/>
  <c r="R754" i="2"/>
  <c r="P754" i="2"/>
  <c r="J754" i="2"/>
  <c r="BK752" i="2"/>
  <c r="BI752" i="2"/>
  <c r="BH752" i="2"/>
  <c r="BG752" i="2"/>
  <c r="BF752" i="2"/>
  <c r="BE752" i="2"/>
  <c r="T752" i="2"/>
  <c r="R752" i="2"/>
  <c r="P752" i="2"/>
  <c r="J752" i="2"/>
  <c r="BK751" i="2"/>
  <c r="BI751" i="2"/>
  <c r="BH751" i="2"/>
  <c r="BG751" i="2"/>
  <c r="BF751" i="2"/>
  <c r="BE751" i="2"/>
  <c r="T751" i="2"/>
  <c r="R751" i="2"/>
  <c r="P751" i="2"/>
  <c r="J751" i="2"/>
  <c r="BK750" i="2"/>
  <c r="BI750" i="2"/>
  <c r="BH750" i="2"/>
  <c r="BG750" i="2"/>
  <c r="BF750" i="2"/>
  <c r="BE750" i="2"/>
  <c r="T750" i="2"/>
  <c r="R750" i="2"/>
  <c r="P750" i="2"/>
  <c r="J750" i="2"/>
  <c r="BK749" i="2"/>
  <c r="BI749" i="2"/>
  <c r="BH749" i="2"/>
  <c r="BG749" i="2"/>
  <c r="BF749" i="2"/>
  <c r="BE749" i="2"/>
  <c r="T749" i="2"/>
  <c r="R749" i="2"/>
  <c r="P749" i="2"/>
  <c r="J749" i="2"/>
  <c r="BK748" i="2"/>
  <c r="BI748" i="2"/>
  <c r="BH748" i="2"/>
  <c r="BG748" i="2"/>
  <c r="BF748" i="2"/>
  <c r="BE748" i="2"/>
  <c r="T748" i="2"/>
  <c r="R748" i="2"/>
  <c r="P748" i="2"/>
  <c r="J748" i="2"/>
  <c r="BK747" i="2"/>
  <c r="BI747" i="2"/>
  <c r="BH747" i="2"/>
  <c r="BG747" i="2"/>
  <c r="BF747" i="2"/>
  <c r="BE747" i="2"/>
  <c r="T747" i="2"/>
  <c r="R747" i="2"/>
  <c r="P747" i="2"/>
  <c r="J747" i="2"/>
  <c r="BK746" i="2"/>
  <c r="BI746" i="2"/>
  <c r="BH746" i="2"/>
  <c r="BG746" i="2"/>
  <c r="BF746" i="2"/>
  <c r="BE746" i="2"/>
  <c r="T746" i="2"/>
  <c r="R746" i="2"/>
  <c r="P746" i="2"/>
  <c r="J746" i="2"/>
  <c r="BK745" i="2"/>
  <c r="BI745" i="2"/>
  <c r="BH745" i="2"/>
  <c r="BG745" i="2"/>
  <c r="BF745" i="2"/>
  <c r="BE745" i="2"/>
  <c r="T745" i="2"/>
  <c r="R745" i="2"/>
  <c r="P745" i="2"/>
  <c r="J745" i="2"/>
  <c r="BK738" i="2"/>
  <c r="BI738" i="2"/>
  <c r="BH738" i="2"/>
  <c r="BG738" i="2"/>
  <c r="BF738" i="2"/>
  <c r="BE738" i="2"/>
  <c r="T738" i="2"/>
  <c r="R738" i="2"/>
  <c r="P738" i="2"/>
  <c r="J738" i="2"/>
  <c r="BK734" i="2"/>
  <c r="BI734" i="2"/>
  <c r="BH734" i="2"/>
  <c r="BG734" i="2"/>
  <c r="BF734" i="2"/>
  <c r="BE734" i="2"/>
  <c r="T734" i="2"/>
  <c r="R734" i="2"/>
  <c r="P734" i="2"/>
  <c r="J734" i="2"/>
  <c r="BK733" i="2"/>
  <c r="BI733" i="2"/>
  <c r="BH733" i="2"/>
  <c r="BG733" i="2"/>
  <c r="BF733" i="2"/>
  <c r="BE733" i="2"/>
  <c r="T733" i="2"/>
  <c r="R733" i="2"/>
  <c r="P733" i="2"/>
  <c r="J733" i="2"/>
  <c r="BK731" i="2"/>
  <c r="BI731" i="2"/>
  <c r="BH731" i="2"/>
  <c r="BG731" i="2"/>
  <c r="BF731" i="2"/>
  <c r="BE731" i="2"/>
  <c r="T731" i="2"/>
  <c r="R731" i="2"/>
  <c r="P731" i="2"/>
  <c r="J731" i="2"/>
  <c r="BK730" i="2"/>
  <c r="BI730" i="2"/>
  <c r="BH730" i="2"/>
  <c r="BG730" i="2"/>
  <c r="BF730" i="2"/>
  <c r="BE730" i="2"/>
  <c r="T730" i="2"/>
  <c r="R730" i="2"/>
  <c r="P730" i="2"/>
  <c r="J730" i="2"/>
  <c r="BK728" i="2"/>
  <c r="BI728" i="2"/>
  <c r="BH728" i="2"/>
  <c r="BG728" i="2"/>
  <c r="BF728" i="2"/>
  <c r="BE728" i="2"/>
  <c r="T728" i="2"/>
  <c r="R728" i="2"/>
  <c r="P728" i="2"/>
  <c r="J728" i="2"/>
  <c r="BK724" i="2"/>
  <c r="BI724" i="2"/>
  <c r="BH724" i="2"/>
  <c r="BG724" i="2"/>
  <c r="BF724" i="2"/>
  <c r="BE724" i="2"/>
  <c r="T724" i="2"/>
  <c r="R724" i="2"/>
  <c r="P724" i="2"/>
  <c r="J724" i="2"/>
  <c r="BK720" i="2"/>
  <c r="BI720" i="2"/>
  <c r="BH720" i="2"/>
  <c r="BG720" i="2"/>
  <c r="BF720" i="2"/>
  <c r="BE720" i="2"/>
  <c r="T720" i="2"/>
  <c r="R720" i="2"/>
  <c r="P720" i="2"/>
  <c r="J720" i="2"/>
  <c r="BK716" i="2"/>
  <c r="BI716" i="2"/>
  <c r="BH716" i="2"/>
  <c r="BG716" i="2"/>
  <c r="BF716" i="2"/>
  <c r="BE716" i="2"/>
  <c r="T716" i="2"/>
  <c r="R716" i="2"/>
  <c r="P716" i="2"/>
  <c r="J716" i="2"/>
  <c r="BK712" i="2"/>
  <c r="BI712" i="2"/>
  <c r="BH712" i="2"/>
  <c r="BG712" i="2"/>
  <c r="BF712" i="2"/>
  <c r="BE712" i="2"/>
  <c r="T712" i="2"/>
  <c r="R712" i="2"/>
  <c r="P712" i="2"/>
  <c r="J712" i="2"/>
  <c r="BK708" i="2"/>
  <c r="BI708" i="2"/>
  <c r="BH708" i="2"/>
  <c r="BG708" i="2"/>
  <c r="BF708" i="2"/>
  <c r="BE708" i="2"/>
  <c r="T708" i="2"/>
  <c r="R708" i="2"/>
  <c r="P708" i="2"/>
  <c r="J708" i="2"/>
  <c r="BK707" i="2"/>
  <c r="BI707" i="2"/>
  <c r="BH707" i="2"/>
  <c r="BG707" i="2"/>
  <c r="BF707" i="2"/>
  <c r="BE707" i="2"/>
  <c r="T707" i="2"/>
  <c r="R707" i="2"/>
  <c r="P707" i="2"/>
  <c r="J707" i="2"/>
  <c r="BK699" i="2"/>
  <c r="BI699" i="2"/>
  <c r="BH699" i="2"/>
  <c r="BG699" i="2"/>
  <c r="BF699" i="2"/>
  <c r="BE699" i="2"/>
  <c r="T699" i="2"/>
  <c r="T698" i="2" s="1"/>
  <c r="R699" i="2"/>
  <c r="P699" i="2"/>
  <c r="J699" i="2"/>
  <c r="BK698" i="2"/>
  <c r="J698" i="2" s="1"/>
  <c r="R698" i="2"/>
  <c r="BK697" i="2"/>
  <c r="BI697" i="2"/>
  <c r="BH697" i="2"/>
  <c r="BG697" i="2"/>
  <c r="BE697" i="2"/>
  <c r="T697" i="2"/>
  <c r="R697" i="2"/>
  <c r="P697" i="2"/>
  <c r="J697" i="2"/>
  <c r="BF697" i="2" s="1"/>
  <c r="BK696" i="2"/>
  <c r="BI696" i="2"/>
  <c r="BH696" i="2"/>
  <c r="BG696" i="2"/>
  <c r="BE696" i="2"/>
  <c r="T696" i="2"/>
  <c r="R696" i="2"/>
  <c r="P696" i="2"/>
  <c r="J696" i="2"/>
  <c r="BF696" i="2" s="1"/>
  <c r="BK695" i="2"/>
  <c r="BI695" i="2"/>
  <c r="BH695" i="2"/>
  <c r="BG695" i="2"/>
  <c r="BE695" i="2"/>
  <c r="T695" i="2"/>
  <c r="R695" i="2"/>
  <c r="P695" i="2"/>
  <c r="J695" i="2"/>
  <c r="BF695" i="2" s="1"/>
  <c r="BK691" i="2"/>
  <c r="BI691" i="2"/>
  <c r="BH691" i="2"/>
  <c r="BG691" i="2"/>
  <c r="BE691" i="2"/>
  <c r="T691" i="2"/>
  <c r="R691" i="2"/>
  <c r="P691" i="2"/>
  <c r="J691" i="2"/>
  <c r="BF691" i="2" s="1"/>
  <c r="BK690" i="2"/>
  <c r="BI690" i="2"/>
  <c r="BH690" i="2"/>
  <c r="BG690" i="2"/>
  <c r="BE690" i="2"/>
  <c r="T690" i="2"/>
  <c r="R690" i="2"/>
  <c r="P690" i="2"/>
  <c r="J690" i="2"/>
  <c r="BF690" i="2" s="1"/>
  <c r="BK689" i="2"/>
  <c r="BI689" i="2"/>
  <c r="BH689" i="2"/>
  <c r="BG689" i="2"/>
  <c r="BE689" i="2"/>
  <c r="T689" i="2"/>
  <c r="R689" i="2"/>
  <c r="P689" i="2"/>
  <c r="J689" i="2"/>
  <c r="BF689" i="2" s="1"/>
  <c r="BK685" i="2"/>
  <c r="BI685" i="2"/>
  <c r="BH685" i="2"/>
  <c r="BG685" i="2"/>
  <c r="BE685" i="2"/>
  <c r="T685" i="2"/>
  <c r="R685" i="2"/>
  <c r="P685" i="2"/>
  <c r="J685" i="2"/>
  <c r="BF685" i="2" s="1"/>
  <c r="BK684" i="2"/>
  <c r="BI684" i="2"/>
  <c r="BH684" i="2"/>
  <c r="BG684" i="2"/>
  <c r="BE684" i="2"/>
  <c r="T684" i="2"/>
  <c r="R684" i="2"/>
  <c r="P684" i="2"/>
  <c r="J684" i="2"/>
  <c r="BF684" i="2" s="1"/>
  <c r="BK683" i="2"/>
  <c r="BI683" i="2"/>
  <c r="BH683" i="2"/>
  <c r="BG683" i="2"/>
  <c r="BE683" i="2"/>
  <c r="T683" i="2"/>
  <c r="R683" i="2"/>
  <c r="P683" i="2"/>
  <c r="J683" i="2"/>
  <c r="BF683" i="2" s="1"/>
  <c r="BK679" i="2"/>
  <c r="BI679" i="2"/>
  <c r="BH679" i="2"/>
  <c r="BG679" i="2"/>
  <c r="BE679" i="2"/>
  <c r="T679" i="2"/>
  <c r="R679" i="2"/>
  <c r="P679" i="2"/>
  <c r="J679" i="2"/>
  <c r="BF679" i="2" s="1"/>
  <c r="BK677" i="2"/>
  <c r="BI677" i="2"/>
  <c r="BH677" i="2"/>
  <c r="BG677" i="2"/>
  <c r="BE677" i="2"/>
  <c r="T677" i="2"/>
  <c r="T674" i="2" s="1"/>
  <c r="R677" i="2"/>
  <c r="P677" i="2"/>
  <c r="J677" i="2"/>
  <c r="BF677" i="2" s="1"/>
  <c r="BK675" i="2"/>
  <c r="BI675" i="2"/>
  <c r="BH675" i="2"/>
  <c r="BG675" i="2"/>
  <c r="BE675" i="2"/>
  <c r="T675" i="2"/>
  <c r="R675" i="2"/>
  <c r="R674" i="2" s="1"/>
  <c r="P675" i="2"/>
  <c r="J675" i="2"/>
  <c r="BF675" i="2" s="1"/>
  <c r="P674" i="2"/>
  <c r="BK673" i="2"/>
  <c r="BI673" i="2"/>
  <c r="BH673" i="2"/>
  <c r="BG673" i="2"/>
  <c r="BE673" i="2"/>
  <c r="T673" i="2"/>
  <c r="R673" i="2"/>
  <c r="P673" i="2"/>
  <c r="J673" i="2"/>
  <c r="BF673" i="2" s="1"/>
  <c r="BK671" i="2"/>
  <c r="BI671" i="2"/>
  <c r="BH671" i="2"/>
  <c r="BG671" i="2"/>
  <c r="BE671" i="2"/>
  <c r="T671" i="2"/>
  <c r="R671" i="2"/>
  <c r="P671" i="2"/>
  <c r="J671" i="2"/>
  <c r="BF671" i="2" s="1"/>
  <c r="BK669" i="2"/>
  <c r="BI669" i="2"/>
  <c r="BH669" i="2"/>
  <c r="BG669" i="2"/>
  <c r="BE669" i="2"/>
  <c r="T669" i="2"/>
  <c r="R669" i="2"/>
  <c r="P669" i="2"/>
  <c r="J669" i="2"/>
  <c r="BF669" i="2" s="1"/>
  <c r="BK665" i="2"/>
  <c r="BI665" i="2"/>
  <c r="BH665" i="2"/>
  <c r="BG665" i="2"/>
  <c r="BE665" i="2"/>
  <c r="T665" i="2"/>
  <c r="R665" i="2"/>
  <c r="P665" i="2"/>
  <c r="J665" i="2"/>
  <c r="BF665" i="2" s="1"/>
  <c r="BK663" i="2"/>
  <c r="BI663" i="2"/>
  <c r="BH663" i="2"/>
  <c r="BG663" i="2"/>
  <c r="BE663" i="2"/>
  <c r="T663" i="2"/>
  <c r="T662" i="2" s="1"/>
  <c r="R663" i="2"/>
  <c r="P663" i="2"/>
  <c r="P662" i="2" s="1"/>
  <c r="J663" i="2"/>
  <c r="BF663" i="2" s="1"/>
  <c r="BK662" i="2"/>
  <c r="R662" i="2"/>
  <c r="J662" i="2"/>
  <c r="BK661" i="2"/>
  <c r="BI661" i="2"/>
  <c r="BH661" i="2"/>
  <c r="BG661" i="2"/>
  <c r="BE661" i="2"/>
  <c r="T661" i="2"/>
  <c r="R661" i="2"/>
  <c r="P661" i="2"/>
  <c r="J661" i="2"/>
  <c r="BF661" i="2" s="1"/>
  <c r="BK655" i="2"/>
  <c r="BI655" i="2"/>
  <c r="BH655" i="2"/>
  <c r="BG655" i="2"/>
  <c r="BE655" i="2"/>
  <c r="T655" i="2"/>
  <c r="T648" i="2" s="1"/>
  <c r="R655" i="2"/>
  <c r="P655" i="2"/>
  <c r="P648" i="2" s="1"/>
  <c r="J655" i="2"/>
  <c r="BF655" i="2" s="1"/>
  <c r="BK649" i="2"/>
  <c r="BK648" i="2" s="1"/>
  <c r="BI649" i="2"/>
  <c r="BH649" i="2"/>
  <c r="BG649" i="2"/>
  <c r="BE649" i="2"/>
  <c r="T649" i="2"/>
  <c r="R649" i="2"/>
  <c r="P649" i="2"/>
  <c r="J649" i="2"/>
  <c r="BF649" i="2" s="1"/>
  <c r="J648" i="2"/>
  <c r="BK647" i="2"/>
  <c r="BI647" i="2"/>
  <c r="BH647" i="2"/>
  <c r="BG647" i="2"/>
  <c r="BE647" i="2"/>
  <c r="T647" i="2"/>
  <c r="R647" i="2"/>
  <c r="R644" i="2" s="1"/>
  <c r="P647" i="2"/>
  <c r="J647" i="2"/>
  <c r="BF647" i="2" s="1"/>
  <c r="BK645" i="2"/>
  <c r="BI645" i="2"/>
  <c r="BH645" i="2"/>
  <c r="BG645" i="2"/>
  <c r="BE645" i="2"/>
  <c r="T645" i="2"/>
  <c r="T644" i="2" s="1"/>
  <c r="R645" i="2"/>
  <c r="P645" i="2"/>
  <c r="P644" i="2" s="1"/>
  <c r="J645" i="2"/>
  <c r="BF645" i="2" s="1"/>
  <c r="BK644" i="2"/>
  <c r="J644" i="2" s="1"/>
  <c r="BK643" i="2"/>
  <c r="BI643" i="2"/>
  <c r="BH643" i="2"/>
  <c r="BG643" i="2"/>
  <c r="BE643" i="2"/>
  <c r="T643" i="2"/>
  <c r="R643" i="2"/>
  <c r="P643" i="2"/>
  <c r="J643" i="2"/>
  <c r="BF643" i="2" s="1"/>
  <c r="BK642" i="2"/>
  <c r="BI642" i="2"/>
  <c r="BH642" i="2"/>
  <c r="BG642" i="2"/>
  <c r="BE642" i="2"/>
  <c r="T642" i="2"/>
  <c r="R642" i="2"/>
  <c r="P642" i="2"/>
  <c r="J642" i="2"/>
  <c r="BF642" i="2" s="1"/>
  <c r="BK641" i="2"/>
  <c r="BI641" i="2"/>
  <c r="BH641" i="2"/>
  <c r="BG641" i="2"/>
  <c r="BE641" i="2"/>
  <c r="T641" i="2"/>
  <c r="R641" i="2"/>
  <c r="P641" i="2"/>
  <c r="J641" i="2"/>
  <c r="BF641" i="2" s="1"/>
  <c r="BK640" i="2"/>
  <c r="BI640" i="2"/>
  <c r="BH640" i="2"/>
  <c r="BG640" i="2"/>
  <c r="BE640" i="2"/>
  <c r="T640" i="2"/>
  <c r="R640" i="2"/>
  <c r="P640" i="2"/>
  <c r="J640" i="2"/>
  <c r="BF640" i="2" s="1"/>
  <c r="BK639" i="2"/>
  <c r="BI639" i="2"/>
  <c r="BH639" i="2"/>
  <c r="BG639" i="2"/>
  <c r="BE639" i="2"/>
  <c r="T639" i="2"/>
  <c r="R639" i="2"/>
  <c r="P639" i="2"/>
  <c r="J639" i="2"/>
  <c r="BF639" i="2" s="1"/>
  <c r="BK638" i="2"/>
  <c r="BI638" i="2"/>
  <c r="BH638" i="2"/>
  <c r="BG638" i="2"/>
  <c r="BE638" i="2"/>
  <c r="T638" i="2"/>
  <c r="R638" i="2"/>
  <c r="P638" i="2"/>
  <c r="J638" i="2"/>
  <c r="BF638" i="2" s="1"/>
  <c r="BK637" i="2"/>
  <c r="BI637" i="2"/>
  <c r="BH637" i="2"/>
  <c r="BG637" i="2"/>
  <c r="BE637" i="2"/>
  <c r="T637" i="2"/>
  <c r="R637" i="2"/>
  <c r="P637" i="2"/>
  <c r="J637" i="2"/>
  <c r="BF637" i="2" s="1"/>
  <c r="BK636" i="2"/>
  <c r="BI636" i="2"/>
  <c r="BH636" i="2"/>
  <c r="BG636" i="2"/>
  <c r="BE636" i="2"/>
  <c r="T636" i="2"/>
  <c r="R636" i="2"/>
  <c r="P636" i="2"/>
  <c r="J636" i="2"/>
  <c r="BF636" i="2" s="1"/>
  <c r="BK635" i="2"/>
  <c r="BI635" i="2"/>
  <c r="BH635" i="2"/>
  <c r="BG635" i="2"/>
  <c r="BE635" i="2"/>
  <c r="T635" i="2"/>
  <c r="R635" i="2"/>
  <c r="P635" i="2"/>
  <c r="J635" i="2"/>
  <c r="BF635" i="2" s="1"/>
  <c r="BK634" i="2"/>
  <c r="BI634" i="2"/>
  <c r="BH634" i="2"/>
  <c r="BG634" i="2"/>
  <c r="BE634" i="2"/>
  <c r="T634" i="2"/>
  <c r="R634" i="2"/>
  <c r="P634" i="2"/>
  <c r="J634" i="2"/>
  <c r="BF634" i="2" s="1"/>
  <c r="BK633" i="2"/>
  <c r="BI633" i="2"/>
  <c r="BH633" i="2"/>
  <c r="BG633" i="2"/>
  <c r="BE633" i="2"/>
  <c r="T633" i="2"/>
  <c r="R633" i="2"/>
  <c r="P633" i="2"/>
  <c r="J633" i="2"/>
  <c r="BF633" i="2" s="1"/>
  <c r="BK632" i="2"/>
  <c r="BI632" i="2"/>
  <c r="BH632" i="2"/>
  <c r="BG632" i="2"/>
  <c r="BE632" i="2"/>
  <c r="T632" i="2"/>
  <c r="R632" i="2"/>
  <c r="P632" i="2"/>
  <c r="J632" i="2"/>
  <c r="BF632" i="2" s="1"/>
  <c r="BK631" i="2"/>
  <c r="BI631" i="2"/>
  <c r="BH631" i="2"/>
  <c r="BG631" i="2"/>
  <c r="BE631" i="2"/>
  <c r="T631" i="2"/>
  <c r="R631" i="2"/>
  <c r="P631" i="2"/>
  <c r="J631" i="2"/>
  <c r="BF631" i="2" s="1"/>
  <c r="BK630" i="2"/>
  <c r="BI630" i="2"/>
  <c r="BH630" i="2"/>
  <c r="BG630" i="2"/>
  <c r="BE630" i="2"/>
  <c r="T630" i="2"/>
  <c r="R630" i="2"/>
  <c r="P630" i="2"/>
  <c r="J630" i="2"/>
  <c r="BF630" i="2" s="1"/>
  <c r="BK629" i="2"/>
  <c r="BI629" i="2"/>
  <c r="BH629" i="2"/>
  <c r="BG629" i="2"/>
  <c r="BE629" i="2"/>
  <c r="T629" i="2"/>
  <c r="R629" i="2"/>
  <c r="P629" i="2"/>
  <c r="J629" i="2"/>
  <c r="BF629" i="2" s="1"/>
  <c r="BK628" i="2"/>
  <c r="BI628" i="2"/>
  <c r="BH628" i="2"/>
  <c r="BG628" i="2"/>
  <c r="BE628" i="2"/>
  <c r="T628" i="2"/>
  <c r="R628" i="2"/>
  <c r="P628" i="2"/>
  <c r="J628" i="2"/>
  <c r="BF628" i="2" s="1"/>
  <c r="BK627" i="2"/>
  <c r="BI627" i="2"/>
  <c r="BH627" i="2"/>
  <c r="BG627" i="2"/>
  <c r="BE627" i="2"/>
  <c r="T627" i="2"/>
  <c r="R627" i="2"/>
  <c r="P627" i="2"/>
  <c r="J627" i="2"/>
  <c r="BF627" i="2" s="1"/>
  <c r="BK626" i="2"/>
  <c r="BI626" i="2"/>
  <c r="BH626" i="2"/>
  <c r="BG626" i="2"/>
  <c r="BE626" i="2"/>
  <c r="T626" i="2"/>
  <c r="R626" i="2"/>
  <c r="P626" i="2"/>
  <c r="J626" i="2"/>
  <c r="BF626" i="2" s="1"/>
  <c r="BK625" i="2"/>
  <c r="BI625" i="2"/>
  <c r="BH625" i="2"/>
  <c r="BG625" i="2"/>
  <c r="BE625" i="2"/>
  <c r="T625" i="2"/>
  <c r="R625" i="2"/>
  <c r="P625" i="2"/>
  <c r="J625" i="2"/>
  <c r="BF625" i="2" s="1"/>
  <c r="BK624" i="2"/>
  <c r="BI624" i="2"/>
  <c r="BH624" i="2"/>
  <c r="BG624" i="2"/>
  <c r="BE624" i="2"/>
  <c r="T624" i="2"/>
  <c r="R624" i="2"/>
  <c r="P624" i="2"/>
  <c r="J624" i="2"/>
  <c r="BF624" i="2" s="1"/>
  <c r="BK623" i="2"/>
  <c r="BI623" i="2"/>
  <c r="BH623" i="2"/>
  <c r="BG623" i="2"/>
  <c r="BE623" i="2"/>
  <c r="T623" i="2"/>
  <c r="R623" i="2"/>
  <c r="P623" i="2"/>
  <c r="J623" i="2"/>
  <c r="BF623" i="2" s="1"/>
  <c r="BK622" i="2"/>
  <c r="BI622" i="2"/>
  <c r="BH622" i="2"/>
  <c r="BG622" i="2"/>
  <c r="BE622" i="2"/>
  <c r="T622" i="2"/>
  <c r="R622" i="2"/>
  <c r="P622" i="2"/>
  <c r="J622" i="2"/>
  <c r="BF622" i="2" s="1"/>
  <c r="BK621" i="2"/>
  <c r="BI621" i="2"/>
  <c r="BH621" i="2"/>
  <c r="BG621" i="2"/>
  <c r="BE621" i="2"/>
  <c r="T621" i="2"/>
  <c r="R621" i="2"/>
  <c r="P621" i="2"/>
  <c r="J621" i="2"/>
  <c r="BF621" i="2" s="1"/>
  <c r="BK620" i="2"/>
  <c r="BI620" i="2"/>
  <c r="BH620" i="2"/>
  <c r="BG620" i="2"/>
  <c r="BE620" i="2"/>
  <c r="T620" i="2"/>
  <c r="R620" i="2"/>
  <c r="P620" i="2"/>
  <c r="J620" i="2"/>
  <c r="BF620" i="2" s="1"/>
  <c r="BK619" i="2"/>
  <c r="BI619" i="2"/>
  <c r="BH619" i="2"/>
  <c r="BG619" i="2"/>
  <c r="BE619" i="2"/>
  <c r="T619" i="2"/>
  <c r="R619" i="2"/>
  <c r="P619" i="2"/>
  <c r="J619" i="2"/>
  <c r="BF619" i="2" s="1"/>
  <c r="BK618" i="2"/>
  <c r="BI618" i="2"/>
  <c r="BH618" i="2"/>
  <c r="BG618" i="2"/>
  <c r="BE618" i="2"/>
  <c r="T618" i="2"/>
  <c r="R618" i="2"/>
  <c r="P618" i="2"/>
  <c r="J618" i="2"/>
  <c r="BF618" i="2" s="1"/>
  <c r="BK617" i="2"/>
  <c r="BI617" i="2"/>
  <c r="BH617" i="2"/>
  <c r="BG617" i="2"/>
  <c r="BE617" i="2"/>
  <c r="T617" i="2"/>
  <c r="R617" i="2"/>
  <c r="P617" i="2"/>
  <c r="J617" i="2"/>
  <c r="BF617" i="2" s="1"/>
  <c r="BK616" i="2"/>
  <c r="BI616" i="2"/>
  <c r="BH616" i="2"/>
  <c r="BG616" i="2"/>
  <c r="BE616" i="2"/>
  <c r="T616" i="2"/>
  <c r="R616" i="2"/>
  <c r="P616" i="2"/>
  <c r="J616" i="2"/>
  <c r="BF616" i="2" s="1"/>
  <c r="BK615" i="2"/>
  <c r="BI615" i="2"/>
  <c r="BH615" i="2"/>
  <c r="BG615" i="2"/>
  <c r="BE615" i="2"/>
  <c r="T615" i="2"/>
  <c r="R615" i="2"/>
  <c r="P615" i="2"/>
  <c r="J615" i="2"/>
  <c r="BF615" i="2" s="1"/>
  <c r="BK614" i="2"/>
  <c r="BI614" i="2"/>
  <c r="BH614" i="2"/>
  <c r="BG614" i="2"/>
  <c r="BE614" i="2"/>
  <c r="T614" i="2"/>
  <c r="R614" i="2"/>
  <c r="P614" i="2"/>
  <c r="J614" i="2"/>
  <c r="BF614" i="2" s="1"/>
  <c r="BK613" i="2"/>
  <c r="BI613" i="2"/>
  <c r="BH613" i="2"/>
  <c r="BG613" i="2"/>
  <c r="BE613" i="2"/>
  <c r="T613" i="2"/>
  <c r="R613" i="2"/>
  <c r="P613" i="2"/>
  <c r="J613" i="2"/>
  <c r="BF613" i="2" s="1"/>
  <c r="BK612" i="2"/>
  <c r="BI612" i="2"/>
  <c r="BH612" i="2"/>
  <c r="BG612" i="2"/>
  <c r="BE612" i="2"/>
  <c r="T612" i="2"/>
  <c r="R612" i="2"/>
  <c r="P612" i="2"/>
  <c r="J612" i="2"/>
  <c r="BF612" i="2" s="1"/>
  <c r="BK611" i="2"/>
  <c r="BI611" i="2"/>
  <c r="BH611" i="2"/>
  <c r="BG611" i="2"/>
  <c r="BE611" i="2"/>
  <c r="T611" i="2"/>
  <c r="R611" i="2"/>
  <c r="P611" i="2"/>
  <c r="J611" i="2"/>
  <c r="BF611" i="2" s="1"/>
  <c r="BK610" i="2"/>
  <c r="BI610" i="2"/>
  <c r="BH610" i="2"/>
  <c r="BG610" i="2"/>
  <c r="BE610" i="2"/>
  <c r="T610" i="2"/>
  <c r="R610" i="2"/>
  <c r="P610" i="2"/>
  <c r="J610" i="2"/>
  <c r="BF610" i="2" s="1"/>
  <c r="BK609" i="2"/>
  <c r="BI609" i="2"/>
  <c r="BH609" i="2"/>
  <c r="BG609" i="2"/>
  <c r="BE609" i="2"/>
  <c r="T609" i="2"/>
  <c r="R609" i="2"/>
  <c r="P609" i="2"/>
  <c r="J609" i="2"/>
  <c r="BF609" i="2" s="1"/>
  <c r="BK608" i="2"/>
  <c r="BI608" i="2"/>
  <c r="BH608" i="2"/>
  <c r="BG608" i="2"/>
  <c r="BE608" i="2"/>
  <c r="T608" i="2"/>
  <c r="R608" i="2"/>
  <c r="P608" i="2"/>
  <c r="J608" i="2"/>
  <c r="BF608" i="2" s="1"/>
  <c r="BK607" i="2"/>
  <c r="BI607" i="2"/>
  <c r="BH607" i="2"/>
  <c r="BG607" i="2"/>
  <c r="BE607" i="2"/>
  <c r="T607" i="2"/>
  <c r="R607" i="2"/>
  <c r="P607" i="2"/>
  <c r="J607" i="2"/>
  <c r="BF607" i="2" s="1"/>
  <c r="BK606" i="2"/>
  <c r="BI606" i="2"/>
  <c r="BH606" i="2"/>
  <c r="BG606" i="2"/>
  <c r="BE606" i="2"/>
  <c r="T606" i="2"/>
  <c r="R606" i="2"/>
  <c r="P606" i="2"/>
  <c r="J606" i="2"/>
  <c r="BF606" i="2" s="1"/>
  <c r="BK605" i="2"/>
  <c r="BI605" i="2"/>
  <c r="BH605" i="2"/>
  <c r="BG605" i="2"/>
  <c r="BE605" i="2"/>
  <c r="T605" i="2"/>
  <c r="R605" i="2"/>
  <c r="P605" i="2"/>
  <c r="J605" i="2"/>
  <c r="BF605" i="2" s="1"/>
  <c r="BK604" i="2"/>
  <c r="BI604" i="2"/>
  <c r="BH604" i="2"/>
  <c r="BG604" i="2"/>
  <c r="BE604" i="2"/>
  <c r="T604" i="2"/>
  <c r="R604" i="2"/>
  <c r="P604" i="2"/>
  <c r="J604" i="2"/>
  <c r="BF604" i="2" s="1"/>
  <c r="BK603" i="2"/>
  <c r="BI603" i="2"/>
  <c r="BH603" i="2"/>
  <c r="BG603" i="2"/>
  <c r="BE603" i="2"/>
  <c r="T603" i="2"/>
  <c r="R603" i="2"/>
  <c r="P603" i="2"/>
  <c r="J603" i="2"/>
  <c r="BF603" i="2" s="1"/>
  <c r="BK602" i="2"/>
  <c r="BI602" i="2"/>
  <c r="BH602" i="2"/>
  <c r="BG602" i="2"/>
  <c r="BE602" i="2"/>
  <c r="T602" i="2"/>
  <c r="R602" i="2"/>
  <c r="P602" i="2"/>
  <c r="J602" i="2"/>
  <c r="BF602" i="2" s="1"/>
  <c r="BK601" i="2"/>
  <c r="BI601" i="2"/>
  <c r="BH601" i="2"/>
  <c r="BG601" i="2"/>
  <c r="BE601" i="2"/>
  <c r="T601" i="2"/>
  <c r="R601" i="2"/>
  <c r="P601" i="2"/>
  <c r="J601" i="2"/>
  <c r="BF601" i="2" s="1"/>
  <c r="BK600" i="2"/>
  <c r="BI600" i="2"/>
  <c r="BH600" i="2"/>
  <c r="BG600" i="2"/>
  <c r="BE600" i="2"/>
  <c r="T600" i="2"/>
  <c r="R600" i="2"/>
  <c r="P600" i="2"/>
  <c r="J600" i="2"/>
  <c r="BF600" i="2" s="1"/>
  <c r="BK599" i="2"/>
  <c r="BI599" i="2"/>
  <c r="BH599" i="2"/>
  <c r="BG599" i="2"/>
  <c r="BE599" i="2"/>
  <c r="T599" i="2"/>
  <c r="R599" i="2"/>
  <c r="P599" i="2"/>
  <c r="J599" i="2"/>
  <c r="BF599" i="2" s="1"/>
  <c r="BK598" i="2"/>
  <c r="BI598" i="2"/>
  <c r="BH598" i="2"/>
  <c r="BG598" i="2"/>
  <c r="BE598" i="2"/>
  <c r="T598" i="2"/>
  <c r="R598" i="2"/>
  <c r="P598" i="2"/>
  <c r="J598" i="2"/>
  <c r="BF598" i="2" s="1"/>
  <c r="BK597" i="2"/>
  <c r="BI597" i="2"/>
  <c r="BH597" i="2"/>
  <c r="BG597" i="2"/>
  <c r="BE597" i="2"/>
  <c r="T597" i="2"/>
  <c r="R597" i="2"/>
  <c r="P597" i="2"/>
  <c r="J597" i="2"/>
  <c r="BF597" i="2" s="1"/>
  <c r="BK596" i="2"/>
  <c r="BI596" i="2"/>
  <c r="BH596" i="2"/>
  <c r="BG596" i="2"/>
  <c r="BE596" i="2"/>
  <c r="T596" i="2"/>
  <c r="R596" i="2"/>
  <c r="P596" i="2"/>
  <c r="J596" i="2"/>
  <c r="BF596" i="2" s="1"/>
  <c r="BK595" i="2"/>
  <c r="BI595" i="2"/>
  <c r="BH595" i="2"/>
  <c r="BG595" i="2"/>
  <c r="BE595" i="2"/>
  <c r="T595" i="2"/>
  <c r="R595" i="2"/>
  <c r="P595" i="2"/>
  <c r="J595" i="2"/>
  <c r="BF595" i="2" s="1"/>
  <c r="BK594" i="2"/>
  <c r="BI594" i="2"/>
  <c r="BH594" i="2"/>
  <c r="BG594" i="2"/>
  <c r="BE594" i="2"/>
  <c r="T594" i="2"/>
  <c r="R594" i="2"/>
  <c r="P594" i="2"/>
  <c r="J594" i="2"/>
  <c r="BF594" i="2" s="1"/>
  <c r="BK593" i="2"/>
  <c r="BI593" i="2"/>
  <c r="BH593" i="2"/>
  <c r="BG593" i="2"/>
  <c r="BE593" i="2"/>
  <c r="T593" i="2"/>
  <c r="R593" i="2"/>
  <c r="P593" i="2"/>
  <c r="J593" i="2"/>
  <c r="BF593" i="2" s="1"/>
  <c r="BK592" i="2"/>
  <c r="BI592" i="2"/>
  <c r="BH592" i="2"/>
  <c r="BG592" i="2"/>
  <c r="BE592" i="2"/>
  <c r="T592" i="2"/>
  <c r="R592" i="2"/>
  <c r="P592" i="2"/>
  <c r="J592" i="2"/>
  <c r="BF592" i="2" s="1"/>
  <c r="BK591" i="2"/>
  <c r="BI591" i="2"/>
  <c r="BH591" i="2"/>
  <c r="BG591" i="2"/>
  <c r="BE591" i="2"/>
  <c r="T591" i="2"/>
  <c r="R591" i="2"/>
  <c r="P591" i="2"/>
  <c r="J591" i="2"/>
  <c r="BF591" i="2" s="1"/>
  <c r="BK590" i="2"/>
  <c r="BI590" i="2"/>
  <c r="BH590" i="2"/>
  <c r="BG590" i="2"/>
  <c r="BE590" i="2"/>
  <c r="T590" i="2"/>
  <c r="R590" i="2"/>
  <c r="P590" i="2"/>
  <c r="J590" i="2"/>
  <c r="BF590" i="2" s="1"/>
  <c r="BK589" i="2"/>
  <c r="BI589" i="2"/>
  <c r="BH589" i="2"/>
  <c r="BG589" i="2"/>
  <c r="BE589" i="2"/>
  <c r="T589" i="2"/>
  <c r="R589" i="2"/>
  <c r="P589" i="2"/>
  <c r="J589" i="2"/>
  <c r="BF589" i="2" s="1"/>
  <c r="BK588" i="2"/>
  <c r="BI588" i="2"/>
  <c r="BH588" i="2"/>
  <c r="BG588" i="2"/>
  <c r="BE588" i="2"/>
  <c r="T588" i="2"/>
  <c r="R588" i="2"/>
  <c r="P588" i="2"/>
  <c r="J588" i="2"/>
  <c r="BF588" i="2" s="1"/>
  <c r="BK587" i="2"/>
  <c r="BI587" i="2"/>
  <c r="BH587" i="2"/>
  <c r="BG587" i="2"/>
  <c r="BE587" i="2"/>
  <c r="T587" i="2"/>
  <c r="R587" i="2"/>
  <c r="P587" i="2"/>
  <c r="J587" i="2"/>
  <c r="BF587" i="2" s="1"/>
  <c r="BK586" i="2"/>
  <c r="BI586" i="2"/>
  <c r="BH586" i="2"/>
  <c r="BG586" i="2"/>
  <c r="BE586" i="2"/>
  <c r="T586" i="2"/>
  <c r="R586" i="2"/>
  <c r="P586" i="2"/>
  <c r="J586" i="2"/>
  <c r="BF586" i="2" s="1"/>
  <c r="BK585" i="2"/>
  <c r="BI585" i="2"/>
  <c r="BH585" i="2"/>
  <c r="BG585" i="2"/>
  <c r="BE585" i="2"/>
  <c r="T585" i="2"/>
  <c r="R585" i="2"/>
  <c r="P585" i="2"/>
  <c r="J585" i="2"/>
  <c r="BF585" i="2" s="1"/>
  <c r="BK584" i="2"/>
  <c r="BI584" i="2"/>
  <c r="BH584" i="2"/>
  <c r="BG584" i="2"/>
  <c r="BE584" i="2"/>
  <c r="T584" i="2"/>
  <c r="R584" i="2"/>
  <c r="P584" i="2"/>
  <c r="J584" i="2"/>
  <c r="BF584" i="2" s="1"/>
  <c r="BK583" i="2"/>
  <c r="BI583" i="2"/>
  <c r="BH583" i="2"/>
  <c r="BG583" i="2"/>
  <c r="BE583" i="2"/>
  <c r="T583" i="2"/>
  <c r="R583" i="2"/>
  <c r="P583" i="2"/>
  <c r="J583" i="2"/>
  <c r="BF583" i="2" s="1"/>
  <c r="BK582" i="2"/>
  <c r="BI582" i="2"/>
  <c r="BH582" i="2"/>
  <c r="BG582" i="2"/>
  <c r="BE582" i="2"/>
  <c r="T582" i="2"/>
  <c r="R582" i="2"/>
  <c r="P582" i="2"/>
  <c r="J582" i="2"/>
  <c r="BF582" i="2" s="1"/>
  <c r="BK581" i="2"/>
  <c r="BI581" i="2"/>
  <c r="BH581" i="2"/>
  <c r="BG581" i="2"/>
  <c r="BE581" i="2"/>
  <c r="T581" i="2"/>
  <c r="R581" i="2"/>
  <c r="P581" i="2"/>
  <c r="J581" i="2"/>
  <c r="BF581" i="2" s="1"/>
  <c r="BK580" i="2"/>
  <c r="BI580" i="2"/>
  <c r="BH580" i="2"/>
  <c r="BG580" i="2"/>
  <c r="BE580" i="2"/>
  <c r="T580" i="2"/>
  <c r="R580" i="2"/>
  <c r="P580" i="2"/>
  <c r="J580" i="2"/>
  <c r="BF580" i="2" s="1"/>
  <c r="BK579" i="2"/>
  <c r="BI579" i="2"/>
  <c r="BH579" i="2"/>
  <c r="BG579" i="2"/>
  <c r="BE579" i="2"/>
  <c r="T579" i="2"/>
  <c r="R579" i="2"/>
  <c r="P579" i="2"/>
  <c r="J579" i="2"/>
  <c r="BF579" i="2" s="1"/>
  <c r="BK578" i="2"/>
  <c r="BI578" i="2"/>
  <c r="BH578" i="2"/>
  <c r="BG578" i="2"/>
  <c r="BE578" i="2"/>
  <c r="T578" i="2"/>
  <c r="R578" i="2"/>
  <c r="P578" i="2"/>
  <c r="J578" i="2"/>
  <c r="BF578" i="2" s="1"/>
  <c r="BK577" i="2"/>
  <c r="BI577" i="2"/>
  <c r="BH577" i="2"/>
  <c r="BG577" i="2"/>
  <c r="BE577" i="2"/>
  <c r="T577" i="2"/>
  <c r="R577" i="2"/>
  <c r="R575" i="2" s="1"/>
  <c r="P577" i="2"/>
  <c r="J577" i="2"/>
  <c r="BF577" i="2" s="1"/>
  <c r="BK576" i="2"/>
  <c r="BI576" i="2"/>
  <c r="BH576" i="2"/>
  <c r="BG576" i="2"/>
  <c r="BE576" i="2"/>
  <c r="T576" i="2"/>
  <c r="R576" i="2"/>
  <c r="P576" i="2"/>
  <c r="J576" i="2"/>
  <c r="BF576" i="2" s="1"/>
  <c r="T575" i="2"/>
  <c r="BK574" i="2"/>
  <c r="BI574" i="2"/>
  <c r="BH574" i="2"/>
  <c r="BG574" i="2"/>
  <c r="BF574" i="2"/>
  <c r="BE574" i="2"/>
  <c r="T574" i="2"/>
  <c r="R574" i="2"/>
  <c r="P574" i="2"/>
  <c r="J574" i="2"/>
  <c r="BK572" i="2"/>
  <c r="BI572" i="2"/>
  <c r="BH572" i="2"/>
  <c r="BG572" i="2"/>
  <c r="BF572" i="2"/>
  <c r="BE572" i="2"/>
  <c r="T572" i="2"/>
  <c r="R572" i="2"/>
  <c r="P572" i="2"/>
  <c r="J572" i="2"/>
  <c r="BK566" i="2"/>
  <c r="BI566" i="2"/>
  <c r="BH566" i="2"/>
  <c r="BG566" i="2"/>
  <c r="BF566" i="2"/>
  <c r="BE566" i="2"/>
  <c r="T566" i="2"/>
  <c r="T565" i="2" s="1"/>
  <c r="R566" i="2"/>
  <c r="P566" i="2"/>
  <c r="J566" i="2"/>
  <c r="BK565" i="2"/>
  <c r="J565" i="2" s="1"/>
  <c r="J109" i="2" s="1"/>
  <c r="R565" i="2"/>
  <c r="BK564" i="2"/>
  <c r="BI564" i="2"/>
  <c r="BH564" i="2"/>
  <c r="BG564" i="2"/>
  <c r="BE564" i="2"/>
  <c r="T564" i="2"/>
  <c r="R564" i="2"/>
  <c r="P564" i="2"/>
  <c r="J564" i="2"/>
  <c r="BF564" i="2" s="1"/>
  <c r="BK562" i="2"/>
  <c r="BK557" i="2" s="1"/>
  <c r="J557" i="2" s="1"/>
  <c r="J108" i="2" s="1"/>
  <c r="BI562" i="2"/>
  <c r="BH562" i="2"/>
  <c r="BG562" i="2"/>
  <c r="BE562" i="2"/>
  <c r="T562" i="2"/>
  <c r="R562" i="2"/>
  <c r="P562" i="2"/>
  <c r="J562" i="2"/>
  <c r="BF562" i="2" s="1"/>
  <c r="BK558" i="2"/>
  <c r="BI558" i="2"/>
  <c r="BH558" i="2"/>
  <c r="BG558" i="2"/>
  <c r="BE558" i="2"/>
  <c r="T558" i="2"/>
  <c r="R558" i="2"/>
  <c r="P558" i="2"/>
  <c r="P557" i="2" s="1"/>
  <c r="J558" i="2"/>
  <c r="BF558" i="2" s="1"/>
  <c r="BK555" i="2"/>
  <c r="BK554" i="2" s="1"/>
  <c r="J554" i="2" s="1"/>
  <c r="J106" i="2" s="1"/>
  <c r="BI555" i="2"/>
  <c r="BH555" i="2"/>
  <c r="BG555" i="2"/>
  <c r="BE555" i="2"/>
  <c r="T555" i="2"/>
  <c r="R555" i="2"/>
  <c r="R554" i="2" s="1"/>
  <c r="P555" i="2"/>
  <c r="J555" i="2"/>
  <c r="BF555" i="2" s="1"/>
  <c r="T554" i="2"/>
  <c r="P554" i="2"/>
  <c r="BK553" i="2"/>
  <c r="BI553" i="2"/>
  <c r="BH553" i="2"/>
  <c r="BG553" i="2"/>
  <c r="BE553" i="2"/>
  <c r="T553" i="2"/>
  <c r="R553" i="2"/>
  <c r="P553" i="2"/>
  <c r="J553" i="2"/>
  <c r="BF553" i="2" s="1"/>
  <c r="BK551" i="2"/>
  <c r="BI551" i="2"/>
  <c r="BH551" i="2"/>
  <c r="BG551" i="2"/>
  <c r="BE551" i="2"/>
  <c r="T551" i="2"/>
  <c r="R551" i="2"/>
  <c r="P551" i="2"/>
  <c r="J551" i="2"/>
  <c r="BF551" i="2" s="1"/>
  <c r="BK550" i="2"/>
  <c r="BI550" i="2"/>
  <c r="BH550" i="2"/>
  <c r="BG550" i="2"/>
  <c r="BF550" i="2"/>
  <c r="BE550" i="2"/>
  <c r="T550" i="2"/>
  <c r="R550" i="2"/>
  <c r="P550" i="2"/>
  <c r="J550" i="2"/>
  <c r="BK548" i="2"/>
  <c r="BI548" i="2"/>
  <c r="BH548" i="2"/>
  <c r="BG548" i="2"/>
  <c r="BE548" i="2"/>
  <c r="T548" i="2"/>
  <c r="R548" i="2"/>
  <c r="P548" i="2"/>
  <c r="J548" i="2"/>
  <c r="BF548" i="2" s="1"/>
  <c r="BK547" i="2"/>
  <c r="BI547" i="2"/>
  <c r="BH547" i="2"/>
  <c r="BG547" i="2"/>
  <c r="BE547" i="2"/>
  <c r="T547" i="2"/>
  <c r="R547" i="2"/>
  <c r="P547" i="2"/>
  <c r="J547" i="2"/>
  <c r="BF547" i="2" s="1"/>
  <c r="BK546" i="2"/>
  <c r="BI546" i="2"/>
  <c r="BH546" i="2"/>
  <c r="BG546" i="2"/>
  <c r="BE546" i="2"/>
  <c r="T546" i="2"/>
  <c r="R546" i="2"/>
  <c r="P546" i="2"/>
  <c r="J546" i="2"/>
  <c r="BF546" i="2" s="1"/>
  <c r="BK545" i="2"/>
  <c r="BI545" i="2"/>
  <c r="BH545" i="2"/>
  <c r="BG545" i="2"/>
  <c r="BE545" i="2"/>
  <c r="T545" i="2"/>
  <c r="R545" i="2"/>
  <c r="P545" i="2"/>
  <c r="J545" i="2"/>
  <c r="BF545" i="2" s="1"/>
  <c r="BK544" i="2"/>
  <c r="BI544" i="2"/>
  <c r="BH544" i="2"/>
  <c r="BG544" i="2"/>
  <c r="BE544" i="2"/>
  <c r="T544" i="2"/>
  <c r="R544" i="2"/>
  <c r="P544" i="2"/>
  <c r="J544" i="2"/>
  <c r="BF544" i="2" s="1"/>
  <c r="BK542" i="2"/>
  <c r="BI542" i="2"/>
  <c r="BH542" i="2"/>
  <c r="BG542" i="2"/>
  <c r="BE542" i="2"/>
  <c r="T542" i="2"/>
  <c r="R542" i="2"/>
  <c r="P542" i="2"/>
  <c r="J542" i="2"/>
  <c r="BF542" i="2" s="1"/>
  <c r="BK541" i="2"/>
  <c r="BI541" i="2"/>
  <c r="BH541" i="2"/>
  <c r="BG541" i="2"/>
  <c r="BE541" i="2"/>
  <c r="T541" i="2"/>
  <c r="R541" i="2"/>
  <c r="P541" i="2"/>
  <c r="J541" i="2"/>
  <c r="BF541" i="2" s="1"/>
  <c r="BK537" i="2"/>
  <c r="BI537" i="2"/>
  <c r="BH537" i="2"/>
  <c r="BG537" i="2"/>
  <c r="BE537" i="2"/>
  <c r="T537" i="2"/>
  <c r="R537" i="2"/>
  <c r="P537" i="2"/>
  <c r="J537" i="2"/>
  <c r="BF537" i="2" s="1"/>
  <c r="BK535" i="2"/>
  <c r="BI535" i="2"/>
  <c r="BH535" i="2"/>
  <c r="BG535" i="2"/>
  <c r="BE535" i="2"/>
  <c r="T535" i="2"/>
  <c r="R535" i="2"/>
  <c r="P535" i="2"/>
  <c r="J535" i="2"/>
  <c r="BF535" i="2" s="1"/>
  <c r="BK533" i="2"/>
  <c r="BI533" i="2"/>
  <c r="BH533" i="2"/>
  <c r="BG533" i="2"/>
  <c r="BE533" i="2"/>
  <c r="T533" i="2"/>
  <c r="R533" i="2"/>
  <c r="P533" i="2"/>
  <c r="J533" i="2"/>
  <c r="BF533" i="2" s="1"/>
  <c r="BK531" i="2"/>
  <c r="BI531" i="2"/>
  <c r="BH531" i="2"/>
  <c r="BG531" i="2"/>
  <c r="BE531" i="2"/>
  <c r="T531" i="2"/>
  <c r="R531" i="2"/>
  <c r="P531" i="2"/>
  <c r="J531" i="2"/>
  <c r="BF531" i="2" s="1"/>
  <c r="BK529" i="2"/>
  <c r="BI529" i="2"/>
  <c r="BH529" i="2"/>
  <c r="BG529" i="2"/>
  <c r="BE529" i="2"/>
  <c r="T529" i="2"/>
  <c r="R529" i="2"/>
  <c r="P529" i="2"/>
  <c r="J529" i="2"/>
  <c r="BF529" i="2" s="1"/>
  <c r="BK527" i="2"/>
  <c r="BI527" i="2"/>
  <c r="BH527" i="2"/>
  <c r="BG527" i="2"/>
  <c r="BE527" i="2"/>
  <c r="T527" i="2"/>
  <c r="R527" i="2"/>
  <c r="P527" i="2"/>
  <c r="J527" i="2"/>
  <c r="BF527" i="2" s="1"/>
  <c r="BK523" i="2"/>
  <c r="BI523" i="2"/>
  <c r="BH523" i="2"/>
  <c r="BG523" i="2"/>
  <c r="BE523" i="2"/>
  <c r="T523" i="2"/>
  <c r="R523" i="2"/>
  <c r="P523" i="2"/>
  <c r="J523" i="2"/>
  <c r="BF523" i="2" s="1"/>
  <c r="BK510" i="2"/>
  <c r="BI510" i="2"/>
  <c r="BH510" i="2"/>
  <c r="BG510" i="2"/>
  <c r="BE510" i="2"/>
  <c r="T510" i="2"/>
  <c r="R510" i="2"/>
  <c r="P510" i="2"/>
  <c r="J510" i="2"/>
  <c r="BF510" i="2" s="1"/>
  <c r="BK508" i="2"/>
  <c r="BI508" i="2"/>
  <c r="BH508" i="2"/>
  <c r="BG508" i="2"/>
  <c r="BE508" i="2"/>
  <c r="T508" i="2"/>
  <c r="R508" i="2"/>
  <c r="P508" i="2"/>
  <c r="J508" i="2"/>
  <c r="BF508" i="2" s="1"/>
  <c r="BK506" i="2"/>
  <c r="BI506" i="2"/>
  <c r="BH506" i="2"/>
  <c r="BG506" i="2"/>
  <c r="BE506" i="2"/>
  <c r="T506" i="2"/>
  <c r="R506" i="2"/>
  <c r="P506" i="2"/>
  <c r="J506" i="2"/>
  <c r="BF506" i="2" s="1"/>
  <c r="BK504" i="2"/>
  <c r="BI504" i="2"/>
  <c r="BH504" i="2"/>
  <c r="BG504" i="2"/>
  <c r="BE504" i="2"/>
  <c r="T504" i="2"/>
  <c r="R504" i="2"/>
  <c r="P504" i="2"/>
  <c r="J504" i="2"/>
  <c r="BF504" i="2" s="1"/>
  <c r="BK502" i="2"/>
  <c r="BI502" i="2"/>
  <c r="BH502" i="2"/>
  <c r="BG502" i="2"/>
  <c r="BE502" i="2"/>
  <c r="T502" i="2"/>
  <c r="R502" i="2"/>
  <c r="P502" i="2"/>
  <c r="J502" i="2"/>
  <c r="BF502" i="2" s="1"/>
  <c r="BK500" i="2"/>
  <c r="BI500" i="2"/>
  <c r="BH500" i="2"/>
  <c r="BG500" i="2"/>
  <c r="BE500" i="2"/>
  <c r="T500" i="2"/>
  <c r="R500" i="2"/>
  <c r="P500" i="2"/>
  <c r="J500" i="2"/>
  <c r="BF500" i="2" s="1"/>
  <c r="BK498" i="2"/>
  <c r="BI498" i="2"/>
  <c r="BH498" i="2"/>
  <c r="BG498" i="2"/>
  <c r="BE498" i="2"/>
  <c r="T498" i="2"/>
  <c r="R498" i="2"/>
  <c r="P498" i="2"/>
  <c r="J498" i="2"/>
  <c r="BF498" i="2" s="1"/>
  <c r="BK496" i="2"/>
  <c r="BI496" i="2"/>
  <c r="BH496" i="2"/>
  <c r="BG496" i="2"/>
  <c r="BE496" i="2"/>
  <c r="T496" i="2"/>
  <c r="R496" i="2"/>
  <c r="P496" i="2"/>
  <c r="J496" i="2"/>
  <c r="BF496" i="2" s="1"/>
  <c r="BK494" i="2"/>
  <c r="BI494" i="2"/>
  <c r="BH494" i="2"/>
  <c r="BG494" i="2"/>
  <c r="BE494" i="2"/>
  <c r="T494" i="2"/>
  <c r="R494" i="2"/>
  <c r="P494" i="2"/>
  <c r="J494" i="2"/>
  <c r="BF494" i="2" s="1"/>
  <c r="BK492" i="2"/>
  <c r="BI492" i="2"/>
  <c r="BH492" i="2"/>
  <c r="BG492" i="2"/>
  <c r="BF492" i="2"/>
  <c r="BE492" i="2"/>
  <c r="T492" i="2"/>
  <c r="R492" i="2"/>
  <c r="P492" i="2"/>
  <c r="J492" i="2"/>
  <c r="BK490" i="2"/>
  <c r="BK466" i="2" s="1"/>
  <c r="J466" i="2" s="1"/>
  <c r="J105" i="2" s="1"/>
  <c r="BI490" i="2"/>
  <c r="BH490" i="2"/>
  <c r="BG490" i="2"/>
  <c r="BE490" i="2"/>
  <c r="T490" i="2"/>
  <c r="R490" i="2"/>
  <c r="P490" i="2"/>
  <c r="J490" i="2"/>
  <c r="BF490" i="2" s="1"/>
  <c r="BK488" i="2"/>
  <c r="BI488" i="2"/>
  <c r="BH488" i="2"/>
  <c r="BG488" i="2"/>
  <c r="BE488" i="2"/>
  <c r="T488" i="2"/>
  <c r="R488" i="2"/>
  <c r="P488" i="2"/>
  <c r="J488" i="2"/>
  <c r="BF488" i="2" s="1"/>
  <c r="BK487" i="2"/>
  <c r="BI487" i="2"/>
  <c r="BH487" i="2"/>
  <c r="BG487" i="2"/>
  <c r="BE487" i="2"/>
  <c r="T487" i="2"/>
  <c r="R487" i="2"/>
  <c r="P487" i="2"/>
  <c r="J487" i="2"/>
  <c r="BF487" i="2" s="1"/>
  <c r="BK486" i="2"/>
  <c r="BI486" i="2"/>
  <c r="BH486" i="2"/>
  <c r="BG486" i="2"/>
  <c r="BF486" i="2"/>
  <c r="BE486" i="2"/>
  <c r="T486" i="2"/>
  <c r="R486" i="2"/>
  <c r="P486" i="2"/>
  <c r="J486" i="2"/>
  <c r="BK485" i="2"/>
  <c r="BI485" i="2"/>
  <c r="BH485" i="2"/>
  <c r="BG485" i="2"/>
  <c r="BF485" i="2"/>
  <c r="BE485" i="2"/>
  <c r="T485" i="2"/>
  <c r="R485" i="2"/>
  <c r="P485" i="2"/>
  <c r="J485" i="2"/>
  <c r="BK484" i="2"/>
  <c r="BI484" i="2"/>
  <c r="BH484" i="2"/>
  <c r="BG484" i="2"/>
  <c r="BF484" i="2"/>
  <c r="BE484" i="2"/>
  <c r="T484" i="2"/>
  <c r="R484" i="2"/>
  <c r="P484" i="2"/>
  <c r="J484" i="2"/>
  <c r="BK482" i="2"/>
  <c r="BI482" i="2"/>
  <c r="BH482" i="2"/>
  <c r="BG482" i="2"/>
  <c r="BF482" i="2"/>
  <c r="BE482" i="2"/>
  <c r="T482" i="2"/>
  <c r="R482" i="2"/>
  <c r="P482" i="2"/>
  <c r="J482" i="2"/>
  <c r="BK480" i="2"/>
  <c r="BI480" i="2"/>
  <c r="BH480" i="2"/>
  <c r="BG480" i="2"/>
  <c r="BF480" i="2"/>
  <c r="BE480" i="2"/>
  <c r="T480" i="2"/>
  <c r="R480" i="2"/>
  <c r="P480" i="2"/>
  <c r="J480" i="2"/>
  <c r="BK478" i="2"/>
  <c r="BI478" i="2"/>
  <c r="BH478" i="2"/>
  <c r="BG478" i="2"/>
  <c r="BF478" i="2"/>
  <c r="BE478" i="2"/>
  <c r="T478" i="2"/>
  <c r="R478" i="2"/>
  <c r="P478" i="2"/>
  <c r="J478" i="2"/>
  <c r="BK476" i="2"/>
  <c r="BI476" i="2"/>
  <c r="BH476" i="2"/>
  <c r="BG476" i="2"/>
  <c r="BF476" i="2"/>
  <c r="BE476" i="2"/>
  <c r="T476" i="2"/>
  <c r="R476" i="2"/>
  <c r="P476" i="2"/>
  <c r="J476" i="2"/>
  <c r="BK475" i="2"/>
  <c r="BI475" i="2"/>
  <c r="BH475" i="2"/>
  <c r="BG475" i="2"/>
  <c r="BF475" i="2"/>
  <c r="BE475" i="2"/>
  <c r="T475" i="2"/>
  <c r="R475" i="2"/>
  <c r="P475" i="2"/>
  <c r="J475" i="2"/>
  <c r="BK473" i="2"/>
  <c r="BI473" i="2"/>
  <c r="BH473" i="2"/>
  <c r="BG473" i="2"/>
  <c r="BF473" i="2"/>
  <c r="BE473" i="2"/>
  <c r="T473" i="2"/>
  <c r="R473" i="2"/>
  <c r="P473" i="2"/>
  <c r="J473" i="2"/>
  <c r="BK471" i="2"/>
  <c r="BI471" i="2"/>
  <c r="BH471" i="2"/>
  <c r="BG471" i="2"/>
  <c r="BF471" i="2"/>
  <c r="BE471" i="2"/>
  <c r="T471" i="2"/>
  <c r="R471" i="2"/>
  <c r="P471" i="2"/>
  <c r="J471" i="2"/>
  <c r="BK469" i="2"/>
  <c r="BI469" i="2"/>
  <c r="BH469" i="2"/>
  <c r="BG469" i="2"/>
  <c r="BF469" i="2"/>
  <c r="BE469" i="2"/>
  <c r="T469" i="2"/>
  <c r="R469" i="2"/>
  <c r="P469" i="2"/>
  <c r="J469" i="2"/>
  <c r="BK467" i="2"/>
  <c r="BI467" i="2"/>
  <c r="BH467" i="2"/>
  <c r="BG467" i="2"/>
  <c r="BF467" i="2"/>
  <c r="BE467" i="2"/>
  <c r="T467" i="2"/>
  <c r="R467" i="2"/>
  <c r="P467" i="2"/>
  <c r="J467" i="2"/>
  <c r="BK464" i="2"/>
  <c r="BI464" i="2"/>
  <c r="BH464" i="2"/>
  <c r="BG464" i="2"/>
  <c r="BE464" i="2"/>
  <c r="T464" i="2"/>
  <c r="R464" i="2"/>
  <c r="P464" i="2"/>
  <c r="J464" i="2"/>
  <c r="BF464" i="2" s="1"/>
  <c r="BK462" i="2"/>
  <c r="BI462" i="2"/>
  <c r="BH462" i="2"/>
  <c r="BG462" i="2"/>
  <c r="BE462" i="2"/>
  <c r="T462" i="2"/>
  <c r="R462" i="2"/>
  <c r="P462" i="2"/>
  <c r="J462" i="2"/>
  <c r="BF462" i="2" s="1"/>
  <c r="BK460" i="2"/>
  <c r="BI460" i="2"/>
  <c r="BH460" i="2"/>
  <c r="BG460" i="2"/>
  <c r="BE460" i="2"/>
  <c r="T460" i="2"/>
  <c r="R460" i="2"/>
  <c r="P460" i="2"/>
  <c r="J460" i="2"/>
  <c r="BF460" i="2" s="1"/>
  <c r="BK456" i="2"/>
  <c r="BI456" i="2"/>
  <c r="BH456" i="2"/>
  <c r="BG456" i="2"/>
  <c r="BE456" i="2"/>
  <c r="T456" i="2"/>
  <c r="R456" i="2"/>
  <c r="P456" i="2"/>
  <c r="J456" i="2"/>
  <c r="BF456" i="2" s="1"/>
  <c r="BK452" i="2"/>
  <c r="BI452" i="2"/>
  <c r="BH452" i="2"/>
  <c r="BG452" i="2"/>
  <c r="BE452" i="2"/>
  <c r="T452" i="2"/>
  <c r="R452" i="2"/>
  <c r="P452" i="2"/>
  <c r="J452" i="2"/>
  <c r="BF452" i="2" s="1"/>
  <c r="BK448" i="2"/>
  <c r="BI448" i="2"/>
  <c r="BH448" i="2"/>
  <c r="BG448" i="2"/>
  <c r="BE448" i="2"/>
  <c r="T448" i="2"/>
  <c r="R448" i="2"/>
  <c r="P448" i="2"/>
  <c r="J448" i="2"/>
  <c r="BF448" i="2" s="1"/>
  <c r="BK442" i="2"/>
  <c r="BI442" i="2"/>
  <c r="BH442" i="2"/>
  <c r="BG442" i="2"/>
  <c r="BE442" i="2"/>
  <c r="T442" i="2"/>
  <c r="R442" i="2"/>
  <c r="P442" i="2"/>
  <c r="J442" i="2"/>
  <c r="BF442" i="2" s="1"/>
  <c r="BK438" i="2"/>
  <c r="BI438" i="2"/>
  <c r="BH438" i="2"/>
  <c r="BG438" i="2"/>
  <c r="BE438" i="2"/>
  <c r="T438" i="2"/>
  <c r="R438" i="2"/>
  <c r="P438" i="2"/>
  <c r="J438" i="2"/>
  <c r="BF438" i="2" s="1"/>
  <c r="BK436" i="2"/>
  <c r="BI436" i="2"/>
  <c r="BH436" i="2"/>
  <c r="BG436" i="2"/>
  <c r="BE436" i="2"/>
  <c r="T436" i="2"/>
  <c r="R436" i="2"/>
  <c r="P436" i="2"/>
  <c r="J436" i="2"/>
  <c r="BF436" i="2" s="1"/>
  <c r="BK434" i="2"/>
  <c r="BI434" i="2"/>
  <c r="BH434" i="2"/>
  <c r="BG434" i="2"/>
  <c r="BE434" i="2"/>
  <c r="T434" i="2"/>
  <c r="R434" i="2"/>
  <c r="P434" i="2"/>
  <c r="J434" i="2"/>
  <c r="BF434" i="2" s="1"/>
  <c r="BK432" i="2"/>
  <c r="BI432" i="2"/>
  <c r="BH432" i="2"/>
  <c r="BG432" i="2"/>
  <c r="BE432" i="2"/>
  <c r="T432" i="2"/>
  <c r="R432" i="2"/>
  <c r="P432" i="2"/>
  <c r="J432" i="2"/>
  <c r="BF432" i="2" s="1"/>
  <c r="BK430" i="2"/>
  <c r="BI430" i="2"/>
  <c r="BH430" i="2"/>
  <c r="BG430" i="2"/>
  <c r="BE430" i="2"/>
  <c r="T430" i="2"/>
  <c r="R430" i="2"/>
  <c r="P430" i="2"/>
  <c r="J430" i="2"/>
  <c r="BF430" i="2" s="1"/>
  <c r="BK428" i="2"/>
  <c r="BI428" i="2"/>
  <c r="BH428" i="2"/>
  <c r="BG428" i="2"/>
  <c r="BE428" i="2"/>
  <c r="T428" i="2"/>
  <c r="R428" i="2"/>
  <c r="P428" i="2"/>
  <c r="J428" i="2"/>
  <c r="BF428" i="2" s="1"/>
  <c r="BK426" i="2"/>
  <c r="BI426" i="2"/>
  <c r="BH426" i="2"/>
  <c r="BG426" i="2"/>
  <c r="BE426" i="2"/>
  <c r="T426" i="2"/>
  <c r="R426" i="2"/>
  <c r="P426" i="2"/>
  <c r="J426" i="2"/>
  <c r="BF426" i="2" s="1"/>
  <c r="BK424" i="2"/>
  <c r="BI424" i="2"/>
  <c r="BH424" i="2"/>
  <c r="BG424" i="2"/>
  <c r="BE424" i="2"/>
  <c r="T424" i="2"/>
  <c r="R424" i="2"/>
  <c r="P424" i="2"/>
  <c r="J424" i="2"/>
  <c r="BF424" i="2" s="1"/>
  <c r="BK422" i="2"/>
  <c r="BI422" i="2"/>
  <c r="BH422" i="2"/>
  <c r="BG422" i="2"/>
  <c r="BE422" i="2"/>
  <c r="T422" i="2"/>
  <c r="R422" i="2"/>
  <c r="P422" i="2"/>
  <c r="J422" i="2"/>
  <c r="BF422" i="2" s="1"/>
  <c r="BK420" i="2"/>
  <c r="BI420" i="2"/>
  <c r="BH420" i="2"/>
  <c r="BG420" i="2"/>
  <c r="BE420" i="2"/>
  <c r="T420" i="2"/>
  <c r="R420" i="2"/>
  <c r="P420" i="2"/>
  <c r="J420" i="2"/>
  <c r="BF420" i="2" s="1"/>
  <c r="BK418" i="2"/>
  <c r="BI418" i="2"/>
  <c r="BH418" i="2"/>
  <c r="BG418" i="2"/>
  <c r="BE418" i="2"/>
  <c r="T418" i="2"/>
  <c r="R418" i="2"/>
  <c r="P418" i="2"/>
  <c r="J418" i="2"/>
  <c r="BF418" i="2" s="1"/>
  <c r="BK417" i="2"/>
  <c r="BI417" i="2"/>
  <c r="BH417" i="2"/>
  <c r="BG417" i="2"/>
  <c r="BE417" i="2"/>
  <c r="T417" i="2"/>
  <c r="R417" i="2"/>
  <c r="P417" i="2"/>
  <c r="J417" i="2"/>
  <c r="BF417" i="2" s="1"/>
  <c r="BK411" i="2"/>
  <c r="BI411" i="2"/>
  <c r="BH411" i="2"/>
  <c r="BG411" i="2"/>
  <c r="BE411" i="2"/>
  <c r="T411" i="2"/>
  <c r="R411" i="2"/>
  <c r="P411" i="2"/>
  <c r="J411" i="2"/>
  <c r="BF411" i="2" s="1"/>
  <c r="BK405" i="2"/>
  <c r="BI405" i="2"/>
  <c r="BH405" i="2"/>
  <c r="BG405" i="2"/>
  <c r="BE405" i="2"/>
  <c r="T405" i="2"/>
  <c r="R405" i="2"/>
  <c r="P405" i="2"/>
  <c r="P398" i="2" s="1"/>
  <c r="J405" i="2"/>
  <c r="BF405" i="2" s="1"/>
  <c r="BK399" i="2"/>
  <c r="BI399" i="2"/>
  <c r="BH399" i="2"/>
  <c r="BG399" i="2"/>
  <c r="BE399" i="2"/>
  <c r="T399" i="2"/>
  <c r="R399" i="2"/>
  <c r="P399" i="2"/>
  <c r="J399" i="2"/>
  <c r="BF399" i="2" s="1"/>
  <c r="BK396" i="2"/>
  <c r="BI396" i="2"/>
  <c r="BH396" i="2"/>
  <c r="BG396" i="2"/>
  <c r="BE396" i="2"/>
  <c r="T396" i="2"/>
  <c r="R396" i="2"/>
  <c r="P396" i="2"/>
  <c r="J396" i="2"/>
  <c r="BF396" i="2" s="1"/>
  <c r="BK394" i="2"/>
  <c r="BK393" i="2" s="1"/>
  <c r="J393" i="2" s="1"/>
  <c r="J103" i="2" s="1"/>
  <c r="BI394" i="2"/>
  <c r="BH394" i="2"/>
  <c r="BG394" i="2"/>
  <c r="BE394" i="2"/>
  <c r="T394" i="2"/>
  <c r="T393" i="2" s="1"/>
  <c r="R394" i="2"/>
  <c r="R393" i="2" s="1"/>
  <c r="P394" i="2"/>
  <c r="P393" i="2" s="1"/>
  <c r="J394" i="2"/>
  <c r="BF394" i="2" s="1"/>
  <c r="BK391" i="2"/>
  <c r="BI391" i="2"/>
  <c r="BH391" i="2"/>
  <c r="BG391" i="2"/>
  <c r="BE391" i="2"/>
  <c r="T391" i="2"/>
  <c r="R391" i="2"/>
  <c r="P391" i="2"/>
  <c r="J391" i="2"/>
  <c r="BF391" i="2" s="1"/>
  <c r="BK390" i="2"/>
  <c r="BI390" i="2"/>
  <c r="BH390" i="2"/>
  <c r="BG390" i="2"/>
  <c r="BE390" i="2"/>
  <c r="T390" i="2"/>
  <c r="R390" i="2"/>
  <c r="P390" i="2"/>
  <c r="J390" i="2"/>
  <c r="BF390" i="2" s="1"/>
  <c r="BK384" i="2"/>
  <c r="BI384" i="2"/>
  <c r="BH384" i="2"/>
  <c r="BG384" i="2"/>
  <c r="BE384" i="2"/>
  <c r="T384" i="2"/>
  <c r="R384" i="2"/>
  <c r="P384" i="2"/>
  <c r="J384" i="2"/>
  <c r="BF384" i="2" s="1"/>
  <c r="BK382" i="2"/>
  <c r="BI382" i="2"/>
  <c r="BH382" i="2"/>
  <c r="BG382" i="2"/>
  <c r="BE382" i="2"/>
  <c r="T382" i="2"/>
  <c r="R382" i="2"/>
  <c r="P382" i="2"/>
  <c r="J382" i="2"/>
  <c r="BF382" i="2" s="1"/>
  <c r="BK378" i="2"/>
  <c r="BI378" i="2"/>
  <c r="BH378" i="2"/>
  <c r="BG378" i="2"/>
  <c r="BE378" i="2"/>
  <c r="T378" i="2"/>
  <c r="R378" i="2"/>
  <c r="P378" i="2"/>
  <c r="J378" i="2"/>
  <c r="BF378" i="2" s="1"/>
  <c r="BK372" i="2"/>
  <c r="BI372" i="2"/>
  <c r="BH372" i="2"/>
  <c r="BG372" i="2"/>
  <c r="BE372" i="2"/>
  <c r="T372" i="2"/>
  <c r="T371" i="2" s="1"/>
  <c r="R372" i="2"/>
  <c r="P372" i="2"/>
  <c r="P371" i="2" s="1"/>
  <c r="J372" i="2"/>
  <c r="BF372" i="2" s="1"/>
  <c r="BK371" i="2"/>
  <c r="J371" i="2" s="1"/>
  <c r="J102" i="2" s="1"/>
  <c r="BK370" i="2"/>
  <c r="BI370" i="2"/>
  <c r="BH370" i="2"/>
  <c r="BG370" i="2"/>
  <c r="BF370" i="2"/>
  <c r="BE370" i="2"/>
  <c r="T370" i="2"/>
  <c r="R370" i="2"/>
  <c r="P370" i="2"/>
  <c r="J370" i="2"/>
  <c r="BK368" i="2"/>
  <c r="BI368" i="2"/>
  <c r="BH368" i="2"/>
  <c r="BG368" i="2"/>
  <c r="BE368" i="2"/>
  <c r="T368" i="2"/>
  <c r="R368" i="2"/>
  <c r="P368" i="2"/>
  <c r="J368" i="2"/>
  <c r="BF368" i="2" s="1"/>
  <c r="BK365" i="2"/>
  <c r="BI365" i="2"/>
  <c r="BH365" i="2"/>
  <c r="BG365" i="2"/>
  <c r="BE365" i="2"/>
  <c r="T365" i="2"/>
  <c r="R365" i="2"/>
  <c r="P365" i="2"/>
  <c r="J365" i="2"/>
  <c r="BF365" i="2" s="1"/>
  <c r="BK362" i="2"/>
  <c r="BI362" i="2"/>
  <c r="BH362" i="2"/>
  <c r="BG362" i="2"/>
  <c r="BE362" i="2"/>
  <c r="T362" i="2"/>
  <c r="R362" i="2"/>
  <c r="P362" i="2"/>
  <c r="J362" i="2"/>
  <c r="BF362" i="2" s="1"/>
  <c r="BK349" i="2"/>
  <c r="BI349" i="2"/>
  <c r="BH349" i="2"/>
  <c r="BG349" i="2"/>
  <c r="BE349" i="2"/>
  <c r="T349" i="2"/>
  <c r="R349" i="2"/>
  <c r="P349" i="2"/>
  <c r="J349" i="2"/>
  <c r="BF349" i="2" s="1"/>
  <c r="BK347" i="2"/>
  <c r="BI347" i="2"/>
  <c r="BH347" i="2"/>
  <c r="BG347" i="2"/>
  <c r="BE347" i="2"/>
  <c r="T347" i="2"/>
  <c r="R347" i="2"/>
  <c r="P347" i="2"/>
  <c r="J347" i="2"/>
  <c r="BF347" i="2" s="1"/>
  <c r="BK345" i="2"/>
  <c r="BI345" i="2"/>
  <c r="BH345" i="2"/>
  <c r="BG345" i="2"/>
  <c r="BF345" i="2"/>
  <c r="BE345" i="2"/>
  <c r="T345" i="2"/>
  <c r="R345" i="2"/>
  <c r="P345" i="2"/>
  <c r="J345" i="2"/>
  <c r="BK343" i="2"/>
  <c r="BI343" i="2"/>
  <c r="BH343" i="2"/>
  <c r="BG343" i="2"/>
  <c r="BE343" i="2"/>
  <c r="T343" i="2"/>
  <c r="R343" i="2"/>
  <c r="P343" i="2"/>
  <c r="J343" i="2"/>
  <c r="BF343" i="2" s="1"/>
  <c r="BK341" i="2"/>
  <c r="BI341" i="2"/>
  <c r="BH341" i="2"/>
  <c r="BG341" i="2"/>
  <c r="BE341" i="2"/>
  <c r="T341" i="2"/>
  <c r="R341" i="2"/>
  <c r="P341" i="2"/>
  <c r="J341" i="2"/>
  <c r="BF341" i="2" s="1"/>
  <c r="BK339" i="2"/>
  <c r="BI339" i="2"/>
  <c r="BH339" i="2"/>
  <c r="BG339" i="2"/>
  <c r="BE339" i="2"/>
  <c r="T339" i="2"/>
  <c r="R339" i="2"/>
  <c r="P339" i="2"/>
  <c r="J339" i="2"/>
  <c r="BF339" i="2" s="1"/>
  <c r="BK337" i="2"/>
  <c r="BI337" i="2"/>
  <c r="BH337" i="2"/>
  <c r="BG337" i="2"/>
  <c r="BF337" i="2"/>
  <c r="BE337" i="2"/>
  <c r="T337" i="2"/>
  <c r="R337" i="2"/>
  <c r="P337" i="2"/>
  <c r="J337" i="2"/>
  <c r="BK335" i="2"/>
  <c r="BI335" i="2"/>
  <c r="BH335" i="2"/>
  <c r="BG335" i="2"/>
  <c r="BF335" i="2"/>
  <c r="BE335" i="2"/>
  <c r="T335" i="2"/>
  <c r="R335" i="2"/>
  <c r="P335" i="2"/>
  <c r="J335" i="2"/>
  <c r="BK331" i="2"/>
  <c r="BI331" i="2"/>
  <c r="BH331" i="2"/>
  <c r="BG331" i="2"/>
  <c r="BF331" i="2"/>
  <c r="BE331" i="2"/>
  <c r="T331" i="2"/>
  <c r="R331" i="2"/>
  <c r="P331" i="2"/>
  <c r="J331" i="2"/>
  <c r="BK327" i="2"/>
  <c r="BI327" i="2"/>
  <c r="BH327" i="2"/>
  <c r="BG327" i="2"/>
  <c r="BE327" i="2"/>
  <c r="T327" i="2"/>
  <c r="R327" i="2"/>
  <c r="P327" i="2"/>
  <c r="J327" i="2"/>
  <c r="BF327" i="2" s="1"/>
  <c r="BK325" i="2"/>
  <c r="BI325" i="2"/>
  <c r="BH325" i="2"/>
  <c r="BG325" i="2"/>
  <c r="BE325" i="2"/>
  <c r="T325" i="2"/>
  <c r="R325" i="2"/>
  <c r="R320" i="2" s="1"/>
  <c r="P325" i="2"/>
  <c r="J325" i="2"/>
  <c r="BF325" i="2" s="1"/>
  <c r="BK321" i="2"/>
  <c r="BI321" i="2"/>
  <c r="BH321" i="2"/>
  <c r="BG321" i="2"/>
  <c r="BF321" i="2"/>
  <c r="BE321" i="2"/>
  <c r="T321" i="2"/>
  <c r="T320" i="2" s="1"/>
  <c r="R321" i="2"/>
  <c r="P321" i="2"/>
  <c r="J321" i="2"/>
  <c r="BK320" i="2"/>
  <c r="J320" i="2" s="1"/>
  <c r="J101" i="2" s="1"/>
  <c r="BK318" i="2"/>
  <c r="BI318" i="2"/>
  <c r="BH318" i="2"/>
  <c r="BG318" i="2"/>
  <c r="BE318" i="2"/>
  <c r="T318" i="2"/>
  <c r="R318" i="2"/>
  <c r="P318" i="2"/>
  <c r="J318" i="2"/>
  <c r="BF318" i="2" s="1"/>
  <c r="BK316" i="2"/>
  <c r="BI316" i="2"/>
  <c r="BH316" i="2"/>
  <c r="BG316" i="2"/>
  <c r="BE316" i="2"/>
  <c r="T316" i="2"/>
  <c r="R316" i="2"/>
  <c r="P316" i="2"/>
  <c r="J316" i="2"/>
  <c r="BF316" i="2" s="1"/>
  <c r="BK314" i="2"/>
  <c r="BI314" i="2"/>
  <c r="BH314" i="2"/>
  <c r="BG314" i="2"/>
  <c r="BE314" i="2"/>
  <c r="T314" i="2"/>
  <c r="R314" i="2"/>
  <c r="P314" i="2"/>
  <c r="J314" i="2"/>
  <c r="BF314" i="2" s="1"/>
  <c r="BK312" i="2"/>
  <c r="BI312" i="2"/>
  <c r="BH312" i="2"/>
  <c r="BG312" i="2"/>
  <c r="BE312" i="2"/>
  <c r="T312" i="2"/>
  <c r="R312" i="2"/>
  <c r="P312" i="2"/>
  <c r="J312" i="2"/>
  <c r="BF312" i="2" s="1"/>
  <c r="BK303" i="2"/>
  <c r="BI303" i="2"/>
  <c r="BH303" i="2"/>
  <c r="BG303" i="2"/>
  <c r="BE303" i="2"/>
  <c r="T303" i="2"/>
  <c r="R303" i="2"/>
  <c r="P303" i="2"/>
  <c r="J303" i="2"/>
  <c r="BF303" i="2" s="1"/>
  <c r="BK295" i="2"/>
  <c r="BI295" i="2"/>
  <c r="BH295" i="2"/>
  <c r="BG295" i="2"/>
  <c r="BE295" i="2"/>
  <c r="T295" i="2"/>
  <c r="R295" i="2"/>
  <c r="P295" i="2"/>
  <c r="J295" i="2"/>
  <c r="BF295" i="2" s="1"/>
  <c r="BK293" i="2"/>
  <c r="BI293" i="2"/>
  <c r="BH293" i="2"/>
  <c r="BG293" i="2"/>
  <c r="BE293" i="2"/>
  <c r="T293" i="2"/>
  <c r="R293" i="2"/>
  <c r="P293" i="2"/>
  <c r="J293" i="2"/>
  <c r="BF293" i="2" s="1"/>
  <c r="BK289" i="2"/>
  <c r="BI289" i="2"/>
  <c r="BH289" i="2"/>
  <c r="BG289" i="2"/>
  <c r="BE289" i="2"/>
  <c r="T289" i="2"/>
  <c r="R289" i="2"/>
  <c r="P289" i="2"/>
  <c r="J289" i="2"/>
  <c r="BF289" i="2" s="1"/>
  <c r="BK281" i="2"/>
  <c r="BI281" i="2"/>
  <c r="BH281" i="2"/>
  <c r="BG281" i="2"/>
  <c r="BE281" i="2"/>
  <c r="T281" i="2"/>
  <c r="R281" i="2"/>
  <c r="P281" i="2"/>
  <c r="J281" i="2"/>
  <c r="BF281" i="2" s="1"/>
  <c r="BK268" i="2"/>
  <c r="BI268" i="2"/>
  <c r="BH268" i="2"/>
  <c r="BG268" i="2"/>
  <c r="BE268" i="2"/>
  <c r="T268" i="2"/>
  <c r="R268" i="2"/>
  <c r="P268" i="2"/>
  <c r="J268" i="2"/>
  <c r="BF268" i="2" s="1"/>
  <c r="BK264" i="2"/>
  <c r="BI264" i="2"/>
  <c r="BH264" i="2"/>
  <c r="BG264" i="2"/>
  <c r="BE264" i="2"/>
  <c r="T264" i="2"/>
  <c r="R264" i="2"/>
  <c r="P264" i="2"/>
  <c r="J264" i="2"/>
  <c r="BF264" i="2" s="1"/>
  <c r="BK262" i="2"/>
  <c r="BI262" i="2"/>
  <c r="BH262" i="2"/>
  <c r="BG262" i="2"/>
  <c r="BE262" i="2"/>
  <c r="T262" i="2"/>
  <c r="R262" i="2"/>
  <c r="P262" i="2"/>
  <c r="J262" i="2"/>
  <c r="BF262" i="2" s="1"/>
  <c r="BK251" i="2"/>
  <c r="BI251" i="2"/>
  <c r="BH251" i="2"/>
  <c r="BG251" i="2"/>
  <c r="BE251" i="2"/>
  <c r="T251" i="2"/>
  <c r="R251" i="2"/>
  <c r="P251" i="2"/>
  <c r="J251" i="2"/>
  <c r="BF251" i="2" s="1"/>
  <c r="BK249" i="2"/>
  <c r="BI249" i="2"/>
  <c r="BH249" i="2"/>
  <c r="BG249" i="2"/>
  <c r="BE249" i="2"/>
  <c r="T249" i="2"/>
  <c r="R249" i="2"/>
  <c r="P249" i="2"/>
  <c r="J249" i="2"/>
  <c r="BF249" i="2" s="1"/>
  <c r="BK241" i="2"/>
  <c r="BI241" i="2"/>
  <c r="BH241" i="2"/>
  <c r="BG241" i="2"/>
  <c r="BE241" i="2"/>
  <c r="T241" i="2"/>
  <c r="R241" i="2"/>
  <c r="P241" i="2"/>
  <c r="J241" i="2"/>
  <c r="BF241" i="2" s="1"/>
  <c r="BK235" i="2"/>
  <c r="BI235" i="2"/>
  <c r="BH235" i="2"/>
  <c r="BG235" i="2"/>
  <c r="BE235" i="2"/>
  <c r="T235" i="2"/>
  <c r="R235" i="2"/>
  <c r="P235" i="2"/>
  <c r="J235" i="2"/>
  <c r="BF235" i="2" s="1"/>
  <c r="BK227" i="2"/>
  <c r="BI227" i="2"/>
  <c r="BH227" i="2"/>
  <c r="BG227" i="2"/>
  <c r="BE227" i="2"/>
  <c r="T227" i="2"/>
  <c r="R227" i="2"/>
  <c r="P227" i="2"/>
  <c r="J227" i="2"/>
  <c r="BF227" i="2" s="1"/>
  <c r="BK214" i="2"/>
  <c r="BI214" i="2"/>
  <c r="BH214" i="2"/>
  <c r="BG214" i="2"/>
  <c r="BE214" i="2"/>
  <c r="T214" i="2"/>
  <c r="R214" i="2"/>
  <c r="P214" i="2"/>
  <c r="J214" i="2"/>
  <c r="BF214" i="2" s="1"/>
  <c r="BK210" i="2"/>
  <c r="BI210" i="2"/>
  <c r="BH210" i="2"/>
  <c r="BG210" i="2"/>
  <c r="BE210" i="2"/>
  <c r="T210" i="2"/>
  <c r="R210" i="2"/>
  <c r="P210" i="2"/>
  <c r="J210" i="2"/>
  <c r="BF210" i="2" s="1"/>
  <c r="BK206" i="2"/>
  <c r="BI206" i="2"/>
  <c r="BH206" i="2"/>
  <c r="BG206" i="2"/>
  <c r="BE206" i="2"/>
  <c r="T206" i="2"/>
  <c r="R206" i="2"/>
  <c r="P206" i="2"/>
  <c r="J206" i="2"/>
  <c r="BF206" i="2" s="1"/>
  <c r="BK205" i="2"/>
  <c r="BI205" i="2"/>
  <c r="BH205" i="2"/>
  <c r="BG205" i="2"/>
  <c r="BF205" i="2"/>
  <c r="BE205" i="2"/>
  <c r="T205" i="2"/>
  <c r="R205" i="2"/>
  <c r="P205" i="2"/>
  <c r="J205" i="2"/>
  <c r="BK201" i="2"/>
  <c r="BI201" i="2"/>
  <c r="BH201" i="2"/>
  <c r="BG201" i="2"/>
  <c r="BE201" i="2"/>
  <c r="T201" i="2"/>
  <c r="R201" i="2"/>
  <c r="P201" i="2"/>
  <c r="J201" i="2"/>
  <c r="BF201" i="2" s="1"/>
  <c r="BK200" i="2"/>
  <c r="BI200" i="2"/>
  <c r="BH200" i="2"/>
  <c r="BG200" i="2"/>
  <c r="BE200" i="2"/>
  <c r="T200" i="2"/>
  <c r="R200" i="2"/>
  <c r="P200" i="2"/>
  <c r="J200" i="2"/>
  <c r="BF200" i="2" s="1"/>
  <c r="BK196" i="2"/>
  <c r="BI196" i="2"/>
  <c r="BH196" i="2"/>
  <c r="BG196" i="2"/>
  <c r="BE196" i="2"/>
  <c r="T196" i="2"/>
  <c r="R196" i="2"/>
  <c r="P196" i="2"/>
  <c r="J196" i="2"/>
  <c r="BF196" i="2" s="1"/>
  <c r="BK190" i="2"/>
  <c r="BI190" i="2"/>
  <c r="BH190" i="2"/>
  <c r="BG190" i="2"/>
  <c r="BF190" i="2"/>
  <c r="BE190" i="2"/>
  <c r="T190" i="2"/>
  <c r="R190" i="2"/>
  <c r="P190" i="2"/>
  <c r="J190" i="2"/>
  <c r="BK189" i="2"/>
  <c r="BI189" i="2"/>
  <c r="BH189" i="2"/>
  <c r="BG189" i="2"/>
  <c r="BE189" i="2"/>
  <c r="T189" i="2"/>
  <c r="R189" i="2"/>
  <c r="P189" i="2"/>
  <c r="J189" i="2"/>
  <c r="BF189" i="2" s="1"/>
  <c r="BK176" i="2"/>
  <c r="BI176" i="2"/>
  <c r="BH176" i="2"/>
  <c r="BG176" i="2"/>
  <c r="BE176" i="2"/>
  <c r="T176" i="2"/>
  <c r="R176" i="2"/>
  <c r="P176" i="2"/>
  <c r="J176" i="2"/>
  <c r="BF176" i="2" s="1"/>
  <c r="BK175" i="2"/>
  <c r="BI175" i="2"/>
  <c r="BH175" i="2"/>
  <c r="BG175" i="2"/>
  <c r="BE175" i="2"/>
  <c r="T175" i="2"/>
  <c r="R175" i="2"/>
  <c r="P175" i="2"/>
  <c r="J175" i="2"/>
  <c r="BF175" i="2" s="1"/>
  <c r="BK171" i="2"/>
  <c r="BI171" i="2"/>
  <c r="BH171" i="2"/>
  <c r="BG171" i="2"/>
  <c r="BF171" i="2"/>
  <c r="BE171" i="2"/>
  <c r="T171" i="2"/>
  <c r="R171" i="2"/>
  <c r="P171" i="2"/>
  <c r="J171" i="2"/>
  <c r="BK170" i="2"/>
  <c r="BI170" i="2"/>
  <c r="BH170" i="2"/>
  <c r="BG170" i="2"/>
  <c r="BE170" i="2"/>
  <c r="T170" i="2"/>
  <c r="R170" i="2"/>
  <c r="P170" i="2"/>
  <c r="J170" i="2"/>
  <c r="BF170" i="2" s="1"/>
  <c r="BK168" i="2"/>
  <c r="BI168" i="2"/>
  <c r="BH168" i="2"/>
  <c r="BG168" i="2"/>
  <c r="BE168" i="2"/>
  <c r="T168" i="2"/>
  <c r="R168" i="2"/>
  <c r="P168" i="2"/>
  <c r="J168" i="2"/>
  <c r="BF168" i="2" s="1"/>
  <c r="BK166" i="2"/>
  <c r="BI166" i="2"/>
  <c r="BH166" i="2"/>
  <c r="BG166" i="2"/>
  <c r="BE166" i="2"/>
  <c r="T166" i="2"/>
  <c r="R166" i="2"/>
  <c r="P166" i="2"/>
  <c r="J166" i="2"/>
  <c r="BF166" i="2" s="1"/>
  <c r="BK164" i="2"/>
  <c r="BI164" i="2"/>
  <c r="BH164" i="2"/>
  <c r="BG164" i="2"/>
  <c r="BF164" i="2"/>
  <c r="BE164" i="2"/>
  <c r="T164" i="2"/>
  <c r="R164" i="2"/>
  <c r="P164" i="2"/>
  <c r="J164" i="2"/>
  <c r="BK163" i="2"/>
  <c r="BI163" i="2"/>
  <c r="BH163" i="2"/>
  <c r="BG163" i="2"/>
  <c r="BE163" i="2"/>
  <c r="F35" i="2" s="1"/>
  <c r="AZ96" i="1" s="1"/>
  <c r="T163" i="2"/>
  <c r="R163" i="2"/>
  <c r="P163" i="2"/>
  <c r="J163" i="2"/>
  <c r="BF163" i="2" s="1"/>
  <c r="BK161" i="2"/>
  <c r="BI161" i="2"/>
  <c r="BH161" i="2"/>
  <c r="BG161" i="2"/>
  <c r="BE161" i="2"/>
  <c r="T161" i="2"/>
  <c r="R161" i="2"/>
  <c r="P161" i="2"/>
  <c r="J161" i="2"/>
  <c r="BF161" i="2" s="1"/>
  <c r="BK160" i="2"/>
  <c r="BI160" i="2"/>
  <c r="BH160" i="2"/>
  <c r="BG160" i="2"/>
  <c r="BE160" i="2"/>
  <c r="T160" i="2"/>
  <c r="R160" i="2"/>
  <c r="P160" i="2"/>
  <c r="J160" i="2"/>
  <c r="BF160" i="2" s="1"/>
  <c r="BK156" i="2"/>
  <c r="BK154" i="2" s="1"/>
  <c r="BI156" i="2"/>
  <c r="BH156" i="2"/>
  <c r="BG156" i="2"/>
  <c r="F37" i="2" s="1"/>
  <c r="BB96" i="1" s="1"/>
  <c r="BF156" i="2"/>
  <c r="BE156" i="2"/>
  <c r="T156" i="2"/>
  <c r="R156" i="2"/>
  <c r="P156" i="2"/>
  <c r="J156" i="2"/>
  <c r="BK155" i="2"/>
  <c r="BI155" i="2"/>
  <c r="F39" i="2" s="1"/>
  <c r="BD96" i="1" s="1"/>
  <c r="BH155" i="2"/>
  <c r="F38" i="2" s="1"/>
  <c r="BC96" i="1" s="1"/>
  <c r="BG155" i="2"/>
  <c r="BE155" i="2"/>
  <c r="T155" i="2"/>
  <c r="R155" i="2"/>
  <c r="P155" i="2"/>
  <c r="J155" i="2"/>
  <c r="BF155" i="2" s="1"/>
  <c r="P154" i="2"/>
  <c r="J149" i="2"/>
  <c r="F149" i="2"/>
  <c r="J148" i="2"/>
  <c r="F148" i="2"/>
  <c r="J146" i="2"/>
  <c r="F146" i="2"/>
  <c r="E144" i="2"/>
  <c r="E140" i="2"/>
  <c r="J130" i="2"/>
  <c r="J126" i="2"/>
  <c r="J122" i="2"/>
  <c r="J119" i="2"/>
  <c r="J117" i="2"/>
  <c r="J116" i="2"/>
  <c r="J115" i="2"/>
  <c r="J113" i="2"/>
  <c r="J112" i="2"/>
  <c r="J111" i="2"/>
  <c r="J94" i="2"/>
  <c r="F94" i="2"/>
  <c r="J93" i="2"/>
  <c r="F93" i="2"/>
  <c r="F91" i="2"/>
  <c r="E89" i="2"/>
  <c r="E85" i="2"/>
  <c r="J39" i="2"/>
  <c r="J38" i="2"/>
  <c r="AY96" i="1" s="1"/>
  <c r="J37" i="2"/>
  <c r="AX96" i="1" s="1"/>
  <c r="AS95" i="1"/>
  <c r="AS94" i="1"/>
  <c r="AM90" i="1"/>
  <c r="L90" i="1"/>
  <c r="AM89" i="1"/>
  <c r="L89" i="1"/>
  <c r="AM87" i="1"/>
  <c r="L87" i="1"/>
  <c r="L85" i="1"/>
  <c r="J154" i="2" l="1"/>
  <c r="J100" i="2" s="1"/>
  <c r="T154" i="2"/>
  <c r="R154" i="2"/>
  <c r="T466" i="2"/>
  <c r="R466" i="2"/>
  <c r="R844" i="2"/>
  <c r="J35" i="2"/>
  <c r="AV96" i="1" s="1"/>
  <c r="P320" i="2"/>
  <c r="BK398" i="2"/>
  <c r="J398" i="2" s="1"/>
  <c r="J104" i="2" s="1"/>
  <c r="T398" i="2"/>
  <c r="P575" i="2"/>
  <c r="P1007" i="2"/>
  <c r="BK145" i="4"/>
  <c r="J145" i="4" s="1"/>
  <c r="J101" i="4" s="1"/>
  <c r="P466" i="2"/>
  <c r="T557" i="2"/>
  <c r="P565" i="2"/>
  <c r="F37" i="5"/>
  <c r="BB99" i="1" s="1"/>
  <c r="F35" i="5"/>
  <c r="AZ99" i="1" s="1"/>
  <c r="P146" i="3"/>
  <c r="F38" i="5"/>
  <c r="BC99" i="1" s="1"/>
  <c r="J36" i="5"/>
  <c r="AW99" i="1" s="1"/>
  <c r="T129" i="5"/>
  <c r="T128" i="5" s="1"/>
  <c r="T127" i="5" s="1"/>
  <c r="J121" i="4"/>
  <c r="J91" i="4"/>
  <c r="E85" i="5"/>
  <c r="E115" i="5"/>
  <c r="R398" i="2"/>
  <c r="R557" i="2"/>
  <c r="BK575" i="2"/>
  <c r="T844" i="2"/>
  <c r="BK1140" i="2"/>
  <c r="P1171" i="2"/>
  <c r="T131" i="3"/>
  <c r="P145" i="4"/>
  <c r="R149" i="4"/>
  <c r="BK149" i="4"/>
  <c r="J149" i="4" s="1"/>
  <c r="J102" i="4" s="1"/>
  <c r="R129" i="5"/>
  <c r="R648" i="2"/>
  <c r="R556" i="2" s="1"/>
  <c r="BK674" i="2"/>
  <c r="J674" i="2" s="1"/>
  <c r="J114" i="2" s="1"/>
  <c r="P698" i="2"/>
  <c r="P839" i="2"/>
  <c r="BK1048" i="2"/>
  <c r="BQ904" i="2" s="1"/>
  <c r="I904" i="2" s="1"/>
  <c r="T1048" i="2"/>
  <c r="P1071" i="2"/>
  <c r="T1090" i="2"/>
  <c r="R1140" i="2"/>
  <c r="BK1171" i="2"/>
  <c r="F39" i="3"/>
  <c r="BD97" i="1" s="1"/>
  <c r="BD95" i="1" s="1"/>
  <c r="BD94" i="1" s="1"/>
  <c r="W33" i="1" s="1"/>
  <c r="BK131" i="3"/>
  <c r="T146" i="3"/>
  <c r="J35" i="4"/>
  <c r="AV98" i="1" s="1"/>
  <c r="F38" i="4"/>
  <c r="BC98" i="1" s="1"/>
  <c r="J36" i="4"/>
  <c r="AW98" i="1" s="1"/>
  <c r="T129" i="4"/>
  <c r="T128" i="4" s="1"/>
  <c r="T127" i="4" s="1"/>
  <c r="F39" i="4"/>
  <c r="BD98" i="1" s="1"/>
  <c r="F35" i="4"/>
  <c r="AZ98" i="1" s="1"/>
  <c r="T152" i="4"/>
  <c r="R371" i="2"/>
  <c r="R153" i="2" s="1"/>
  <c r="R788" i="2"/>
  <c r="P844" i="2"/>
  <c r="R1007" i="2"/>
  <c r="P1048" i="2"/>
  <c r="T1071" i="2"/>
  <c r="R1071" i="2"/>
  <c r="P1090" i="2"/>
  <c r="BK1090" i="2"/>
  <c r="BQ902" i="2" s="1"/>
  <c r="I902" i="2" s="1"/>
  <c r="F38" i="3"/>
  <c r="BC97" i="1" s="1"/>
  <c r="BC95" i="1" s="1"/>
  <c r="BK146" i="3"/>
  <c r="J146" i="3" s="1"/>
  <c r="J103" i="3" s="1"/>
  <c r="P145" i="5"/>
  <c r="R149" i="5"/>
  <c r="P153" i="2"/>
  <c r="T556" i="2"/>
  <c r="J575" i="2"/>
  <c r="J110" i="2" s="1"/>
  <c r="BK556" i="2"/>
  <c r="J556" i="2" s="1"/>
  <c r="J107" i="2" s="1"/>
  <c r="BK905" i="2"/>
  <c r="BK908" i="2"/>
  <c r="J1140" i="2"/>
  <c r="J127" i="2" s="1"/>
  <c r="BQ903" i="2"/>
  <c r="I903" i="2" s="1"/>
  <c r="J121" i="5"/>
  <c r="J91" i="5"/>
  <c r="BK1071" i="2"/>
  <c r="R1090" i="2"/>
  <c r="T1171" i="2"/>
  <c r="P1199" i="2"/>
  <c r="BK1199" i="2"/>
  <c r="J1199" i="2" s="1"/>
  <c r="J129" i="2" s="1"/>
  <c r="F37" i="4"/>
  <c r="BB98" i="1" s="1"/>
  <c r="R145" i="4"/>
  <c r="P1114" i="2"/>
  <c r="R129" i="4"/>
  <c r="R1114" i="2"/>
  <c r="P1140" i="2"/>
  <c r="J36" i="3"/>
  <c r="AW97" i="1" s="1"/>
  <c r="AT97" i="1" s="1"/>
  <c r="F36" i="3"/>
  <c r="BA97" i="1" s="1"/>
  <c r="J128" i="3"/>
  <c r="J100" i="3" s="1"/>
  <c r="BK127" i="3"/>
  <c r="R1199" i="2"/>
  <c r="P1212" i="2"/>
  <c r="F37" i="3"/>
  <c r="BB97" i="1" s="1"/>
  <c r="BB95" i="1" s="1"/>
  <c r="P129" i="4"/>
  <c r="F36" i="4"/>
  <c r="BA98" i="1" s="1"/>
  <c r="BK129" i="4"/>
  <c r="P129" i="5"/>
  <c r="F36" i="5"/>
  <c r="BA99" i="1" s="1"/>
  <c r="BK129" i="5"/>
  <c r="F124" i="4"/>
  <c r="F94" i="4"/>
  <c r="R1171" i="2"/>
  <c r="T1199" i="2"/>
  <c r="J131" i="3"/>
  <c r="J102" i="3" s="1"/>
  <c r="BK130" i="3"/>
  <c r="J130" i="3" s="1"/>
  <c r="J101" i="3" s="1"/>
  <c r="R146" i="3"/>
  <c r="R130" i="3" s="1"/>
  <c r="R126" i="3" s="1"/>
  <c r="P152" i="4"/>
  <c r="J35" i="5"/>
  <c r="AV99" i="1" s="1"/>
  <c r="AT99" i="1" s="1"/>
  <c r="P152" i="5"/>
  <c r="F35" i="3"/>
  <c r="AZ97" i="1" s="1"/>
  <c r="AZ95" i="1" s="1"/>
  <c r="P130" i="3"/>
  <c r="P126" i="3" s="1"/>
  <c r="AU97" i="1" s="1"/>
  <c r="AY95" i="1" l="1"/>
  <c r="BC94" i="1"/>
  <c r="P128" i="4"/>
  <c r="P127" i="4" s="1"/>
  <c r="AU98" i="1" s="1"/>
  <c r="T843" i="2"/>
  <c r="J1048" i="2"/>
  <c r="J123" i="2" s="1"/>
  <c r="R843" i="2"/>
  <c r="J1090" i="2"/>
  <c r="J125" i="2" s="1"/>
  <c r="AT98" i="1"/>
  <c r="J1171" i="2"/>
  <c r="J128" i="2" s="1"/>
  <c r="BQ906" i="2"/>
  <c r="I906" i="2" s="1"/>
  <c r="P556" i="2"/>
  <c r="BK153" i="2"/>
  <c r="J153" i="2" s="1"/>
  <c r="J99" i="2" s="1"/>
  <c r="P843" i="2"/>
  <c r="R128" i="5"/>
  <c r="R127" i="5" s="1"/>
  <c r="T130" i="3"/>
  <c r="T126" i="3" s="1"/>
  <c r="T153" i="2"/>
  <c r="AZ94" i="1"/>
  <c r="AV95" i="1"/>
  <c r="AX95" i="1"/>
  <c r="BB94" i="1"/>
  <c r="BK904" i="2"/>
  <c r="J904" i="2"/>
  <c r="BF904" i="2" s="1"/>
  <c r="J129" i="4"/>
  <c r="J100" i="4" s="1"/>
  <c r="BK128" i="4"/>
  <c r="P128" i="5"/>
  <c r="P127" i="5" s="1"/>
  <c r="AU99" i="1" s="1"/>
  <c r="J129" i="5"/>
  <c r="J100" i="5" s="1"/>
  <c r="BK128" i="5"/>
  <c r="R128" i="4"/>
  <c r="R127" i="4" s="1"/>
  <c r="J903" i="2"/>
  <c r="BF903" i="2" s="1"/>
  <c r="BK903" i="2"/>
  <c r="R152" i="2"/>
  <c r="J127" i="3"/>
  <c r="J99" i="3" s="1"/>
  <c r="BK126" i="3"/>
  <c r="J126" i="3" s="1"/>
  <c r="J1071" i="2"/>
  <c r="J124" i="2" s="1"/>
  <c r="BQ900" i="2"/>
  <c r="I900" i="2" s="1"/>
  <c r="BK902" i="2"/>
  <c r="J902" i="2"/>
  <c r="BF902" i="2" s="1"/>
  <c r="AY94" i="1"/>
  <c r="W32" i="1"/>
  <c r="P152" i="2"/>
  <c r="AU96" i="1" s="1"/>
  <c r="AU95" i="1" s="1"/>
  <c r="AU94" i="1" s="1"/>
  <c r="T152" i="2" l="1"/>
  <c r="BK906" i="2"/>
  <c r="J906" i="2"/>
  <c r="BF906" i="2" s="1"/>
  <c r="J128" i="4"/>
  <c r="J99" i="4" s="1"/>
  <c r="BK127" i="4"/>
  <c r="J127" i="4" s="1"/>
  <c r="W31" i="1"/>
  <c r="AX94" i="1"/>
  <c r="BK900" i="2"/>
  <c r="BK844" i="2" s="1"/>
  <c r="J900" i="2"/>
  <c r="BF900" i="2" s="1"/>
  <c r="J128" i="5"/>
  <c r="J99" i="5" s="1"/>
  <c r="BK127" i="5"/>
  <c r="J127" i="5" s="1"/>
  <c r="J98" i="3"/>
  <c r="J32" i="3"/>
  <c r="AV94" i="1"/>
  <c r="W29" i="1"/>
  <c r="AK29" i="1" l="1"/>
  <c r="AG97" i="1"/>
  <c r="AN97" i="1" s="1"/>
  <c r="J41" i="3"/>
  <c r="J32" i="5"/>
  <c r="J98" i="5"/>
  <c r="F36" i="2"/>
  <c r="BA96" i="1" s="1"/>
  <c r="BA95" i="1" s="1"/>
  <c r="J36" i="2"/>
  <c r="AW96" i="1" s="1"/>
  <c r="AT96" i="1" s="1"/>
  <c r="J32" i="4"/>
  <c r="J98" i="4"/>
  <c r="J844" i="2"/>
  <c r="J121" i="2" s="1"/>
  <c r="BK843" i="2"/>
  <c r="J843" i="2" l="1"/>
  <c r="J120" i="2" s="1"/>
  <c r="BK152" i="2"/>
  <c r="J152" i="2" s="1"/>
  <c r="AW95" i="1"/>
  <c r="AT95" i="1" s="1"/>
  <c r="BA94" i="1"/>
  <c r="J41" i="4"/>
  <c r="AG98" i="1"/>
  <c r="AN98" i="1" s="1"/>
  <c r="J41" i="5"/>
  <c r="AG99" i="1"/>
  <c r="AN99" i="1" s="1"/>
  <c r="W30" i="1" l="1"/>
  <c r="AW94" i="1"/>
  <c r="J98" i="2"/>
  <c r="J32" i="2"/>
  <c r="AG96" i="1" l="1"/>
  <c r="J41" i="2"/>
  <c r="AK30" i="1"/>
  <c r="AT94" i="1"/>
  <c r="AN96" i="1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<sst xmlns="http://schemas.openxmlformats.org/spreadsheetml/2006/main" count="14175" uniqueCount="3143">
  <si>
    <t>Export Komplet</t>
  </si>
  <si>
    <t>2.0</t>
  </si>
  <si>
    <t>False</t>
  </si>
  <si>
    <t>{714532a1-3581-41a6-9e27-79669baf7eb1}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</si>
  <si>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</si>
  <si>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</si>
  <si>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</si>
  <si>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</si>
  <si>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</si>
  <si>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Stavba:</t>
  </si>
  <si>
    <t xml:space="preserve"> OBNOVA NKP, ÚZPF Č. 2354/0, ŽELEZIAREŇ, ZLIEVÁREŇ, STARÁ MAŠA, KROMPACHY</t>
  </si>
  <si>
    <t>JKSO:</t>
  </si>
  <si>
    <t>KS:</t>
  </si>
  <si>
    <t>Miesto:</t>
  </si>
  <si>
    <t>Stará Maša, Krompachy</t>
  </si>
  <si>
    <t>Dátum:</t>
  </si>
  <si>
    <t>Objednávateľ:</t>
  </si>
  <si>
    <t>IČO:</t>
  </si>
  <si>
    <t>Mesto Krompachy, Nám. Slobody 1, 053 42 Krompachy</t>
  </si>
  <si>
    <t>IČ DPH:</t>
  </si>
  <si>
    <t>Zhotoviteľ:</t>
  </si>
  <si>
    <t xml:space="preserve"> </t>
  </si>
  <si>
    <t>Projektant:</t>
  </si>
  <si>
    <t>AŽ PROJEKT s.r.o., Toplianska 28,  Bratislava</t>
  </si>
  <si>
    <t>0,01</t>
  </si>
  <si>
    <t>Spracovateľ:</t>
  </si>
  <si>
    <t>Ing. Krumpolec</t>
  </si>
  <si>
    <t>True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</si>
  <si>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</si>
  <si>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</si>
  <si>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</si>
  <si>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</si>
  <si>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</si>
  <si>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</si>
  <si>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</si>
  <si>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</si>
  <si>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</si>
  <si>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</si>
  <si>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</si>
  <si>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</si>
  <si>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</si>
  <si>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</si>
  <si>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</si>
  <si>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</si>
  <si>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</si>
  <si>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</si>
  <si>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</si>
  <si>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</si>
  <si>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</si>
  <si>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</si>
  <si>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</si>
  <si>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</si>
  <si>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</si>
  <si>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</si>
  <si>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</si>
  <si>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Ostat._x005F_x000D_
náklady [EUR]</t>
  </si>
  <si>
    <t>DPH [EUR]</t>
  </si>
  <si>
    <t>Normohodiny [h]</t>
  </si>
  <si>
    <t>DPH základná [EUR]</t>
  </si>
  <si>
    <t>DPH znížená [EUR]</t>
  </si>
  <si>
    <t>DPH základná prenesená_x005F_x000D_
[EUR]</t>
  </si>
  <si>
    <t>DPH znížená prenesená_x005F_x000D_
[EUR]</t>
  </si>
  <si>
    <t>Základňa_x005F_x000D_
DPH základná</t>
  </si>
  <si>
    <t>Základňa_x005F_x000D_
DPH znížená</t>
  </si>
  <si>
    <t>Základňa_x005F_x000D_
DPH zákl. prenesená</t>
  </si>
  <si>
    <t>Základňa_x005F_x000D_
DPH zníž. prenesená</t>
  </si>
  <si>
    <t>Základňa_x005F_x000D_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</si>
  <si>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</si>
  <si>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</si>
  <si>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</si>
  <si>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</si>
  <si>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</si>
  <si>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</si>
  <si>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Krompachy 2022</t>
  </si>
  <si>
    <t>Obnova NKP  ÚZPF č.2354/0   Železiareň a zlievareň, Stará Maša, Krompachy</t>
  </si>
  <si>
    <t>STA</t>
  </si>
  <si>
    <t>1</t>
  </si>
  <si>
    <t>{86f74d75-3f29-4149-b86c-4dde6f7364ca}</t>
  </si>
  <si>
    <t>/</t>
  </si>
  <si>
    <t>Časť</t>
  </si>
  <si>
    <t>2</t>
  </si>
  <si>
    <t>{a028e652-e0bf-4644-b5ca-483b20e76e27}</t>
  </si>
  <si>
    <t>NN prípojka</t>
  </si>
  <si>
    <t>{abfb7178-3e1f-4688-b308-2d4bec97b61c}</t>
  </si>
  <si>
    <t>3</t>
  </si>
  <si>
    <t>Vodovodná prípojka</t>
  </si>
  <si>
    <t>{8f2fca64-e27a-46ca-8a3e-dbc27ee4de9b}</t>
  </si>
  <si>
    <t>4</t>
  </si>
  <si>
    <t>Kanalizačná prípojka</t>
  </si>
  <si>
    <t>{50c141cf-6ccc-46f2-846d-5bbcba747069}</t>
  </si>
  <si>
    <t>KRYCÍ LIST ROZPOČTU</t>
  </si>
  <si>
    <t>Objekt:</t>
  </si>
  <si>
    <t>Krompachy 2022 - Obnova NKP  ÚZPF č.2354/0   Železiareň a zlievareň, Stará Maša, Krompachy</t>
  </si>
  <si>
    <t>Časť:</t>
  </si>
  <si>
    <t>1 - Obnova NKP  ÚZPF č.2354/0   Železiareň a zlievareň, Stará Maša, Krompachy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</si>
  <si>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</si>
  <si>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</si>
  <si>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</si>
  <si>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</si>
  <si>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</si>
  <si>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</si>
  <si>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</si>
  <si>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Zakladanie, drenáž, čistenie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</si>
  <si>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</si>
  <si>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</si>
  <si>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</si>
  <si>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</si>
  <si>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</si>
  <si>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</si>
  <si>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</si>
  <si>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</si>
  <si>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721 - Zdravotechnika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</si>
  <si>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</si>
  <si>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</si>
  <si>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</si>
  <si>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</si>
  <si>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</si>
  <si>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</si>
  <si>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</si>
  <si>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783 - Nátery</t>
  </si>
  <si>
    <t xml:space="preserve">    787 - Zasklievanie</t>
  </si>
  <si>
    <t>M - Práce a dodávky M</t>
  </si>
  <si>
    <t xml:space="preserve">    21-M1 - Silnoprúdové rozvody, bleskozvod</t>
  </si>
  <si>
    <t xml:space="preserve">    21-M3 - Zoznam strojov a zariadení - Rozvádzač RH</t>
  </si>
  <si>
    <t xml:space="preserve">    21-M4 - Zoznam strojov a zariadení - Rozvádzač RP 1-2</t>
  </si>
  <si>
    <t xml:space="preserve">    21-M5 - Zoznam strojov a zariadení - Rozvádzač RP 1-3</t>
  </si>
  <si>
    <t xml:space="preserve">    21-M6 - Zoznam strojov a zariadení - Rozvádzač RP  2-1</t>
  </si>
  <si>
    <t xml:space="preserve">    21-M7 - Zoznam strojov a zariadení - Rozvádzač RP  2-2</t>
  </si>
  <si>
    <t xml:space="preserve">    21-M8 - Zoznam strojov a zariadení - Rozvádzač RP  3-1</t>
  </si>
  <si>
    <t xml:space="preserve">    21-M9 - Zoznam strojov a zariadení - Rozvádzač RP  3-2</t>
  </si>
  <si>
    <t xml:space="preserve">    22-M1 - Komponenty pre zabezpečovací systém objektu</t>
  </si>
  <si>
    <t xml:space="preserve">    22-M2 - Komponenty pre kamerový systém objektu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</si>
  <si>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</si>
  <si>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</si>
  <si>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</si>
  <si>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</si>
  <si>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</si>
  <si>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</si>
  <si>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</si>
  <si>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</si>
  <si>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</si>
  <si>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</si>
  <si>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</si>
  <si>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</si>
  <si>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</si>
  <si>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</si>
  <si>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</si>
  <si>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</si>
  <si>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</si>
  <si>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119001412</t>
  </si>
  <si>
    <t>Dočasné zaistenie podzemného potrubia DN 200-500</t>
  </si>
  <si>
    <t>m</t>
  </si>
  <si>
    <t>-338497544</t>
  </si>
  <si>
    <t>119001423.S1</t>
  </si>
  <si>
    <t>Podchytenie zaistenie káblov a káblových tratí</t>
  </si>
  <si>
    <t>-115893395</t>
  </si>
  <si>
    <t>VV</t>
  </si>
  <si>
    <t>"Podchytenie elektrického kábla ŽSR zo severnej strany objektu "     25,00</t>
  </si>
  <si>
    <t>"Podchytenie slaboprúdového kábla ŽSR zo severnej strany objektu  "     10,00</t>
  </si>
  <si>
    <t>Súčet</t>
  </si>
  <si>
    <t>119001801</t>
  </si>
  <si>
    <t>Ochranné zábradlie okolo výkopu, drevené výšky 1,10 m dvojtyčové</t>
  </si>
  <si>
    <t>-2088420279</t>
  </si>
  <si>
    <t>122201101</t>
  </si>
  <si>
    <t>Odkopávka a prekopávka nezapažená v hornine 3, do 100 m3</t>
  </si>
  <si>
    <t>m3</t>
  </si>
  <si>
    <t>-106700570</t>
  </si>
  <si>
    <t>"8/D - rampa"                     2,25*1,615*0,40</t>
  </si>
  <si>
    <t>5</t>
  </si>
  <si>
    <t>122201109</t>
  </si>
  <si>
    <t>Odkopávky a prekopávky nezapažené. Príplatok k cenám za lepivosť horniny 3</t>
  </si>
  <si>
    <t>-427751972</t>
  </si>
  <si>
    <t>6</t>
  </si>
  <si>
    <t>130901109</t>
  </si>
  <si>
    <t>Búranie konštrukcií v hĺbených výkopoch z muriva kamenného, pre akýkoľvek druh kameňa na sucho</t>
  </si>
  <si>
    <t>-15299372</t>
  </si>
  <si>
    <t>"statika/úprava - B"              28,35</t>
  </si>
  <si>
    <t>7</t>
  </si>
  <si>
    <t>130901122</t>
  </si>
  <si>
    <t>Búranie konštrukcií z prostého betónu prekladaného kameňom vo vykopávkach</t>
  </si>
  <si>
    <t>-658969430</t>
  </si>
  <si>
    <t>"betónový základ"         9,00</t>
  </si>
  <si>
    <t>8</t>
  </si>
  <si>
    <t>131201102.S</t>
  </si>
  <si>
    <t>Výkop nezapaženej jamy v hornine 3, nad 100 do 1000 m3</t>
  </si>
  <si>
    <t>407734092</t>
  </si>
  <si>
    <t>"oporný múr(gabiony)"         (28,00+3,50)*(1,95+3,00)*0,5*(5,40+2,80)*0,5</t>
  </si>
  <si>
    <t>9</t>
  </si>
  <si>
    <t>131201109.S</t>
  </si>
  <si>
    <t>Hĺbenie nezapažených jám a zárezov. Príplatok za lepivosť horniny 3</t>
  </si>
  <si>
    <t>1647790271</t>
  </si>
  <si>
    <t>10</t>
  </si>
  <si>
    <t>132211121</t>
  </si>
  <si>
    <t>Hĺbenie rýh šírky nad 600  do 1300 mm v  horninách tr. 3 súdržných - ručným náradím</t>
  </si>
  <si>
    <t>-388196366</t>
  </si>
  <si>
    <t>"statika/úprava - K"            4,80*0,655*1,10</t>
  </si>
  <si>
    <t>"statika/úprava - M"            2*5,00*0,61*(0,65+2,50)*0,5</t>
  </si>
  <si>
    <t>11</t>
  </si>
  <si>
    <t>132211139</t>
  </si>
  <si>
    <t>Príplatok za lepivosť pri hĺbení rýh š nad 600 do 1300 mm ručným náradím v horninetr. 3</t>
  </si>
  <si>
    <t>-1406168338</t>
  </si>
  <si>
    <t>12</t>
  </si>
  <si>
    <t>133211101.S</t>
  </si>
  <si>
    <t>Hĺbenie pätky v  hornine tr. 3 súdržných - ručným náradím plocha výkopu do 4 m2</t>
  </si>
  <si>
    <t>-200474944</t>
  </si>
  <si>
    <t>"Z/6- brána /pätky"      2*0,30*0,30*0,50</t>
  </si>
  <si>
    <t xml:space="preserve">                                                 0,40*0,60*0,80</t>
  </si>
  <si>
    <t xml:space="preserve">                                           2*0,80*0,80*0,70</t>
  </si>
  <si>
    <t>Medzisúčet</t>
  </si>
  <si>
    <t>"Z/7- brána/pätka "            2*0,80*0,80*0,70</t>
  </si>
  <si>
    <t>"Z/8- brána/pätka "         0,50*0,40*0,70</t>
  </si>
  <si>
    <t xml:space="preserve">                                               0,40*0,40*0,70</t>
  </si>
  <si>
    <t>"Z/9- oplotenie/pätka "     152*0,40*0,40*0,70</t>
  </si>
  <si>
    <t>13</t>
  </si>
  <si>
    <t>133211109.S</t>
  </si>
  <si>
    <t>Príplatok za lepivosť pri hĺbení šachiet ručným alebo pneumatickým náradím v horninách tr. 3</t>
  </si>
  <si>
    <t>1677599571</t>
  </si>
  <si>
    <t>14</t>
  </si>
  <si>
    <t>139711101</t>
  </si>
  <si>
    <t>Výkop v uzavretých priestoroch s naložením výkopu na dopravný prostriedok v hornine 1 až 4</t>
  </si>
  <si>
    <t>726271210</t>
  </si>
  <si>
    <t>"statika/úprava - B"                               31,50+16,20</t>
  </si>
  <si>
    <t>"statika/úprava - D"                              37,50</t>
  </si>
  <si>
    <t>"statika/úprava - F"                              0,60*0,80*1,10</t>
  </si>
  <si>
    <t>"statika/úprava - G"                             2*0,80*0,80*1,10</t>
  </si>
  <si>
    <t>15</t>
  </si>
  <si>
    <t>151101201</t>
  </si>
  <si>
    <t>Paženie stien bez rozopretia alebo vzopretia, príložné hĺbky do 4m</t>
  </si>
  <si>
    <t>m2</t>
  </si>
  <si>
    <t>712343787</t>
  </si>
  <si>
    <t>"statika/úprava - B"                          42,00</t>
  </si>
  <si>
    <t>"statika/úprava - D"                          25,50</t>
  </si>
  <si>
    <t>16</t>
  </si>
  <si>
    <t>151101211</t>
  </si>
  <si>
    <t>Odstránenie paženia stien príložné hĺbky do 4 m</t>
  </si>
  <si>
    <t>788684823</t>
  </si>
  <si>
    <t>17</t>
  </si>
  <si>
    <t>151101401</t>
  </si>
  <si>
    <t>Vzopretie zapažených stien s prepažovaním pri pažení príložnom hĺbky do 4 m</t>
  </si>
  <si>
    <t>-1035605224</t>
  </si>
  <si>
    <t>"statika/úprava - B"                      42,00</t>
  </si>
  <si>
    <t>"statika/úprava - D"                   25,50</t>
  </si>
  <si>
    <t>18</t>
  </si>
  <si>
    <t>151101411</t>
  </si>
  <si>
    <t>Odstránenie vzopretia stien pri pažení príložnom hĺbky do 4 m</t>
  </si>
  <si>
    <t>603178034</t>
  </si>
  <si>
    <t>19</t>
  </si>
  <si>
    <t>161101501</t>
  </si>
  <si>
    <t>Zvislé premiestnenie výkopku z horniny I až IV, nosením za každé 3 m výšky</t>
  </si>
  <si>
    <t>-1581499958</t>
  </si>
  <si>
    <t>161101551</t>
  </si>
  <si>
    <t>Zvislé premiestnenie výkopku z horniny V až VII, nosením za každé 3 m výšky</t>
  </si>
  <si>
    <t>1252257955</t>
  </si>
  <si>
    <t>"betónový základ"                9,00</t>
  </si>
  <si>
    <t>21</t>
  </si>
  <si>
    <t>162201101.S</t>
  </si>
  <si>
    <t>Vodorovné premiestnenie výkopku z horniny 1-4 do 20m</t>
  </si>
  <si>
    <t>-879691023</t>
  </si>
  <si>
    <t>22</t>
  </si>
  <si>
    <t>162201102</t>
  </si>
  <si>
    <t>Vodorovné premiestnenie výkopku z horniny 1-4 nad 20-50m</t>
  </si>
  <si>
    <t>-905952373</t>
  </si>
  <si>
    <t>"statika/úprava - B"           31,50+16,20</t>
  </si>
  <si>
    <t>"statika/úprava - D"          37,50</t>
  </si>
  <si>
    <t>"statika/úprava - F"           0,60*0,80*1,10</t>
  </si>
  <si>
    <t>"statika/úprava - G"          2*0,80*0,80*1,10</t>
  </si>
  <si>
    <t>23</t>
  </si>
  <si>
    <t>162201102.S</t>
  </si>
  <si>
    <t>-673825847</t>
  </si>
  <si>
    <t>Medzisúčet odvoz na medziskládku</t>
  </si>
  <si>
    <t>Medzisúčet dovoz z medziskládky</t>
  </si>
  <si>
    <t>24</t>
  </si>
  <si>
    <t>162501212</t>
  </si>
  <si>
    <t>Vodorovné premiestnenie výkopku  po spevnenej ceste z  horniny tr.1-4 v množstve do 100 m3 na vzdialenosť do 3000 m</t>
  </si>
  <si>
    <t>1270121066</t>
  </si>
  <si>
    <t>"statika/úprava - D"             37,50</t>
  </si>
  <si>
    <t>25</t>
  </si>
  <si>
    <t>162501213</t>
  </si>
  <si>
    <t>Vodorovné premiestnenie výkopku  po spevnenej ceste z  horniny tr.1-4 v množstve do 100 m3, príplatok k cene za každých ďalšich a začatých 1000 m</t>
  </si>
  <si>
    <t>-1665742482</t>
  </si>
  <si>
    <t>80,852*27 'Prepočítané koeficientom množstva</t>
  </si>
  <si>
    <t>26</t>
  </si>
  <si>
    <t>162501232</t>
  </si>
  <si>
    <t>Vodorovné premiestnenie výkopku  po spevnenej ceste z  horniny tr.5-7 v množstve nad 100 do 1000 m3 na vzdialenosť do 3000 m</t>
  </si>
  <si>
    <t>1919298741</t>
  </si>
  <si>
    <t>"interier-prístavba, podlaha, súčasný terén  "        31,27*1,00</t>
  </si>
  <si>
    <t>"interier-Hlavný objekt, podlaha vstup,   "        26,08*0,30</t>
  </si>
  <si>
    <t>"exterier-Oporný múr, severná strana, suť"     130,50</t>
  </si>
  <si>
    <t>"exterier-Terasa, západná strana, suť"                53,99</t>
  </si>
  <si>
    <t>27</t>
  </si>
  <si>
    <t>162501233</t>
  </si>
  <si>
    <t>Vodorovné premiestnenie výkopku  po spevnenej ceste z  horniny tr.5-7 v množstve nad 100 do 1000 m3, príplatok k cene za každých ďalšich a začatých 1000 m</t>
  </si>
  <si>
    <t>570913564</t>
  </si>
  <si>
    <t>260,934*27 'Prepočítané koeficientom množstva</t>
  </si>
  <si>
    <t>28</t>
  </si>
  <si>
    <t>167101102.S</t>
  </si>
  <si>
    <t>Nakladanie neuľahnutého výkopku z hornín tr.1-4 nad 100 do 1000 m3</t>
  </si>
  <si>
    <t>1538453613</t>
  </si>
  <si>
    <t>29</t>
  </si>
  <si>
    <t>171201101.S</t>
  </si>
  <si>
    <t>Uloženie sypaniny do násypov s rozprestretím sypaniny vo vrstvách a s hrubým urovnaním nezhutnených</t>
  </si>
  <si>
    <t>346123540</t>
  </si>
  <si>
    <t>Súčet použiť na terénne úpravy</t>
  </si>
  <si>
    <t>30</t>
  </si>
  <si>
    <t>171201201</t>
  </si>
  <si>
    <t>Uloženie sypaniny na skládky do 100 m3</t>
  </si>
  <si>
    <t>717096943</t>
  </si>
  <si>
    <t>"statika/úprava - D"              37,50</t>
  </si>
  <si>
    <t>31</t>
  </si>
  <si>
    <t>1712012010.S</t>
  </si>
  <si>
    <t>Uloženie sypaniny na staveništné skládky</t>
  </si>
  <si>
    <t>507040212</t>
  </si>
  <si>
    <t>32</t>
  </si>
  <si>
    <t>171201211</t>
  </si>
  <si>
    <t>42897678</t>
  </si>
  <si>
    <t>33</t>
  </si>
  <si>
    <t>171209002.S1</t>
  </si>
  <si>
    <t>Poplatok za skladovanie - staveništná suť</t>
  </si>
  <si>
    <t>-2062342888</t>
  </si>
  <si>
    <t>34</t>
  </si>
  <si>
    <t>171209005</t>
  </si>
  <si>
    <t>Poplatok za skladovanie - ostatné</t>
  </si>
  <si>
    <t>t</t>
  </si>
  <si>
    <t>-694795309</t>
  </si>
  <si>
    <t>"statika/úprava - B"              28,35*1,877</t>
  </si>
  <si>
    <t>"statika/úprava - D"              37,50*1,670</t>
  </si>
  <si>
    <t>"statika/úprava - F"           0,60*0,80*1,10*1,67</t>
  </si>
  <si>
    <t>"statika/úprava - G"          2*0,80*0,80*1,10*1,67</t>
  </si>
  <si>
    <t>"statika/úprava - K"            4,80*0,655*1,10*1,67</t>
  </si>
  <si>
    <t>"statika/úprava - M"            2*5,00*0,61*(0,65+2,50)*0,5*1,67</t>
  </si>
  <si>
    <t>"betónový základ"                9,00*2,20</t>
  </si>
  <si>
    <t>35</t>
  </si>
  <si>
    <t>174101002.S</t>
  </si>
  <si>
    <t>Zásyp sypaninou so zhutnením jám, šachiet, rýh, zárezov alebo okolo objektov nad 100 do 1000 m3</t>
  </si>
  <si>
    <t>-68665836</t>
  </si>
  <si>
    <t>36</t>
  </si>
  <si>
    <t>174101102</t>
  </si>
  <si>
    <t>Zásyp sypaninou v uzavretých priestoroch s urovnaním povrchu zásypu</t>
  </si>
  <si>
    <t>1792019502</t>
  </si>
  <si>
    <t>"statika/úprava - D"                 37,50</t>
  </si>
  <si>
    <t>37</t>
  </si>
  <si>
    <t>M</t>
  </si>
  <si>
    <t>5833749700</t>
  </si>
  <si>
    <t>Štrkopiesok preddrvený 0-32 n</t>
  </si>
  <si>
    <t>-1661185555</t>
  </si>
  <si>
    <t>37,5*1,08 'Prepočítané koeficientom množstva</t>
  </si>
  <si>
    <t>38</t>
  </si>
  <si>
    <t>181101101</t>
  </si>
  <si>
    <t>Úprava pláne v zárezoch v hornine 1-4 bez zhutnenia</t>
  </si>
  <si>
    <t>-1216722939</t>
  </si>
  <si>
    <t>"8/D - rampa"                     2,25*1,615*2,5</t>
  </si>
  <si>
    <t>Zakladanie, drenáž, čistenie</t>
  </si>
  <si>
    <t>39</t>
  </si>
  <si>
    <t>211971110</t>
  </si>
  <si>
    <t>Zhotovenie opláštenia výplne z geotextílie, v ryhe alebo v záreze so stenami šikmými o skl. do 1:2,5</t>
  </si>
  <si>
    <t>836001432</t>
  </si>
  <si>
    <t>"statika/drenáž/úprava - B"                     10,00*(0,60+0,60+0,80)</t>
  </si>
  <si>
    <t>"statika/drenáž/úprava - D"                     5,00*(0,60+0,60+0,80)</t>
  </si>
  <si>
    <t>40</t>
  </si>
  <si>
    <t>6936651300</t>
  </si>
  <si>
    <t>Geotextília netkaná polypropylénová Tatratex PP   300</t>
  </si>
  <si>
    <t>-1688059594</t>
  </si>
  <si>
    <t>30*1,1 'Prepočítané koeficientom množstva</t>
  </si>
  <si>
    <t>41</t>
  </si>
  <si>
    <t>212572121</t>
  </si>
  <si>
    <t>Lôžko pre trativod z kameniva drobného ťaženého</t>
  </si>
  <si>
    <t>-1102552422</t>
  </si>
  <si>
    <t>"statika/drenáž/úprava - B"                    1,43</t>
  </si>
  <si>
    <t>"statika/drenáž/úprava - D"                       5,00*0,60*0,60</t>
  </si>
  <si>
    <t>42</t>
  </si>
  <si>
    <t>212755114</t>
  </si>
  <si>
    <t>Trativod z drenážnych rúrok bez lôžka, vnútorného priem. rúrok 100 mm</t>
  </si>
  <si>
    <t>1019675758</t>
  </si>
  <si>
    <t>"statika/drenáž/úprava - B"                     10,00</t>
  </si>
  <si>
    <t>"statika/drenáž/úprava - D"                       5,00</t>
  </si>
  <si>
    <t>43</t>
  </si>
  <si>
    <t>2861121630</t>
  </si>
  <si>
    <t>Rúrka flexodrenážna PVC D 100 mm</t>
  </si>
  <si>
    <t>822034354</t>
  </si>
  <si>
    <t>15*1,095 'Prepočítané koeficientom množstva</t>
  </si>
  <si>
    <t>44</t>
  </si>
  <si>
    <t>216341115.S</t>
  </si>
  <si>
    <t>Striekaný betón tr. C 30,37 plôch stien z cementu troskoport. priem. hr. nad 100 mm</t>
  </si>
  <si>
    <t>2117047563</t>
  </si>
  <si>
    <t>"E - monierová stena"         174,00</t>
  </si>
  <si>
    <t>45</t>
  </si>
  <si>
    <t>216904212.S</t>
  </si>
  <si>
    <t>Očistenie plôch stlačeným vzduchom L stien akéhokoľvek muriva a rubu klenieb</t>
  </si>
  <si>
    <t>2045042084</t>
  </si>
  <si>
    <t>"úpravy povrchov betón, ktorý sa obnažil po odstránení sutínnych násypov a zvetralého stavebného odpadu"       13,80</t>
  </si>
  <si>
    <t>46</t>
  </si>
  <si>
    <t>229942111.S</t>
  </si>
  <si>
    <t>Rúrkové mikropilóty tlakové i ťahové z ocele 11 523 časť hladká, pri priemere nad 60 do 80 mm</t>
  </si>
  <si>
    <t>590424291</t>
  </si>
  <si>
    <t>"A- mikropilota"           32*6,50</t>
  </si>
  <si>
    <t>47</t>
  </si>
  <si>
    <t>262301171.S</t>
  </si>
  <si>
    <t>Vrty pre injektovanie vykonávané na povrchu vŕtacími kladivami D 13-56 mm, úpadne až horizont. v hornine III</t>
  </si>
  <si>
    <t>926141154</t>
  </si>
  <si>
    <t>"D-kotevné tyče d20"                                     64*(4,50+5,50)*0,5</t>
  </si>
  <si>
    <t>48</t>
  </si>
  <si>
    <t>274313612.S</t>
  </si>
  <si>
    <t>Betón základových pásov, prostý tr. C 20/25</t>
  </si>
  <si>
    <t>-1938166598</t>
  </si>
  <si>
    <t>"základy schodíkov medzi mč.1.01-1.02"         3*0,95*0,35*0,50</t>
  </si>
  <si>
    <t>49</t>
  </si>
  <si>
    <t>274361821.S</t>
  </si>
  <si>
    <t>Výstuž základových pásov z ocele B500 (10505)</t>
  </si>
  <si>
    <t>-1473075781</t>
  </si>
  <si>
    <t>"základy schodíkov medzi mč.1.01-1.02"        0,0114</t>
  </si>
  <si>
    <t>50</t>
  </si>
  <si>
    <t>275313612.S</t>
  </si>
  <si>
    <t>Betón základových pätiek, prostý tr. C 20/25</t>
  </si>
  <si>
    <t>-1361064994</t>
  </si>
  <si>
    <t>51</t>
  </si>
  <si>
    <t>275321312.S</t>
  </si>
  <si>
    <t>Betón základových pätiek, železový (bez výstuže), tr. C 20/25</t>
  </si>
  <si>
    <t>962360895</t>
  </si>
  <si>
    <t>"statika/ základ pod toč.schody"         2*0,80*0,80*0,60</t>
  </si>
  <si>
    <t>52</t>
  </si>
  <si>
    <t>275361821.S</t>
  </si>
  <si>
    <t>Výstuž základových pätiek z ocele B500 (10505)</t>
  </si>
  <si>
    <t>-1614199402</t>
  </si>
  <si>
    <t>"statika/ základ pod toč.schody"       0,0207</t>
  </si>
  <si>
    <t>53</t>
  </si>
  <si>
    <t>275362411.S</t>
  </si>
  <si>
    <t>Výstuž základových pätiek zo zvár. sietí KARI,</t>
  </si>
  <si>
    <t>667883948</t>
  </si>
  <si>
    <t>"E - monierová stena"       223,00</t>
  </si>
  <si>
    <t>54</t>
  </si>
  <si>
    <t>289475111.S</t>
  </si>
  <si>
    <t>Torkret úpravy povrchov betón, ktorý sa obnažil po odstránení sutínnych násypov a zvetralého stavebného odpadu</t>
  </si>
  <si>
    <t>-205393403</t>
  </si>
  <si>
    <t>Zvislé a kompletné konštrukcie</t>
  </si>
  <si>
    <t>55</t>
  </si>
  <si>
    <t>274901113</t>
  </si>
  <si>
    <t>Úprava líca  muriva, zhotoveného voľne bez líšt, napr. do šnúry</t>
  </si>
  <si>
    <t>-1498643160</t>
  </si>
  <si>
    <t>"statika/úprava - A"              50,10</t>
  </si>
  <si>
    <t>"statika/úprava - B"              56,70</t>
  </si>
  <si>
    <t>"vyspravenie narušených špár v kamennom murive vstupný priestor, hlavný priestor"         10,00</t>
  </si>
  <si>
    <t>56</t>
  </si>
  <si>
    <t>327210100.S</t>
  </si>
  <si>
    <t>Montáž oporných a zárubných múrov z drôtokamenných košov zo siete - pletených, povrchová ochrana</t>
  </si>
  <si>
    <t>-275689857</t>
  </si>
  <si>
    <t>"B - oporný múr 1000/1000/300"          155*1,00*1,00*0,30</t>
  </si>
  <si>
    <t>"B - oporný múr 1000/500/300"          75*1,00*0,50*0,30</t>
  </si>
  <si>
    <t>57</t>
  </si>
  <si>
    <t>313920003200.S</t>
  </si>
  <si>
    <t>Drôtokamenné koše - pletené, povrchová ochrana (Zn+Al) + PA6</t>
  </si>
  <si>
    <t>-1365427801</t>
  </si>
  <si>
    <t>57,75*1,02 'Prepočítané koeficientom množstva</t>
  </si>
  <si>
    <t>58</t>
  </si>
  <si>
    <t>327213141</t>
  </si>
  <si>
    <t>Murivo nadzákladové múrov  z kameňa uprav. tvrdého</t>
  </si>
  <si>
    <t>509198828</t>
  </si>
  <si>
    <t>"domurovanie kamenného muriva v šikmej stene deliacej vstupný priestor od hlavného "            2,37</t>
  </si>
  <si>
    <t>"domurovanie torza kamenného muriva - výplne, v rôznych polohách"           1,50</t>
  </si>
  <si>
    <t>"domurovanie kamenného muriva - výplne, veľkoplošné kaverny"        5,20</t>
  </si>
  <si>
    <t>"doplnenie a vyspravenie drobných výpadkov v kamennom murive vstupný priestor, hlavný priestor"                 5,00</t>
  </si>
  <si>
    <t>59</t>
  </si>
  <si>
    <t>349231819</t>
  </si>
  <si>
    <t>uzatvorenie špaliet výplní otvorov a domurovanie a úpravy povrchov parapetov a poprsníkov výplní otvorov</t>
  </si>
  <si>
    <t>-1539722839</t>
  </si>
  <si>
    <t>60</t>
  </si>
  <si>
    <t>349231821.S</t>
  </si>
  <si>
    <t>Primurovka ostenia  z tehál vo vybúraných otvoroch nad 150 do 300 mm</t>
  </si>
  <si>
    <t>18187778</t>
  </si>
  <si>
    <t>"ostenie"   9,50</t>
  </si>
  <si>
    <t>Komunikácie</t>
  </si>
  <si>
    <t>61</t>
  </si>
  <si>
    <t>564251111.S</t>
  </si>
  <si>
    <t>Podklad alebo podsyp zo štrkopiesku s rozprestretím, vlhčením a zhutnením, po zhutnení hr. 150 mm</t>
  </si>
  <si>
    <t>281799786</t>
  </si>
  <si>
    <t>"plocha exterier"         87,00</t>
  </si>
  <si>
    <t>62</t>
  </si>
  <si>
    <t>564831111.S</t>
  </si>
  <si>
    <t>Kryt zo štrkodrviny s rozprestretím a zhutnením, po zhutnení hr. 100 mm</t>
  </si>
  <si>
    <t>1423743770</t>
  </si>
  <si>
    <t>Úpravy povrchov, podlahy, osadenie</t>
  </si>
  <si>
    <t>63</t>
  </si>
  <si>
    <t>612421615</t>
  </si>
  <si>
    <t>Vnútorná omietka vápenná alebo vápennocementová v podlaží a v schodisku hrubá zatretá</t>
  </si>
  <si>
    <t>-1734383820</t>
  </si>
  <si>
    <t>"mč. 1.03"              (4,105+1,055+4,145+1,99)*3,60</t>
  </si>
  <si>
    <t>"mč. 1.04"              (2,045+2,445)*2*3,60</t>
  </si>
  <si>
    <t>"mč. 1.05"              (2,025+2,525+2,445*2)*3,60</t>
  </si>
  <si>
    <t>"otvory"                 -3*0,90*2,00</t>
  </si>
  <si>
    <t>64</t>
  </si>
  <si>
    <t>612421626</t>
  </si>
  <si>
    <t>Vnútorná omietka vápenná alebo vápennocementová v podlaží a v schodisku hladká</t>
  </si>
  <si>
    <t>381818380</t>
  </si>
  <si>
    <t>65</t>
  </si>
  <si>
    <t>612421637</t>
  </si>
  <si>
    <t>Vnútorná omietka vápenná alebo vápennocementová v podlaží a v schodisku stien štuková</t>
  </si>
  <si>
    <t>-16861987</t>
  </si>
  <si>
    <t>"mč. 1.03"              (4,105+1,055+4,145+1,99)*1,50</t>
  </si>
  <si>
    <t>"mč. 1.04"              (2,045+2,445)*2*1,50</t>
  </si>
  <si>
    <t>"mč. 1.05"              (2,025+2,525+2,445*2)*1,50</t>
  </si>
  <si>
    <t>66</t>
  </si>
  <si>
    <t>612441247</t>
  </si>
  <si>
    <t>Ťahaná vápennosadr. rímsa na stenách vyložená murivom so súčtom vylož. a výšky rímsy 200-400 mm</t>
  </si>
  <si>
    <t>-1419426756</t>
  </si>
  <si>
    <t>67</t>
  </si>
  <si>
    <t>612462339</t>
  </si>
  <si>
    <t>Fixácia zvetraných obvodov zachovaných omietok</t>
  </si>
  <si>
    <t>1567007687</t>
  </si>
  <si>
    <t>"15- fixácia zvetraných  omietok"             109,00</t>
  </si>
  <si>
    <t>68</t>
  </si>
  <si>
    <t>612462402</t>
  </si>
  <si>
    <t>Vnútorná sanačná omietka stien prednástrek, krytie 100%</t>
  </si>
  <si>
    <t>1007830274</t>
  </si>
  <si>
    <t>"13 - nová omietka"          62,00</t>
  </si>
  <si>
    <t>69</t>
  </si>
  <si>
    <t>612462413</t>
  </si>
  <si>
    <t>Vnútorná sanačná omietka stien  hr. 30 mm</t>
  </si>
  <si>
    <t>1979888774</t>
  </si>
  <si>
    <t>70</t>
  </si>
  <si>
    <t>612462441</t>
  </si>
  <si>
    <t>Vnútorná sanačná omietka stien jemná omietka, hr. 3 mm</t>
  </si>
  <si>
    <t>-366833123</t>
  </si>
  <si>
    <t>71</t>
  </si>
  <si>
    <t>6209011110</t>
  </si>
  <si>
    <t>Kamenárske opracovanie lícových plôch konštrukcií múrov a valov</t>
  </si>
  <si>
    <t>1294538655</t>
  </si>
  <si>
    <t>"06 -premurovanie muriva oporného múru"          11,00</t>
  </si>
  <si>
    <t>72</t>
  </si>
  <si>
    <t>622431150</t>
  </si>
  <si>
    <t>Úprava vonkajších omietok atiky kamenársky opracov.</t>
  </si>
  <si>
    <t>1832811221</t>
  </si>
  <si>
    <t>"07 -konštrukcia atiky"          (20,275+7,470+19,735+7,456)*0,88</t>
  </si>
  <si>
    <t>73</t>
  </si>
  <si>
    <t>622462402</t>
  </si>
  <si>
    <t>Vonkajšia sanačná omietka stien  prednástrek, krytie 100%</t>
  </si>
  <si>
    <t>-211106269</t>
  </si>
  <si>
    <t>"13 - nová omietka"          57,00</t>
  </si>
  <si>
    <t>74</t>
  </si>
  <si>
    <t>622462412</t>
  </si>
  <si>
    <t>Vonkajšia sanačná omietka stien hr. 30 mm</t>
  </si>
  <si>
    <t>303435512</t>
  </si>
  <si>
    <t>75</t>
  </si>
  <si>
    <t>622462452</t>
  </si>
  <si>
    <t>Vonkajšia sanačná omietka stien , stierka</t>
  </si>
  <si>
    <t>-2113001740</t>
  </si>
  <si>
    <t>76</t>
  </si>
  <si>
    <t>622462499</t>
  </si>
  <si>
    <t>Sanačná omietka WTA epasit Ipf</t>
  </si>
  <si>
    <t>-119599920</t>
  </si>
  <si>
    <t>"sanačná omietka"        113,50</t>
  </si>
  <si>
    <t>77</t>
  </si>
  <si>
    <t>622901110</t>
  </si>
  <si>
    <t>Očistenie po opravách omietok škárovaných plôch</t>
  </si>
  <si>
    <t>-1903429185</t>
  </si>
  <si>
    <t>"10 - jestvujúce kamenné murivo - int"        170,00</t>
  </si>
  <si>
    <t>"10 - jestvujúce kamenné murivo - ext"        70,00</t>
  </si>
  <si>
    <t>78</t>
  </si>
  <si>
    <t>631312711</t>
  </si>
  <si>
    <t>Mazanina z betónu prostého tr.C 25/30 hr.nad 50 do 80 mm</t>
  </si>
  <si>
    <t>-1198445917</t>
  </si>
  <si>
    <t>"1np/P1- čadičová dlažba "                 (30,51+68,26)*0,05</t>
  </si>
  <si>
    <t>"1np/P2- keramická dlažba"                 (6,68+4,85+5,26)*0,05</t>
  </si>
  <si>
    <t>"2np/P3-  dlážkovica"                         (28,94+15,01)*0,05</t>
  </si>
  <si>
    <t>"3np/P3-  dlážkovica"                         101,59*0,05</t>
  </si>
  <si>
    <t>79</t>
  </si>
  <si>
    <t>631319171</t>
  </si>
  <si>
    <t>Príplatok za strhnutie povrchu mazaniny latou pre hr. obidvoch vrstiev mazaniny nad 50 do 80 mm</t>
  </si>
  <si>
    <t>-1552472677</t>
  </si>
  <si>
    <t>80</t>
  </si>
  <si>
    <t>631362411</t>
  </si>
  <si>
    <t>Výstuž mazanín z betónov (z kameniva) a z ľahkých betónov, zo zváraných sietí KARI, priemer drôtu 5/5 mm, veľkosť oka 100x100 mm</t>
  </si>
  <si>
    <t>322789671</t>
  </si>
  <si>
    <t>"1np/P1- čadičová dlažba "                 (30,51+68,26)*1,2</t>
  </si>
  <si>
    <t>"1np/P2- keramická dlažba"                 (6,68+4,85+5,26)*1,2</t>
  </si>
  <si>
    <t>81</t>
  </si>
  <si>
    <t>631571003</t>
  </si>
  <si>
    <t>Násyp zo štrkopiesku 0-32 (pre spevnenie podkladu)</t>
  </si>
  <si>
    <t>551390780</t>
  </si>
  <si>
    <t>82</t>
  </si>
  <si>
    <t>631571005</t>
  </si>
  <si>
    <t>Násyp z kamennej drvy na vytvorenie dohodnutej nivelety po odstránení sutínnych násypov a zvetralého stavebného odpadu)</t>
  </si>
  <si>
    <t>-858350765</t>
  </si>
  <si>
    <t>"násyp"                87,00*1,04</t>
  </si>
  <si>
    <t>83</t>
  </si>
  <si>
    <t>632921415</t>
  </si>
  <si>
    <t>Dlažba z čadičových dlaždíc hr. 40 mm do cem malty MC-10</t>
  </si>
  <si>
    <t>-575248636</t>
  </si>
  <si>
    <t>"1np/P1- čadičová dlažba "                 30,51+68,26</t>
  </si>
  <si>
    <t>84</t>
  </si>
  <si>
    <t>634601512</t>
  </si>
  <si>
    <t>Zaplnenie škár  dlažby tmelom</t>
  </si>
  <si>
    <t>-1481477629</t>
  </si>
  <si>
    <t>Ostatné konštrukcie a práce-búranie</t>
  </si>
  <si>
    <t>85</t>
  </si>
  <si>
    <t>919721115</t>
  </si>
  <si>
    <t>Zhotovenie podkladnej geotextílie</t>
  </si>
  <si>
    <t>-541251756</t>
  </si>
  <si>
    <t>"1np/P5- čadičová dlažba"                 152,20+61,23+41,26</t>
  </si>
  <si>
    <t>86</t>
  </si>
  <si>
    <t>6936654900</t>
  </si>
  <si>
    <t>Separačná, filtračná a spevňovacia geotextília Geofilex 300</t>
  </si>
  <si>
    <t>-450456340</t>
  </si>
  <si>
    <t>254,69*1,15 'Prepočítané koeficientom množstva</t>
  </si>
  <si>
    <t>87</t>
  </si>
  <si>
    <t>941941042</t>
  </si>
  <si>
    <t>Montáž lešenia ľahkého pracovného radového s podlahami šírky nad 1,00 do 1,20 m, výšky nad 10 do 30 m</t>
  </si>
  <si>
    <t>405914145</t>
  </si>
  <si>
    <t>"lešenie"          (22,275+7,470+21,135+7,456)*14,80</t>
  </si>
  <si>
    <t>88</t>
  </si>
  <si>
    <t>941941292</t>
  </si>
  <si>
    <t>Príplatok za prvý a každý ďalší i začatý mesiac použitia lešenia ľahkého pracovného radového s podlahami šírky nad 1,00 do 1,20 m, v. nad 10 do 30 m</t>
  </si>
  <si>
    <t>-1584609991</t>
  </si>
  <si>
    <t>863,373*12 'Prepočítané koeficientom množstva</t>
  </si>
  <si>
    <t>89</t>
  </si>
  <si>
    <t>941941842</t>
  </si>
  <si>
    <t>Demontáž lešenia ľahkého pracovného radového s podlahami šírky nad 1,00 do 1,20 m, výšky nad 10 do 30 m</t>
  </si>
  <si>
    <t>-358465451</t>
  </si>
  <si>
    <t>90</t>
  </si>
  <si>
    <t>941955002.S</t>
  </si>
  <si>
    <t>Lešenie ľahké pracovné pomocné s výškou lešeňovej podlahy nad 1,20 do 1,90 m</t>
  </si>
  <si>
    <t>-376661406</t>
  </si>
  <si>
    <t>"vnútorné lešenie"            171,00</t>
  </si>
  <si>
    <t>91</t>
  </si>
  <si>
    <t>944941103</t>
  </si>
  <si>
    <t>Ochranné dvojtyčové zábradlie na lešeňových rúrkových konštrukciách</t>
  </si>
  <si>
    <t>-1769289276</t>
  </si>
  <si>
    <t>"lešenie"          (22,275+7,470+21,135+7,456)*5</t>
  </si>
  <si>
    <t>92</t>
  </si>
  <si>
    <t>944944103</t>
  </si>
  <si>
    <t>Ochranná sieť na boku lešenia zo siete</t>
  </si>
  <si>
    <t>-1360831137</t>
  </si>
  <si>
    <t>93</t>
  </si>
  <si>
    <t>7092911450</t>
  </si>
  <si>
    <t>sieť ochranná na lešenie</t>
  </si>
  <si>
    <t>-1454128467</t>
  </si>
  <si>
    <t>863,373*1,05 'Prepočítané koeficientom množstva</t>
  </si>
  <si>
    <t>94</t>
  </si>
  <si>
    <t>944944803</t>
  </si>
  <si>
    <t>Demontáž ochrannej siete na boku lešenia zo siete Baumit</t>
  </si>
  <si>
    <t>-2107697509</t>
  </si>
  <si>
    <t>95</t>
  </si>
  <si>
    <t>952901110</t>
  </si>
  <si>
    <t>Čistenie po skončení stavebných prác</t>
  </si>
  <si>
    <t>-1712912304</t>
  </si>
  <si>
    <t>96</t>
  </si>
  <si>
    <t>952901111</t>
  </si>
  <si>
    <t>Vyčistenie budov pri výške podlaží do 4m</t>
  </si>
  <si>
    <t>-1414390445</t>
  </si>
  <si>
    <t>97</t>
  </si>
  <si>
    <t>952901411</t>
  </si>
  <si>
    <t>Vyčistenie ostatných objektov (kanálov, zásobníkov a pod.) akejkoľvek výšky</t>
  </si>
  <si>
    <t>147488083</t>
  </si>
  <si>
    <t>98</t>
  </si>
  <si>
    <t>95299901</t>
  </si>
  <si>
    <t>Montáž a dodávka mriežky 200/160do výustného otvoru na odvetranie podlahy</t>
  </si>
  <si>
    <t>ks</t>
  </si>
  <si>
    <t>-1780588</t>
  </si>
  <si>
    <t>"11/Z - mriežka 200/160"         4</t>
  </si>
  <si>
    <t>99</t>
  </si>
  <si>
    <t>95299902</t>
  </si>
  <si>
    <t>Montáž a dodávka oceľového U 250/600/13600 profilu pre vedenie elektroinštalácie</t>
  </si>
  <si>
    <t>1532491096</t>
  </si>
  <si>
    <t>"12/Z -U250 profil"         2*13,60</t>
  </si>
  <si>
    <t>100</t>
  </si>
  <si>
    <t>95299903</t>
  </si>
  <si>
    <t>Montáž a dodávka krycích dvierok pre vedenie elektroinštalácie</t>
  </si>
  <si>
    <t>840789037</t>
  </si>
  <si>
    <t>"12/Z -krycie dvierka"         3</t>
  </si>
  <si>
    <t>101</t>
  </si>
  <si>
    <t>95299904</t>
  </si>
  <si>
    <t>Montáž a dodávka poklopu revízného otvoru - rám 250/250/30, poklop 240/240/30, hr.plechu 3mm</t>
  </si>
  <si>
    <t>-1094624743</t>
  </si>
  <si>
    <t>"16/Z - poklop 250/250"             4</t>
  </si>
  <si>
    <t>102</t>
  </si>
  <si>
    <t>95299905</t>
  </si>
  <si>
    <t>Montáž a dodávka skrine s dvierkami pre naviják 600/450/1600, plech hr.2mm vr. povrchovej úpravy</t>
  </si>
  <si>
    <t>-281618373</t>
  </si>
  <si>
    <t>"17/Z - skrinka 600/450/1600 "             2</t>
  </si>
  <si>
    <t>103</t>
  </si>
  <si>
    <t>95299906</t>
  </si>
  <si>
    <t>Montáž a dodávka datovej skrine s dvierkami pre naviják 600/450/1200, plech hr.2mm vr. povrchovej úpravy</t>
  </si>
  <si>
    <t>303483895</t>
  </si>
  <si>
    <t>"18/Z - skrinka 600/450/1200 "             1</t>
  </si>
  <si>
    <t>104</t>
  </si>
  <si>
    <t>95299907</t>
  </si>
  <si>
    <t>Montáž a dodávka prevedenie drenáže cez múr - chráničky dn125</t>
  </si>
  <si>
    <t>-618388596</t>
  </si>
  <si>
    <t>"statika/drenáž/úprava - B"                    2*0,88</t>
  </si>
  <si>
    <t>105</t>
  </si>
  <si>
    <t>95299908</t>
  </si>
  <si>
    <t>Montáž a dodávka interierových schodov 14m, v.1000mm</t>
  </si>
  <si>
    <t>746793227</t>
  </si>
  <si>
    <t>"20/Z- interierové schody"               14,00</t>
  </si>
  <si>
    <t>106</t>
  </si>
  <si>
    <t>95299909</t>
  </si>
  <si>
    <t>Montáž a dodávka oceľovej informačnej tabule s vypáleným nadpisom a grafikou 2100/600/225</t>
  </si>
  <si>
    <t>756441427</t>
  </si>
  <si>
    <t>"21/Z- tabula 2100/600/225"               1</t>
  </si>
  <si>
    <t>107</t>
  </si>
  <si>
    <t>95299910</t>
  </si>
  <si>
    <t>Montáž a dodávka plechového krytu na kanalizačnú rúru 320/320/13000 vrátane izolácie</t>
  </si>
  <si>
    <t>-1158084627</t>
  </si>
  <si>
    <t>"22/Z- kryt 320/320/13000"               1</t>
  </si>
  <si>
    <t>108</t>
  </si>
  <si>
    <t>95299911</t>
  </si>
  <si>
    <t>Montáž a dodávka zváraného (resp.odlievaného)modelu zlievarne</t>
  </si>
  <si>
    <t>-263295816</t>
  </si>
  <si>
    <t>"23/Z- model zlievarne"               1</t>
  </si>
  <si>
    <t>109</t>
  </si>
  <si>
    <t>952999901</t>
  </si>
  <si>
    <t>Montáž a dodávka difúznej pásky</t>
  </si>
  <si>
    <t>867200745</t>
  </si>
  <si>
    <t>"O1/O - okno 350/1110s"              4*(0,35+1,11)*2</t>
  </si>
  <si>
    <t>"O4/O - okno 500/1800s"              6*(0,50+1,80)*2</t>
  </si>
  <si>
    <t>"O7/O - okno 500/2115p"             4*(0,50+2,115)*2</t>
  </si>
  <si>
    <t>"14/O - okno 350/1200p"             2*(0,35+1,20)*2</t>
  </si>
  <si>
    <t>"15/O - okno 790/460p"               1*(0,79+0,46)*2</t>
  </si>
  <si>
    <t>"16/O - okno 1100/600s"             1*(1,10+0,60)*2</t>
  </si>
  <si>
    <t>"17/O - okno 1200/1000s"           1*(1,20+1,00)*2</t>
  </si>
  <si>
    <t>"18/O - okno 1600/1000s"           1*(1,60+1,00)*2</t>
  </si>
  <si>
    <t>Medzisúčet oceľové okná</t>
  </si>
  <si>
    <t>"12/O - stena 5100/4900o"           1*(5,10+4,90)*2</t>
  </si>
  <si>
    <t>Medzisúčet oceľová stena</t>
  </si>
  <si>
    <t>110</t>
  </si>
  <si>
    <t>962032231</t>
  </si>
  <si>
    <t>Búranie muriva nadzákladového z tehál pálených, vápenopieskových,cementových na maltu,  -1,90500t</t>
  </si>
  <si>
    <t>-1585063175</t>
  </si>
  <si>
    <t>"hlavný objekt, murivo v presklenej stene:"            12,26*0,30</t>
  </si>
  <si>
    <t>"Prístavba, predná stena, kameň, tehla:"                 4,61*3,00*0,40</t>
  </si>
  <si>
    <t>Súčet práce vyskytujúce sa až počas realizácie</t>
  </si>
  <si>
    <t>111</t>
  </si>
  <si>
    <t>97117120151</t>
  </si>
  <si>
    <t>Sanácia hĺbkových trhlín</t>
  </si>
  <si>
    <t>1844127579</t>
  </si>
  <si>
    <t>"16 - sanácia trhlín"           361,00</t>
  </si>
  <si>
    <t>112</t>
  </si>
  <si>
    <t>975011421</t>
  </si>
  <si>
    <t>Podperná výdreva základného muriva pri v. výmur. do 2m, pri hr. muriva 600-1200 mm,dľ. podch. do 1 m</t>
  </si>
  <si>
    <t>836512536</t>
  </si>
  <si>
    <t>"statika/úprava - H"          13,20</t>
  </si>
  <si>
    <t>113</t>
  </si>
  <si>
    <t>975021311</t>
  </si>
  <si>
    <t>Podchyt. nadzákladného muriva pod stropom nad vybúraným otvorom pri hr. muriva 450-600 mm</t>
  </si>
  <si>
    <t>-2007201346</t>
  </si>
  <si>
    <t>"statika"          88,00</t>
  </si>
  <si>
    <t>114</t>
  </si>
  <si>
    <t>975021411</t>
  </si>
  <si>
    <t>Podchyt. nadzákladného muriva pod stropom nad vybúraným otvorom pri hr. muriva 600-900 mm</t>
  </si>
  <si>
    <t>993996204</t>
  </si>
  <si>
    <t>"statika"          35,00</t>
  </si>
  <si>
    <t>115</t>
  </si>
  <si>
    <t>975021711</t>
  </si>
  <si>
    <t>Podchyt. nadzákladného muriva pod stropom nad vybúraným otvorom pri hr. muriva 900-1500 mm</t>
  </si>
  <si>
    <t>1897033477</t>
  </si>
  <si>
    <t>"statika"          24,00</t>
  </si>
  <si>
    <t>116</t>
  </si>
  <si>
    <t>978011192</t>
  </si>
  <si>
    <t>Odstránenie  omietok - veľmi jemná práca bez poškodenia historického muriva - nie otlčením -0,05000t</t>
  </si>
  <si>
    <t>1915127306</t>
  </si>
  <si>
    <t>"10 - jestvujúca omietka na kamennom murive - int"        25,00</t>
  </si>
  <si>
    <t>"10 - jestvujúca omietka na kamennom murive - ext"        12,00</t>
  </si>
  <si>
    <t>117</t>
  </si>
  <si>
    <t>979011131</t>
  </si>
  <si>
    <t>Zvislá doprava sutiny  ručne do 3.5 m</t>
  </si>
  <si>
    <t>166767759</t>
  </si>
  <si>
    <t>118</t>
  </si>
  <si>
    <t>979011141</t>
  </si>
  <si>
    <t>Príplatok za každých ďalších 3.5 m</t>
  </si>
  <si>
    <t>-653460548</t>
  </si>
  <si>
    <t>19,395*2 'Prepočítané koeficientom množstva</t>
  </si>
  <si>
    <t>119</t>
  </si>
  <si>
    <t>979011201</t>
  </si>
  <si>
    <t>Plastový sklz na stavebnú suť výšky do 10 m</t>
  </si>
  <si>
    <t>557795968</t>
  </si>
  <si>
    <t>120</t>
  </si>
  <si>
    <t>979011202</t>
  </si>
  <si>
    <t>Príplatok k cene za každý ďalší meter výšky</t>
  </si>
  <si>
    <t>-233791423</t>
  </si>
  <si>
    <t>121</t>
  </si>
  <si>
    <t>979011232</t>
  </si>
  <si>
    <t>Demontáž sklzu na stavebnú suť výšky do 20 m</t>
  </si>
  <si>
    <t>1442336766</t>
  </si>
  <si>
    <t>122</t>
  </si>
  <si>
    <t>979081111</t>
  </si>
  <si>
    <t>Odvoz sutiny a vybúraných hmôt na skládku do 1 km</t>
  </si>
  <si>
    <t>-341614773</t>
  </si>
  <si>
    <t>123</t>
  </si>
  <si>
    <t>979081121</t>
  </si>
  <si>
    <t>Odvoz sutiny a vybúraných hmôt na skládku za každý ďalší 1 km</t>
  </si>
  <si>
    <t>-806255724</t>
  </si>
  <si>
    <t>19,395*29 'Prepočítané koeficientom množstva</t>
  </si>
  <si>
    <t>124</t>
  </si>
  <si>
    <t>979082111</t>
  </si>
  <si>
    <t>Vnútrostavenisková doprava sutiny a vybúraných hmôt do 10 m</t>
  </si>
  <si>
    <t>34093748</t>
  </si>
  <si>
    <t>125</t>
  </si>
  <si>
    <t>979082121</t>
  </si>
  <si>
    <t>Vnútrostavenisková doprava sutiny a vybúraných hmôt za každých ďalších 5 m</t>
  </si>
  <si>
    <t>-1210104351</t>
  </si>
  <si>
    <t>19,395*5 'Prepočítané koeficientom množstva</t>
  </si>
  <si>
    <t>126</t>
  </si>
  <si>
    <t>979089012.S</t>
  </si>
  <si>
    <t>Poplatok za skladovanie - betón, tehly, dlaždice (17 01) ostatné</t>
  </si>
  <si>
    <t>884011901</t>
  </si>
  <si>
    <t>Presun hmôt HSV</t>
  </si>
  <si>
    <t>127</t>
  </si>
  <si>
    <t>999281111.S</t>
  </si>
  <si>
    <t>Presun hmôt pre opravy a údržbu objektov vrátane vonkajších plášťov výšky do 25 m</t>
  </si>
  <si>
    <t>-1403536341</t>
  </si>
  <si>
    <t>PSV</t>
  </si>
  <si>
    <t>Práce a dodávky PSV</t>
  </si>
  <si>
    <t>711</t>
  </si>
  <si>
    <t>Izolácie proti vode a vlhkosti</t>
  </si>
  <si>
    <t>128</t>
  </si>
  <si>
    <t>711491172</t>
  </si>
  <si>
    <t>Zhotovenie ochrannej vrstvy izolácie z textílie na ploche vodorovnej, pre izolácie proti zemnej vlhkosti, podpovrchovej a tlakovej vode</t>
  </si>
  <si>
    <t>1190041090</t>
  </si>
  <si>
    <t>"1np/P2- keramická dlažba"                 6,68+4,85+5,26</t>
  </si>
  <si>
    <t>129</t>
  </si>
  <si>
    <t>-335177100</t>
  </si>
  <si>
    <t>115,571699908879*1,15 'Prepočítané koeficientom množstva</t>
  </si>
  <si>
    <t>130</t>
  </si>
  <si>
    <t>998711203</t>
  </si>
  <si>
    <t>Presun hmôt pre izoláciu proti vode v objektoch výšky nad 12 do 60 m</t>
  </si>
  <si>
    <t>%</t>
  </si>
  <si>
    <t>-346360734</t>
  </si>
  <si>
    <t>713</t>
  </si>
  <si>
    <t>Izolácie tepelné</t>
  </si>
  <si>
    <t>131</t>
  </si>
  <si>
    <t>713120010</t>
  </si>
  <si>
    <t>Zakrývanie tepelnej izolácie  fóliou</t>
  </si>
  <si>
    <t>-614654196</t>
  </si>
  <si>
    <t>"2np/P3-  dlážkovica"                         28,94+15,01</t>
  </si>
  <si>
    <t>"3np/P3-  dlážkovica"                         101,59</t>
  </si>
  <si>
    <t>"VK 4 strop soc. zariadení"                           21,25</t>
  </si>
  <si>
    <t>132</t>
  </si>
  <si>
    <t>6288001220</t>
  </si>
  <si>
    <t>Parotesné zábrany - DELTA-REFLEX PLUS (180g) Trieda horľavosti B1, integrovany lep.pás, pevnosť 450/400 N/5 cm</t>
  </si>
  <si>
    <t>-2132760066</t>
  </si>
  <si>
    <t>166,79*1,15 'Prepočítané koeficientom množstva</t>
  </si>
  <si>
    <t>133</t>
  </si>
  <si>
    <t>998713203</t>
  </si>
  <si>
    <t>Presun hmôt pre izolácie tepelné v objektoch výšky nad 12 m do 24 m</t>
  </si>
  <si>
    <t>72122190</t>
  </si>
  <si>
    <t>721</t>
  </si>
  <si>
    <t>Zdravotechnika</t>
  </si>
  <si>
    <t>134</t>
  </si>
  <si>
    <t>974042553</t>
  </si>
  <si>
    <t>Vysekanie rýh v podlahe popod priečku hr.1m</t>
  </si>
  <si>
    <t>-1772147970</t>
  </si>
  <si>
    <t>135</t>
  </si>
  <si>
    <t>974042585</t>
  </si>
  <si>
    <t>Vysekanie rýh v bet. dlažbe do hľbky 250mm a šírky nad 150mm -0,138 t</t>
  </si>
  <si>
    <t>-931643101</t>
  </si>
  <si>
    <t>136</t>
  </si>
  <si>
    <t>713482111</t>
  </si>
  <si>
    <t>Montáž trubíc z PE, hr.do 10 mm,vnút.priemer do 38</t>
  </si>
  <si>
    <t>-352909860</t>
  </si>
  <si>
    <t>137</t>
  </si>
  <si>
    <t>2837741559</t>
  </si>
  <si>
    <t>TUBOLIT izolácia - trubica   28/ 5-DG (160)  ARC-0008  Armacell  AZ FLEX</t>
  </si>
  <si>
    <t>-222949608</t>
  </si>
  <si>
    <t>138</t>
  </si>
  <si>
    <t>713482112</t>
  </si>
  <si>
    <t>Montáž trubíc z PE, hr.do 10 mm,vnút.priemer 42-70</t>
  </si>
  <si>
    <t>-12653177</t>
  </si>
  <si>
    <t>139</t>
  </si>
  <si>
    <t>2837741576</t>
  </si>
  <si>
    <t>TUBOLIT izolácia - trubica   40/13-DG (58)  ARC-0045  Armacell  AZ FLEX</t>
  </si>
  <si>
    <t>-769699019</t>
  </si>
  <si>
    <t>140</t>
  </si>
  <si>
    <t>721141105</t>
  </si>
  <si>
    <t>Montáž prečerpávacej šachty Multilift</t>
  </si>
  <si>
    <t>kpl</t>
  </si>
  <si>
    <t>134740443</t>
  </si>
  <si>
    <t>141</t>
  </si>
  <si>
    <t>721141106</t>
  </si>
  <si>
    <t>Prečerpávacia šachta Multilift s uzatváracími ventilmi DN 80, DN 100 ,  tesnenie, šruby, matice</t>
  </si>
  <si>
    <t>2052152996</t>
  </si>
  <si>
    <t>142</t>
  </si>
  <si>
    <t>721141107</t>
  </si>
  <si>
    <t>Uvedenie do prevádzky prečerpávacej stanice</t>
  </si>
  <si>
    <t>1072939473</t>
  </si>
  <si>
    <t>143</t>
  </si>
  <si>
    <t>721171107</t>
  </si>
  <si>
    <t>Potrubie z PVC - U odpadové ležaté hrdlové D 75x1, 8</t>
  </si>
  <si>
    <t>868688254</t>
  </si>
  <si>
    <t>144</t>
  </si>
  <si>
    <t>721171109.1</t>
  </si>
  <si>
    <t>Potrubie z nov.rúr TPD 5-177-67 odpadové hrdlové D 110x2,2  DN 100</t>
  </si>
  <si>
    <t>-1995899878</t>
  </si>
  <si>
    <t>145</t>
  </si>
  <si>
    <t>721173205.1</t>
  </si>
  <si>
    <t>Potrubie z nov.rúr TPD 5-177-67 pripájacie D 50x1,8</t>
  </si>
  <si>
    <t>-85154050</t>
  </si>
  <si>
    <t>146</t>
  </si>
  <si>
    <t>721173206</t>
  </si>
  <si>
    <t>Potrubie z nov.rúr TPD 5-177-67 pripájacie D 63x1,8</t>
  </si>
  <si>
    <t>-101789655</t>
  </si>
  <si>
    <t>147</t>
  </si>
  <si>
    <t>721194105.1</t>
  </si>
  <si>
    <t>Zriadenie prípojky na potrubí vyvedenie a upevnenie odpadových výpustiek D 50x1,8</t>
  </si>
  <si>
    <t>-587533323</t>
  </si>
  <si>
    <t>148</t>
  </si>
  <si>
    <t>721194106</t>
  </si>
  <si>
    <t>Zriadenie prípojky na potrubí vyvedenie a upevnenie odpadových výpustiek D 63x1,8</t>
  </si>
  <si>
    <t>-72354538</t>
  </si>
  <si>
    <t>149</t>
  </si>
  <si>
    <t>721194109.1</t>
  </si>
  <si>
    <t>Zriadenie prípojky na potrubí vyvedenie a upevnenie odpadových výpustiek D 110x2,3</t>
  </si>
  <si>
    <t>2032976171</t>
  </si>
  <si>
    <t>150</t>
  </si>
  <si>
    <t>721274102</t>
  </si>
  <si>
    <t>Ventilačné hlavice strešná - plastové DN 70 HUL 807</t>
  </si>
  <si>
    <t>508528613</t>
  </si>
  <si>
    <t>151</t>
  </si>
  <si>
    <t>721290111.1</t>
  </si>
  <si>
    <t>Ostatné - skúška tesnosti kanalizácie v objektoch vodou do DN 125</t>
  </si>
  <si>
    <t>-1872502480</t>
  </si>
  <si>
    <t>152</t>
  </si>
  <si>
    <t>998721101.1</t>
  </si>
  <si>
    <t>Presun hmôt pre vnútornú kanalizáciu v objektoch výšky do 6 m</t>
  </si>
  <si>
    <t>-1924822899</t>
  </si>
  <si>
    <t>153</t>
  </si>
  <si>
    <t>722130213.1</t>
  </si>
  <si>
    <t>Potrubie z oceľ.rúr pozink.bezšvík.bežných-11 353.0,10 004.0 zvarov. bežných-11 343.00 DN 25</t>
  </si>
  <si>
    <t>1996085746</t>
  </si>
  <si>
    <t>154</t>
  </si>
  <si>
    <t>722130214</t>
  </si>
  <si>
    <t>Potrubie z oceľ.rúr pozink.bezšvík.bežných-11 353.0,10 004.0 zvarov. bežných-11 343.00 DN 32</t>
  </si>
  <si>
    <t>-1559980593</t>
  </si>
  <si>
    <t>155</t>
  </si>
  <si>
    <t>722130215</t>
  </si>
  <si>
    <t>Potrubie z oceľ.rúr pozink.bezšvík.bežných-11 353.0,10 004.0 zvarov. bežných-11 343.00 DN 40</t>
  </si>
  <si>
    <t>-1242236946</t>
  </si>
  <si>
    <t>156</t>
  </si>
  <si>
    <t>722150203</t>
  </si>
  <si>
    <t>Potrubie z oceľ. rúrok závit.asfalt. a jutovaných bezšvík.bežných 11 353.0, 10 004.00 DN 25</t>
  </si>
  <si>
    <t>-909552980</t>
  </si>
  <si>
    <t>157</t>
  </si>
  <si>
    <t>722150205</t>
  </si>
  <si>
    <t>Potrubie z oceľ. rúrok závit.asfalt. a jutovaných bezšvík.bežných 11 353.0, 10 004.00 DN 40</t>
  </si>
  <si>
    <t>-1422804868</t>
  </si>
  <si>
    <t>158</t>
  </si>
  <si>
    <t>722171113</t>
  </si>
  <si>
    <t>Potrubie plasthliníkové ALPEX - DUO 20x2 mm s montážou a fininkami</t>
  </si>
  <si>
    <t>576099242</t>
  </si>
  <si>
    <t>159</t>
  </si>
  <si>
    <t>722171114</t>
  </si>
  <si>
    <t>Potrubie plasthliníkové ALPEX - DUO 26x3 mm s montážou a fitinkami</t>
  </si>
  <si>
    <t>724022702</t>
  </si>
  <si>
    <t>160</t>
  </si>
  <si>
    <t>722171216</t>
  </si>
  <si>
    <t>Potrubie z plastických hmôt z PE rúrok  D 63/6, 7</t>
  </si>
  <si>
    <t>488851014</t>
  </si>
  <si>
    <t>161</t>
  </si>
  <si>
    <t>722190401.1</t>
  </si>
  <si>
    <t>Vyvedenie a upevnenie výpustky   DN 15</t>
  </si>
  <si>
    <t>-1100836951</t>
  </si>
  <si>
    <t>162</t>
  </si>
  <si>
    <t>722190403</t>
  </si>
  <si>
    <t>Vyvedenie a upevnenie výpustky   DN 25</t>
  </si>
  <si>
    <t>192835536</t>
  </si>
  <si>
    <t>163</t>
  </si>
  <si>
    <t>722231043</t>
  </si>
  <si>
    <t>Montáž armatúry s dvoma závitmi, G 1</t>
  </si>
  <si>
    <t>1027764846</t>
  </si>
  <si>
    <t>164</t>
  </si>
  <si>
    <t>5517400560</t>
  </si>
  <si>
    <t>Armatúry a príslušenstvo     guľový kohút 1" voda</t>
  </si>
  <si>
    <t>-782335748</t>
  </si>
  <si>
    <t>165</t>
  </si>
  <si>
    <t>5518400354</t>
  </si>
  <si>
    <t>Filter samočistiaci závitový  1"Fne5/4"M,</t>
  </si>
  <si>
    <t>41441636</t>
  </si>
  <si>
    <t>166</t>
  </si>
  <si>
    <t>722239102.1</t>
  </si>
  <si>
    <t>Montáž ventilu priameho,spätného,,poistného,</t>
  </si>
  <si>
    <t>-1367171510</t>
  </si>
  <si>
    <t>167</t>
  </si>
  <si>
    <t>4225070000</t>
  </si>
  <si>
    <t>Súprava pred ohrievače vody-Ventil poistný, spätný, uzatvárací, vypúšťací</t>
  </si>
  <si>
    <t>kus</t>
  </si>
  <si>
    <t>62202239</t>
  </si>
  <si>
    <t>168</t>
  </si>
  <si>
    <t>722254114</t>
  </si>
  <si>
    <t>Hadiciový navíjak DN 25, dl. hadice 30 m s izoláciou a vyhrievaním</t>
  </si>
  <si>
    <t>sub</t>
  </si>
  <si>
    <t>1404849173</t>
  </si>
  <si>
    <t>169</t>
  </si>
  <si>
    <t>722290226.1</t>
  </si>
  <si>
    <t>Tlaková skúška vodovodného potrubia závitového do DN 50</t>
  </si>
  <si>
    <t>-998040154</t>
  </si>
  <si>
    <t>170</t>
  </si>
  <si>
    <t>722290234.1</t>
  </si>
  <si>
    <t>Prepláchnutie a dezinfekcia vodovodného potrubia do DN 80</t>
  </si>
  <si>
    <t>-57189129</t>
  </si>
  <si>
    <t>171</t>
  </si>
  <si>
    <t>998722101.3</t>
  </si>
  <si>
    <t>Presun hmôt pre vnútorný vodovod v objektoch výšky do 6 m</t>
  </si>
  <si>
    <t>406811086</t>
  </si>
  <si>
    <t>172</t>
  </si>
  <si>
    <t>725119410</t>
  </si>
  <si>
    <t>Montáž  rámu Duofix pre závesné WC, výlevku a pisoár</t>
  </si>
  <si>
    <t>575648969</t>
  </si>
  <si>
    <t>173</t>
  </si>
  <si>
    <t>5516423005459</t>
  </si>
  <si>
    <t>SET pre závesné WC do sadrokartonových priečok" Duofix, závesné WC,ovládacie tlačidlo, sedadlo"</t>
  </si>
  <si>
    <t>658377000</t>
  </si>
  <si>
    <t>174</t>
  </si>
  <si>
    <t>5523403830</t>
  </si>
  <si>
    <t>Madlo s držiakom toaletného papiera</t>
  </si>
  <si>
    <t>1884600669</t>
  </si>
  <si>
    <t>175</t>
  </si>
  <si>
    <t>2861188529</t>
  </si>
  <si>
    <t>Duofix pre umývadlo</t>
  </si>
  <si>
    <t>-378420315</t>
  </si>
  <si>
    <t>176</t>
  </si>
  <si>
    <t>2861188530</t>
  </si>
  <si>
    <t>Duofix  pre pisoár</t>
  </si>
  <si>
    <t>1033813088</t>
  </si>
  <si>
    <t>177</t>
  </si>
  <si>
    <t>725129201</t>
  </si>
  <si>
    <t>Montáž pisoárového záchodku z bieleho diturvitu bez splachovacej nádrže</t>
  </si>
  <si>
    <t>-1751127840</t>
  </si>
  <si>
    <t>178</t>
  </si>
  <si>
    <t>6425211400</t>
  </si>
  <si>
    <t>Pisoár biely diturvitový pre zavesenie na konštr. Duofix</t>
  </si>
  <si>
    <t>520400462</t>
  </si>
  <si>
    <t>179</t>
  </si>
  <si>
    <t>725219401</t>
  </si>
  <si>
    <t>Montáž umývadla , bez výtokovej armatúry z bieleho diturvitu</t>
  </si>
  <si>
    <t>-299685002</t>
  </si>
  <si>
    <t>180</t>
  </si>
  <si>
    <t>5523403820</t>
  </si>
  <si>
    <t>Madlo k umývadlu nerezové</t>
  </si>
  <si>
    <t>1485680219</t>
  </si>
  <si>
    <t>181</t>
  </si>
  <si>
    <t>6421431700</t>
  </si>
  <si>
    <t>Umývadlo diturvitové so zap.uzáv. pre zavesenie na konštr.  Duofix</t>
  </si>
  <si>
    <t>1207820286</t>
  </si>
  <si>
    <t>182</t>
  </si>
  <si>
    <t>725332320.1</t>
  </si>
  <si>
    <t>Montáž výlevky bez výtokovej armatúry a splachovacej nádrže, diturvitová</t>
  </si>
  <si>
    <t>-1514062215</t>
  </si>
  <si>
    <t>183</t>
  </si>
  <si>
    <t>6420134850</t>
  </si>
  <si>
    <t>Sanitárna keramika   výlevka diturvitová závesná pre zavesenie na konštr. Duofix</t>
  </si>
  <si>
    <t>1534204274</t>
  </si>
  <si>
    <t>184</t>
  </si>
  <si>
    <t>725539105</t>
  </si>
  <si>
    <t>Montáž tlakového ohrievača</t>
  </si>
  <si>
    <t>938163921</t>
  </si>
  <si>
    <t>185</t>
  </si>
  <si>
    <t>4843887500</t>
  </si>
  <si>
    <t>Ohrievač vody prietokový pod umyvadla a k výlevke</t>
  </si>
  <si>
    <t>1138070883</t>
  </si>
  <si>
    <t>186</t>
  </si>
  <si>
    <t>725819201.1</t>
  </si>
  <si>
    <t>Montáž ventilu nástenného G 1/2 pre pisoár</t>
  </si>
  <si>
    <t>súb</t>
  </si>
  <si>
    <t>894408495</t>
  </si>
  <si>
    <t>187</t>
  </si>
  <si>
    <t>5514680100</t>
  </si>
  <si>
    <t>Tlačný ventil k ovládaniu pisoárov pre Duofix</t>
  </si>
  <si>
    <t>-319968898</t>
  </si>
  <si>
    <t>188</t>
  </si>
  <si>
    <t>725829201</t>
  </si>
  <si>
    <t>Montáž batérie k výlevke, nástennej chromovanej</t>
  </si>
  <si>
    <t>336858142</t>
  </si>
  <si>
    <t>189</t>
  </si>
  <si>
    <t>5514671290</t>
  </si>
  <si>
    <t>Nástenná batéria 1/2" DN 15 pre výlevku s dlhým ramenom</t>
  </si>
  <si>
    <t>704204107</t>
  </si>
  <si>
    <t>190</t>
  </si>
  <si>
    <t>725829206</t>
  </si>
  <si>
    <t>Montáž batérie umývadlovej  stojankovej s mechanickým ovládaním odpadového ventilu</t>
  </si>
  <si>
    <t>-1688225937</t>
  </si>
  <si>
    <t>191</t>
  </si>
  <si>
    <t>5514640450</t>
  </si>
  <si>
    <t>Stojanková páková batéria</t>
  </si>
  <si>
    <t>-493175632</t>
  </si>
  <si>
    <t>192</t>
  </si>
  <si>
    <t>5523403100</t>
  </si>
  <si>
    <t>Nerezová sanita  SLZN 21Z,  Kombinácia zásobníka na papierové utierky a odpadkového koša, obj.č. 95211</t>
  </si>
  <si>
    <t>-1256414170</t>
  </si>
  <si>
    <t>193</t>
  </si>
  <si>
    <t>5523403080</t>
  </si>
  <si>
    <t>Nerezová sanita  SLZN 19,   držiak WC kefy, obj.č. 95190</t>
  </si>
  <si>
    <t>-1997880393</t>
  </si>
  <si>
    <t>194</t>
  </si>
  <si>
    <t>5523403070</t>
  </si>
  <si>
    <t>Nerezová sanita  SLZN 18,  Chrómový nástenný dávkovač tekutého mydla 0,2 l,</t>
  </si>
  <si>
    <t>1686617657</t>
  </si>
  <si>
    <t>195</t>
  </si>
  <si>
    <t>5523403180</t>
  </si>
  <si>
    <t>Nerezová sanita  SLZN 27,   zrkadlo (600 x 500 mm),</t>
  </si>
  <si>
    <t>1040879569</t>
  </si>
  <si>
    <t>196</t>
  </si>
  <si>
    <t>998725101.1</t>
  </si>
  <si>
    <t>Presun hmôt pre zariaďovacie predmety v objektoch výšky do 6 m</t>
  </si>
  <si>
    <t>1076838007</t>
  </si>
  <si>
    <t>197</t>
  </si>
  <si>
    <t>766495100</t>
  </si>
  <si>
    <t>Zhotovenie otvoru pre inštalačné dvierka</t>
  </si>
  <si>
    <t>1944574106</t>
  </si>
  <si>
    <t>198</t>
  </si>
  <si>
    <t>5516757500</t>
  </si>
  <si>
    <t>Dvierka krycie 30x30 cm komaxit biely</t>
  </si>
  <si>
    <t>-889479509</t>
  </si>
  <si>
    <t>199</t>
  </si>
  <si>
    <t>725319</t>
  </si>
  <si>
    <t>Montáž  a dodávka sklokeramickej dvojplatničky</t>
  </si>
  <si>
    <t>-2032997377</t>
  </si>
  <si>
    <t>200</t>
  </si>
  <si>
    <t>725319120</t>
  </si>
  <si>
    <t>Montáž  drezov vr. výtokových armatúr</t>
  </si>
  <si>
    <t>-1829522012</t>
  </si>
  <si>
    <t>201</t>
  </si>
  <si>
    <t>5523100002</t>
  </si>
  <si>
    <t>Kuchynský drez nerezový vr. baterie</t>
  </si>
  <si>
    <t>2065026646</t>
  </si>
  <si>
    <t>762</t>
  </si>
  <si>
    <t>Konštrukcie tesárske</t>
  </si>
  <si>
    <t>202</t>
  </si>
  <si>
    <t>76221112</t>
  </si>
  <si>
    <t>Vyrovnávajúce schody z dubového dreva(na prekonanie výškových rozdielov, ktoré sa objavili po odstránení sutínnych násypov a zvetralého stavebného odpadu)</t>
  </si>
  <si>
    <t>-1340944331</t>
  </si>
  <si>
    <t>"schody"          0,9231</t>
  </si>
  <si>
    <t>203</t>
  </si>
  <si>
    <t>998762204.S</t>
  </si>
  <si>
    <t>Presun hmôt pre konštrukcie tesárske v objektoch výšky od 24 do 36 m</t>
  </si>
  <si>
    <t>1157790097</t>
  </si>
  <si>
    <t>763</t>
  </si>
  <si>
    <t>Konštrukcie - drevostavby</t>
  </si>
  <si>
    <t>204</t>
  </si>
  <si>
    <t>763132260</t>
  </si>
  <si>
    <t>SDK podhľad KNAUF D112 zavesená dvojvrstvová kca profil CD dosky GKF hr. 15+15 mm</t>
  </si>
  <si>
    <t>790558781</t>
  </si>
  <si>
    <t>" 2np/strop pod P3-  dlážkovica"                         28,94+15,01</t>
  </si>
  <si>
    <t>"3np/strop pod P3-  dlážkovica"                         101,59</t>
  </si>
  <si>
    <t>205</t>
  </si>
  <si>
    <t>763132810</t>
  </si>
  <si>
    <t>Montáž zavesenej dvojvrstvovej nosnej konštrukcie z profilov CD SDK podhľad KNAUF D112</t>
  </si>
  <si>
    <t>1037910223</t>
  </si>
  <si>
    <t>206</t>
  </si>
  <si>
    <t>998763403</t>
  </si>
  <si>
    <t>Presun hmôt pre sádrokartónové konštrukcie v stavbách(objektoch )výšky od 7 do 24 m</t>
  </si>
  <si>
    <t>-745123512</t>
  </si>
  <si>
    <t>764</t>
  </si>
  <si>
    <t>Konštrukcie klampiarske</t>
  </si>
  <si>
    <t>207</t>
  </si>
  <si>
    <t>764324011</t>
  </si>
  <si>
    <t>Oplechovanie z lesklého titánzinkového TiZn plechu, odkvapov na strechách so syst. dvojitej stojatej drážky r.š. 330 mm</t>
  </si>
  <si>
    <t>929179024</t>
  </si>
  <si>
    <t>"3/K odkvap  rš250"          4,70</t>
  </si>
  <si>
    <t>208</t>
  </si>
  <si>
    <t>7643312301</t>
  </si>
  <si>
    <t>Lemovanie z TiZn plechu, múrov  r.š. 330 mm</t>
  </si>
  <si>
    <t>-1569875690</t>
  </si>
  <si>
    <t>"4/K lemovanie rš330"         10,1</t>
  </si>
  <si>
    <t>"5/K lemovanie rš330"         4,00</t>
  </si>
  <si>
    <t>209</t>
  </si>
  <si>
    <t>764354107</t>
  </si>
  <si>
    <t>Žľaby z titánzinkového TiZn plechu, pododkvapové štvorhranné r.š. 400 mm</t>
  </si>
  <si>
    <t>-525815050</t>
  </si>
  <si>
    <t>"2/K žľab rš400"          4,70</t>
  </si>
  <si>
    <t>210</t>
  </si>
  <si>
    <t>764454123</t>
  </si>
  <si>
    <t>Zvodové rúry z titánzinkového TiZn plechu, kruhové priemer 100 mm</t>
  </si>
  <si>
    <t>19323204</t>
  </si>
  <si>
    <t>"1/K zvod dn100"          3,80</t>
  </si>
  <si>
    <t>211</t>
  </si>
  <si>
    <t>998764203</t>
  </si>
  <si>
    <t>Presun hmôt pre konštrukcie klampiarske v objektoch výšky nad 12 do 24 m</t>
  </si>
  <si>
    <t>1896116209</t>
  </si>
  <si>
    <t>766</t>
  </si>
  <si>
    <t>Konštrukcie stolárske</t>
  </si>
  <si>
    <t>212</t>
  </si>
  <si>
    <t>766121230</t>
  </si>
  <si>
    <t xml:space="preserve">Montáž drevených stien  v. nad  3,50 m   </t>
  </si>
  <si>
    <t>-902101927</t>
  </si>
  <si>
    <t>"7/D stena 4680/3950"               4,68*3,95</t>
  </si>
  <si>
    <t>213</t>
  </si>
  <si>
    <t>611710  7/D</t>
  </si>
  <si>
    <t>Drevená zástena s dverami, kotvená do muriva, skryté dverné závesy, materiál hoblovaný dub</t>
  </si>
  <si>
    <t>-1285683056</t>
  </si>
  <si>
    <t>214</t>
  </si>
  <si>
    <t>766661110</t>
  </si>
  <si>
    <t>Montáž dverového krídla kompletiz.otváravého vr.zárubne, kovania - historická replika</t>
  </si>
  <si>
    <t>-997553593</t>
  </si>
  <si>
    <t>"3/D dvere 1650/3570"           1*1,65*3,57</t>
  </si>
  <si>
    <t>"4/D dvere 1100/2000"           2*1,10*2,00</t>
  </si>
  <si>
    <t>215</t>
  </si>
  <si>
    <t>611710  3/D</t>
  </si>
  <si>
    <t>Drevené dvojkrídlové dvere 1650/3570 s plným nadsvetlíkom, závesy, zámok,materiál hoblovaný dub, vr. rámu</t>
  </si>
  <si>
    <t>1365855322</t>
  </si>
  <si>
    <t>216</t>
  </si>
  <si>
    <t>611710  4/D</t>
  </si>
  <si>
    <t>Drevené jednokrídlové dvere 1100/2000 závesy, zámok s vložkou ,materiál hoblovaný dub, vr. zárubne</t>
  </si>
  <si>
    <t>-1199254362</t>
  </si>
  <si>
    <t>217</t>
  </si>
  <si>
    <t>766661120</t>
  </si>
  <si>
    <t>Montáž skladacích vrát  kompletiz.otváravého vr.zárubne, kovania - historická replika</t>
  </si>
  <si>
    <t>614781332</t>
  </si>
  <si>
    <t>"5/D vráta 5100/4900"            1*5,10*4,90</t>
  </si>
  <si>
    <t>"6/D vráta 3585/5535"            1*3,485*5,535</t>
  </si>
  <si>
    <t>218</t>
  </si>
  <si>
    <t>611710  5/D</t>
  </si>
  <si>
    <t>Drevené skladacie vráta 5100/4900 závesy , zástrče,materiál hoblovaný dub, vr. rámu</t>
  </si>
  <si>
    <t>-698482186</t>
  </si>
  <si>
    <t>219</t>
  </si>
  <si>
    <t>611710  6/D</t>
  </si>
  <si>
    <t>Drevené skladacie vráta 3495/5535 závesy , zástrče,materiál hoblovaný dub, vr. rámu</t>
  </si>
  <si>
    <t>-367291648</t>
  </si>
  <si>
    <t>220</t>
  </si>
  <si>
    <t>766681049</t>
  </si>
  <si>
    <t>Montáž okeníc drevených - historické repliky</t>
  </si>
  <si>
    <t>-607443681</t>
  </si>
  <si>
    <t>"1/D - okenica 1545/2400"         1*1,545*2,40</t>
  </si>
  <si>
    <t>"2/D - okenica 2710/2785"         1*2,71*2,785</t>
  </si>
  <si>
    <t>221</t>
  </si>
  <si>
    <t>611395  1/D</t>
  </si>
  <si>
    <t>Drevená okenica 1545/2400-závesy, zástrč z vnútornej strany, mater. hobľovabý dub</t>
  </si>
  <si>
    <t>-899462551</t>
  </si>
  <si>
    <t>222</t>
  </si>
  <si>
    <t>611395  2/D</t>
  </si>
  <si>
    <t>Drevená okenica 2710/2785 -závesy, zástrč z vnútornej strany, mater. hobľovabý dub</t>
  </si>
  <si>
    <t>-1417004329</t>
  </si>
  <si>
    <t>223</t>
  </si>
  <si>
    <t>998766203</t>
  </si>
  <si>
    <t>Presun hmot pre konštrukcie stolárske v objektoch výšky nad 12 do 24 m</t>
  </si>
  <si>
    <t>-1235379022</t>
  </si>
  <si>
    <t>767</t>
  </si>
  <si>
    <t>Konštrukcie doplnkové kovové</t>
  </si>
  <si>
    <t>224</t>
  </si>
  <si>
    <t>767132211</t>
  </si>
  <si>
    <t>Montáž stien a priečok  prvková stavebnica  úprav obkladu vrátane nosného roštu</t>
  </si>
  <si>
    <t>828679109</t>
  </si>
  <si>
    <t>"3/OS- soc.zariadenie"          4,695*2,60+(1,80+2,05)*2,40</t>
  </si>
  <si>
    <t xml:space="preserve">                                                       (4,695+3,90)*0,5*(1,85+2,10)*0,5</t>
  </si>
  <si>
    <t>"4/OS- soc.zariadenie"         1,60*2,60*3+1,60*2,40</t>
  </si>
  <si>
    <t xml:space="preserve">                                                      1,50*1,70</t>
  </si>
  <si>
    <t>225</t>
  </si>
  <si>
    <t>55391420</t>
  </si>
  <si>
    <t>Kompletizované steny pre soc. zariadenia vr. dverí, kovania a nosnej konštrukcie funderMax</t>
  </si>
  <si>
    <t>-94802774</t>
  </si>
  <si>
    <t>226</t>
  </si>
  <si>
    <t>767161141</t>
  </si>
  <si>
    <t>Montáž zábradlia rovného</t>
  </si>
  <si>
    <t>-1134410071</t>
  </si>
  <si>
    <t>"2/Z - zábradlie 5380/1000"                5,38</t>
  </si>
  <si>
    <t>"5/Z - zábradlie 2650/1000"                5,38</t>
  </si>
  <si>
    <t>227</t>
  </si>
  <si>
    <t>55391538</t>
  </si>
  <si>
    <t>Oceľové zábradlie, výplň pletivom  3výplne1780/1000</t>
  </si>
  <si>
    <t>228884139</t>
  </si>
  <si>
    <t>"2/Z - zábradlie 5380/1000"                5,38*1,00</t>
  </si>
  <si>
    <t>"5/Z - zábradlie 2650/1000"                5,38*1,00</t>
  </si>
  <si>
    <t>228</t>
  </si>
  <si>
    <t>55301000</t>
  </si>
  <si>
    <t>Atypické kovové konštrukcie</t>
  </si>
  <si>
    <t>kg</t>
  </si>
  <si>
    <t>277410875</t>
  </si>
  <si>
    <t>"2/Z - zábradlie 5380/1000-atyp"             63,56*1,08</t>
  </si>
  <si>
    <t>"5/Z - zábradlie 2650/1000"                      1359,46*1,08</t>
  </si>
  <si>
    <t>229</t>
  </si>
  <si>
    <t>767161142</t>
  </si>
  <si>
    <t>Montáž zábradlia rovného jednoduchého</t>
  </si>
  <si>
    <t>-991331084</t>
  </si>
  <si>
    <t>"3/Z - zábradlie 6580/700"               6,58</t>
  </si>
  <si>
    <t>"4/Z - zábradlie 7880/700"               7,88</t>
  </si>
  <si>
    <t>230</t>
  </si>
  <si>
    <t>460008538</t>
  </si>
  <si>
    <t>"3/Z - zábradlie 6580/700"               45,69*1,08</t>
  </si>
  <si>
    <t>"4/Z - zábradlie 7880/700"               55,80*1,08</t>
  </si>
  <si>
    <t>231</t>
  </si>
  <si>
    <t>7672121</t>
  </si>
  <si>
    <t>Montáž schodov atyp. vretenových, vrátane zábradlia výška pre tri podlažia 8,76m</t>
  </si>
  <si>
    <t>437495821</t>
  </si>
  <si>
    <t>"13/Z - schodisko v.8,76m"         1</t>
  </si>
  <si>
    <t>232</t>
  </si>
  <si>
    <t>5530100 13/Z</t>
  </si>
  <si>
    <t>Oceľové schodisko 1np-3np v.8,76 kompletizované vr.zábradlia a úpravy povrchov</t>
  </si>
  <si>
    <t>-754863023</t>
  </si>
  <si>
    <t>233</t>
  </si>
  <si>
    <t>7672122</t>
  </si>
  <si>
    <t>Montáž schodov atyp. vretenových, vrátane zábradlia výška pre tri podlažia 8,60m</t>
  </si>
  <si>
    <t>-1430262296</t>
  </si>
  <si>
    <t>"14/Z - schodisko v.8,0m"         1</t>
  </si>
  <si>
    <t>234</t>
  </si>
  <si>
    <t>5530100 14/Z</t>
  </si>
  <si>
    <t>Oceľové schodisko 1np-3np v.8,60 kompletizované vr.zábradlia a úpravy povrchov</t>
  </si>
  <si>
    <t>1713928389</t>
  </si>
  <si>
    <t>235</t>
  </si>
  <si>
    <t>7676221 1</t>
  </si>
  <si>
    <t>Montáž okna atypického oceľového pevného - historická replika</t>
  </si>
  <si>
    <t>2024643677</t>
  </si>
  <si>
    <t>236</t>
  </si>
  <si>
    <t>7676221 2</t>
  </si>
  <si>
    <t>Montáž okna atypického oceľového sklopného - historická replika</t>
  </si>
  <si>
    <t>-1690285290</t>
  </si>
  <si>
    <t>"O2/O - okno 350/1510s"              2*(0,35+1,51)*2</t>
  </si>
  <si>
    <t>"17/O - okno 500/1000s"            1*(0,50+1,00)*2</t>
  </si>
  <si>
    <t>"18/O - okno 500/1000s"           1*(0,50+1,00)*2</t>
  </si>
  <si>
    <t>237</t>
  </si>
  <si>
    <t>553301  02/O</t>
  </si>
  <si>
    <t>Oceľové okno, historická replika, sklopné 350/1510, oceľové profily, kľučka, zástrč, tepelnoizolačné dvojsklo priehľadné, bez parapetov, vr. opáskovania ,farba RAL 7016 matná</t>
  </si>
  <si>
    <t>922089073</t>
  </si>
  <si>
    <t>238</t>
  </si>
  <si>
    <t>553301  01/O</t>
  </si>
  <si>
    <t>Oceľové okno, historická replika, sklopné 350/1100, oceľové profily, kľučka, zástrč, tepelnoizolačné dvojsklo priehľadné, bez parapetov, vr. opáskovania ,farba RAL 7016 matná</t>
  </si>
  <si>
    <t>-2105689059</t>
  </si>
  <si>
    <t>239</t>
  </si>
  <si>
    <t>553301  04/O</t>
  </si>
  <si>
    <t>Oceľové okno, historická replika, sklopné 500/1800, oceľové profily, kľučka, zástrč, tepelnoizolačné dvojsklo priehľadné, bez parapetov, vr. opáskovania ,farba RAL 7016 matná</t>
  </si>
  <si>
    <t>-1787276572</t>
  </si>
  <si>
    <t>240</t>
  </si>
  <si>
    <t>553301  07/O</t>
  </si>
  <si>
    <t>Oceľové okno, historická replika, pevné 500/2115, oceľové profily,  tepelnoizolačné dvojsklo priehľadné, bez parapetov, vr. opáskovania ,farba RAL 7016 matná</t>
  </si>
  <si>
    <t>1527648285</t>
  </si>
  <si>
    <t>241</t>
  </si>
  <si>
    <t>553301  14/O</t>
  </si>
  <si>
    <t>Oceľové okno, historická replika, pevné 350/1200, oceľové profily,  tepelnoizolačné dvojsklo priehľadné, bez parapetov, vr. opáskovania ,farba RAL 7016 matná</t>
  </si>
  <si>
    <t>-1120228388</t>
  </si>
  <si>
    <t>242</t>
  </si>
  <si>
    <t>553301  17/O</t>
  </si>
  <si>
    <t>Oceľové okno, historická replika, sklopné 500/1000, oceľové profily, kľučka, tepelnoizolačné dvojsklo priehľadné, vr.vonkj parapetu, vr. opáskovania ,farba RAL 7016 matná</t>
  </si>
  <si>
    <t>429341002</t>
  </si>
  <si>
    <t>243</t>
  </si>
  <si>
    <t>553301  18/O</t>
  </si>
  <si>
    <t>-201802389</t>
  </si>
  <si>
    <t>244</t>
  </si>
  <si>
    <t>7676223 1</t>
  </si>
  <si>
    <t>Montáž stien atypických otváravých - historická replika</t>
  </si>
  <si>
    <t>-168070147</t>
  </si>
  <si>
    <t>245</t>
  </si>
  <si>
    <t>553301  12/O</t>
  </si>
  <si>
    <t>Oceľová stena, historická replika, dvere otváravé s nadsvetlíkom 5100/4900, oceľové profily, kľučka,  tepelnoizolačné dvojsklo priehľadné, vr. opáskovania ,farba RAL 7016 matná</t>
  </si>
  <si>
    <t>-958959588</t>
  </si>
  <si>
    <t>246</t>
  </si>
  <si>
    <t>7678335atyp</t>
  </si>
  <si>
    <t>Montáž a dodávka rebríka hliníkového výsuvného dvojdielného</t>
  </si>
  <si>
    <t>1999312390</t>
  </si>
  <si>
    <t>"1/OS rebrík"          5,00</t>
  </si>
  <si>
    <t>247</t>
  </si>
  <si>
    <t>767995103.S</t>
  </si>
  <si>
    <t>Montáž ostatných atypických kovových stavebných doplnkových konštrukcií</t>
  </si>
  <si>
    <t>324052871</t>
  </si>
  <si>
    <t>"Z/6- brána "             484,34+14,18</t>
  </si>
  <si>
    <t>"Z/7- brána "             163,65+5,37</t>
  </si>
  <si>
    <t>"Z/8- brána "             117,50+1,53</t>
  </si>
  <si>
    <t>"Z/9- oplotenie "      6934,46+102,48</t>
  </si>
  <si>
    <t>"Z/10- hrablica "      1240,85</t>
  </si>
  <si>
    <t>"Z/15- zábradlie"     34,12</t>
  </si>
  <si>
    <t>"Z/19- zábradlie"     387,18</t>
  </si>
  <si>
    <t>248</t>
  </si>
  <si>
    <t>5539500001</t>
  </si>
  <si>
    <t>-1753608440</t>
  </si>
  <si>
    <t>9485,66*1,08 'Prepočítané koeficientom množstva</t>
  </si>
  <si>
    <t>249</t>
  </si>
  <si>
    <t>767995106.S</t>
  </si>
  <si>
    <t>-206368646</t>
  </si>
  <si>
    <t>"C- previazanie mikropilót UPE 100"           64*1,00*9,87</t>
  </si>
  <si>
    <t>"D-kotevné tyče d20"                                     64*(4,50+5,50)*0,5*2,57</t>
  </si>
  <si>
    <t>250</t>
  </si>
  <si>
    <t>-1009225151</t>
  </si>
  <si>
    <t>1454,08*1,08 'Prepočítané koeficientom množstva</t>
  </si>
  <si>
    <t>251</t>
  </si>
  <si>
    <t>767995355.S</t>
  </si>
  <si>
    <t>Výroba doplnku stavebného atypického o hmotnosti od 10,01 do 20,0 kg stupňa zložitosti 1</t>
  </si>
  <si>
    <t>-219285394</t>
  </si>
  <si>
    <t>252</t>
  </si>
  <si>
    <t>767995365.S</t>
  </si>
  <si>
    <t>Výroba doplnku stavebného atypického</t>
  </si>
  <si>
    <t>-1907194186</t>
  </si>
  <si>
    <t>253</t>
  </si>
  <si>
    <t>998767203.S</t>
  </si>
  <si>
    <t>Presun hmôt pre kovové stavebné doplnkové konštrukcie v objektoch výšky nad 12 do 24 m</t>
  </si>
  <si>
    <t>-1761433087</t>
  </si>
  <si>
    <t>771</t>
  </si>
  <si>
    <t>Podlahy z dlaždíc</t>
  </si>
  <si>
    <t>254</t>
  </si>
  <si>
    <t>771415015</t>
  </si>
  <si>
    <t>Montáž soklíkov keramických  do tmelu</t>
  </si>
  <si>
    <t>-1262639040</t>
  </si>
  <si>
    <t>"mč. 1.03"              4,105+1,055+4,145+1,99</t>
  </si>
  <si>
    <t>"mč. 1.04"              (2,045+2,445)*2</t>
  </si>
  <si>
    <t>"mč. 1.05"              2,025+2,525+2,445*2</t>
  </si>
  <si>
    <t>255</t>
  </si>
  <si>
    <t>59763980011</t>
  </si>
  <si>
    <t>Dlaždice keramické - soklík</t>
  </si>
  <si>
    <t>1267181267</t>
  </si>
  <si>
    <t>29,715*1,08 'Prepočítané koeficientom množstva</t>
  </si>
  <si>
    <t>256</t>
  </si>
  <si>
    <t>771575101</t>
  </si>
  <si>
    <t>Montáž podláh z dlaždíc keramických do tmelu</t>
  </si>
  <si>
    <t>-16036381</t>
  </si>
  <si>
    <t>257</t>
  </si>
  <si>
    <t>5976446000</t>
  </si>
  <si>
    <t>Dlaždice keramické s protišmykovým povrchom líca farba tmavošedá resp.čierna</t>
  </si>
  <si>
    <t>1639814186</t>
  </si>
  <si>
    <t>16,79*1,02 'Prepočítané koeficientom množstva</t>
  </si>
  <si>
    <t>258</t>
  </si>
  <si>
    <t>771579atyp</t>
  </si>
  <si>
    <t>IPT 10 tvarovky na prevetrávanú podlahu a steny</t>
  </si>
  <si>
    <t>-1115864872</t>
  </si>
  <si>
    <t>"exterier"                 30,00</t>
  </si>
  <si>
    <t>259</t>
  </si>
  <si>
    <t>998771203</t>
  </si>
  <si>
    <t>Presun hmôt pre podlahy z dlaždíc v objektoch výšky nad l2 do 24 m</t>
  </si>
  <si>
    <t>-1906153932</t>
  </si>
  <si>
    <t>775</t>
  </si>
  <si>
    <t>Podlahy vlysové a parketové</t>
  </si>
  <si>
    <t>260</t>
  </si>
  <si>
    <t>775413120</t>
  </si>
  <si>
    <t>Montáž podlahových soklíkov alebo líšt obvodových skrutkovaním</t>
  </si>
  <si>
    <t>1415648575</t>
  </si>
  <si>
    <t>261</t>
  </si>
  <si>
    <t>6119800951</t>
  </si>
  <si>
    <t>Lišta soklová, - drevená lišta, typ: profil, drevený masív,dub, buk a parený buk (30x18 mm) dĺž. 2,0 a viac m</t>
  </si>
  <si>
    <t>958670635</t>
  </si>
  <si>
    <t>165*1,01 'Prepočítané koeficientom množstva</t>
  </si>
  <si>
    <t>262</t>
  </si>
  <si>
    <t>775540031</t>
  </si>
  <si>
    <t>Montáž palubovej podlahy masívnej, skrutkovaním vr. vankúšov</t>
  </si>
  <si>
    <t>-460146957</t>
  </si>
  <si>
    <t>"3np/P3-  dlážkovica"                        101,59</t>
  </si>
  <si>
    <t>263</t>
  </si>
  <si>
    <t>61193310</t>
  </si>
  <si>
    <t>Palubovka falcovaná vr. vankúšov</t>
  </si>
  <si>
    <t>1517125233</t>
  </si>
  <si>
    <t>145,54*1,08 'Prepočítané koeficientom množstva</t>
  </si>
  <si>
    <t>264</t>
  </si>
  <si>
    <t>775599120</t>
  </si>
  <si>
    <t>Ostatné práce, pastovanie podláh</t>
  </si>
  <si>
    <t>1902275323</t>
  </si>
  <si>
    <t>265</t>
  </si>
  <si>
    <t>998775203</t>
  </si>
  <si>
    <t>Presun hmôt pre podlahy vlysové a parketové v objektoch výšky nad 12 do 24 m</t>
  </si>
  <si>
    <t>369974783</t>
  </si>
  <si>
    <t>783</t>
  </si>
  <si>
    <t>Nátery</t>
  </si>
  <si>
    <t>266</t>
  </si>
  <si>
    <t>783225100.S</t>
  </si>
  <si>
    <t>Nátery kov.stav.doplnk.konštr. syntetické na vzduchu schnúce dvojnás. 1x s emailov. - 105µm</t>
  </si>
  <si>
    <t>-1419457786</t>
  </si>
  <si>
    <t>9485,66*0,065</t>
  </si>
  <si>
    <t>267</t>
  </si>
  <si>
    <t>783226100.S</t>
  </si>
  <si>
    <t>Nátery kov.stav.doplnk.konštr. syntetické na vzduchu schnúce základný - 35µm</t>
  </si>
  <si>
    <t>-12809571</t>
  </si>
  <si>
    <t>787</t>
  </si>
  <si>
    <t>Zasklievanie</t>
  </si>
  <si>
    <t>268</t>
  </si>
  <si>
    <t>78761003</t>
  </si>
  <si>
    <t>Osadenie a dodávka zasklenej steny v pôvodnom otvore v severnej stene vo vstupnom priestore</t>
  </si>
  <si>
    <t>1688375314</t>
  </si>
  <si>
    <t>"stena"                 8,062</t>
  </si>
  <si>
    <t>269</t>
  </si>
  <si>
    <t>998787203.S</t>
  </si>
  <si>
    <t>Presun hmôt pre zasklievanie v objektoch výšky nad 12 do 24 m</t>
  </si>
  <si>
    <t>1384324666</t>
  </si>
  <si>
    <t>OPRAVA 2022-09-05</t>
  </si>
  <si>
    <t>Práce a dodávky M</t>
  </si>
  <si>
    <t>Koefic
Navys.</t>
  </si>
  <si>
    <t>Ceny v
Povodnom
 Rozpocte</t>
  </si>
  <si>
    <t>21-M1</t>
  </si>
  <si>
    <t>Silnoprúdové rozvody, bleskozvod</t>
  </si>
  <si>
    <t>270</t>
  </si>
  <si>
    <t>973011191</t>
  </si>
  <si>
    <t>Vysekanie kapsy v stenách a stropoch z ľahkých betónov do 150x150x100mm,  -0,00200t</t>
  </si>
  <si>
    <t>-1559897443</t>
  </si>
  <si>
    <t>271</t>
  </si>
  <si>
    <t>974029132</t>
  </si>
  <si>
    <t>Vysekanie rýh v murive kamennom do hĺbky 50 mm a š. do 70mm,  -0,00800t</t>
  </si>
  <si>
    <t>1942668664</t>
  </si>
  <si>
    <t>272</t>
  </si>
  <si>
    <t>210010004</t>
  </si>
  <si>
    <t>Rúrka ohybná elektroinštalačná uložená pevne FX 32</t>
  </si>
  <si>
    <t>-479261790</t>
  </si>
  <si>
    <t>273</t>
  </si>
  <si>
    <t>2100100041</t>
  </si>
  <si>
    <t>Rúrka ohybná elektroinštalačná uložená volne FX 25, FX 32</t>
  </si>
  <si>
    <t>-812279139</t>
  </si>
  <si>
    <t>274</t>
  </si>
  <si>
    <t>3450728200</t>
  </si>
  <si>
    <t>I-Trubka FX  32</t>
  </si>
  <si>
    <t>1444577070</t>
  </si>
  <si>
    <t>275</t>
  </si>
  <si>
    <t>3450704200</t>
  </si>
  <si>
    <t>I-Rúrka FX  25</t>
  </si>
  <si>
    <t>-1438204098</t>
  </si>
  <si>
    <t>276</t>
  </si>
  <si>
    <t>210010005</t>
  </si>
  <si>
    <t>Rúrka ohybná elektroinštalačná uložená volne FXP 40</t>
  </si>
  <si>
    <t>1978850336</t>
  </si>
  <si>
    <t>277</t>
  </si>
  <si>
    <t>3450705800</t>
  </si>
  <si>
    <t>I-Rúrka FXP 40</t>
  </si>
  <si>
    <t>1331428067</t>
  </si>
  <si>
    <t>278</t>
  </si>
  <si>
    <t>1934017005</t>
  </si>
  <si>
    <t>279</t>
  </si>
  <si>
    <t>3450705700</t>
  </si>
  <si>
    <t>I-Rúrka FXP 32</t>
  </si>
  <si>
    <t>1412043718</t>
  </si>
  <si>
    <t>280</t>
  </si>
  <si>
    <t>210010301.1</t>
  </si>
  <si>
    <t>Krabica prístrojová bez zapojenia (1901, KP 68, KZ 3)</t>
  </si>
  <si>
    <t>-1929416939</t>
  </si>
  <si>
    <t>281</t>
  </si>
  <si>
    <t>3450906510</t>
  </si>
  <si>
    <t>Krabica  KU 68-1901</t>
  </si>
  <si>
    <t>-1990808176</t>
  </si>
  <si>
    <t>282</t>
  </si>
  <si>
    <t>2100103141</t>
  </si>
  <si>
    <t>Krabica AKU</t>
  </si>
  <si>
    <t>227885437</t>
  </si>
  <si>
    <t>283</t>
  </si>
  <si>
    <t>3450914000.1</t>
  </si>
  <si>
    <t>Krabica  AKU 150 + kryt</t>
  </si>
  <si>
    <t>889876349</t>
  </si>
  <si>
    <t>284</t>
  </si>
  <si>
    <t>210010321.1</t>
  </si>
  <si>
    <t>Krabica (1903, KR 68) odbočná s viečkom, svorkovnicou vrátane zapojenia, kruhová</t>
  </si>
  <si>
    <t>-18372021</t>
  </si>
  <si>
    <t>285</t>
  </si>
  <si>
    <t>3450907510</t>
  </si>
  <si>
    <t>Krabica  KU 68-1903</t>
  </si>
  <si>
    <t>-1057876222</t>
  </si>
  <si>
    <t>286</t>
  </si>
  <si>
    <t>210010351</t>
  </si>
  <si>
    <t>Krabicová rozvodka z lisovaného izolantu vrátane ukončenia káblov a zapojenia vodičov typ 6455-11 do 4 m</t>
  </si>
  <si>
    <t>851420930</t>
  </si>
  <si>
    <t>287</t>
  </si>
  <si>
    <t>3450927000</t>
  </si>
  <si>
    <t>Krabica 6455-11 acid</t>
  </si>
  <si>
    <t>1691341165</t>
  </si>
  <si>
    <t>288</t>
  </si>
  <si>
    <t>2100103520</t>
  </si>
  <si>
    <t>Krabica na povrch WKE2</t>
  </si>
  <si>
    <t>-1698579019</t>
  </si>
  <si>
    <t>289</t>
  </si>
  <si>
    <t>3450928001</t>
  </si>
  <si>
    <t>Krabica WKE (5x6) na povrch</t>
  </si>
  <si>
    <t>-1463091878</t>
  </si>
  <si>
    <t>290</t>
  </si>
  <si>
    <t>210010420</t>
  </si>
  <si>
    <t>Krabica univerzálna viacnásobná do podlahy</t>
  </si>
  <si>
    <t>-1364117778</t>
  </si>
  <si>
    <t>291</t>
  </si>
  <si>
    <t>34103004360</t>
  </si>
  <si>
    <t>Podlahová zásuvková krabica OptiLine 45 ISM 50524</t>
  </si>
  <si>
    <t>-587943383</t>
  </si>
  <si>
    <t>292</t>
  </si>
  <si>
    <t>34103004370</t>
  </si>
  <si>
    <t>Zásuvkový stĺpik OptiLine 45 ISM 20200</t>
  </si>
  <si>
    <t>2028772275</t>
  </si>
  <si>
    <t>293</t>
  </si>
  <si>
    <t>210010430</t>
  </si>
  <si>
    <t>Montáž zásuvkového stĺpika</t>
  </si>
  <si>
    <t>-1645208895</t>
  </si>
  <si>
    <t>294</t>
  </si>
  <si>
    <t>210020314</t>
  </si>
  <si>
    <t>Káblový žľab STRADER BAKS</t>
  </si>
  <si>
    <t>-278802802</t>
  </si>
  <si>
    <t>295</t>
  </si>
  <si>
    <t>210020315</t>
  </si>
  <si>
    <t>Káblový žľab  - odbočný diel</t>
  </si>
  <si>
    <t>-628121662</t>
  </si>
  <si>
    <t>296</t>
  </si>
  <si>
    <t>3454309798</t>
  </si>
  <si>
    <t>STRADER BAKS Žľab KSC 400H100/6N - L čierny</t>
  </si>
  <si>
    <t>-926442386</t>
  </si>
  <si>
    <t>297</t>
  </si>
  <si>
    <t>3454309799</t>
  </si>
  <si>
    <t>Odbočný diel T TKSCN 400H100N - L čierny</t>
  </si>
  <si>
    <t>-621635937</t>
  </si>
  <si>
    <t>298</t>
  </si>
  <si>
    <t>210020532</t>
  </si>
  <si>
    <t>Ochranná krytka plastová</t>
  </si>
  <si>
    <t>-174006103</t>
  </si>
  <si>
    <t>299</t>
  </si>
  <si>
    <t>210020171</t>
  </si>
  <si>
    <t>Montáž závitovej tyče</t>
  </si>
  <si>
    <t>-1979908530</t>
  </si>
  <si>
    <t>300</t>
  </si>
  <si>
    <t>210020172</t>
  </si>
  <si>
    <t>Montáž úchytu na strop</t>
  </si>
  <si>
    <t>1288762464</t>
  </si>
  <si>
    <t>301</t>
  </si>
  <si>
    <t>3450600351</t>
  </si>
  <si>
    <t>elektroinštalačný materiál Držiak stropný</t>
  </si>
  <si>
    <t>-2135283473</t>
  </si>
  <si>
    <t>302</t>
  </si>
  <si>
    <t>3450600461</t>
  </si>
  <si>
    <t>elektroinštalačný materiál Závitová tyč M8 (1m)</t>
  </si>
  <si>
    <t>459198220</t>
  </si>
  <si>
    <t>303</t>
  </si>
  <si>
    <t>3450600463</t>
  </si>
  <si>
    <t>elektroinštalačný materiál Ochranná krytka</t>
  </si>
  <si>
    <t>1139950188</t>
  </si>
  <si>
    <t>304</t>
  </si>
  <si>
    <t>210020555</t>
  </si>
  <si>
    <t>Nosné drôty, 1 oceľové pozink. lano do 35 mm2</t>
  </si>
  <si>
    <t>1941188785</t>
  </si>
  <si>
    <t>305</t>
  </si>
  <si>
    <t>3691100126</t>
  </si>
  <si>
    <t>Oceľové nerezové lanko priemer 6mm</t>
  </si>
  <si>
    <t>-1382235831</t>
  </si>
  <si>
    <t>306</t>
  </si>
  <si>
    <t>210100251</t>
  </si>
  <si>
    <t>Ukončenie celoplastových káblov zmrašť. záklopkou alebo páskou do 4 x 10 mm2</t>
  </si>
  <si>
    <t>-1023933004</t>
  </si>
  <si>
    <t>307</t>
  </si>
  <si>
    <t>3451807000</t>
  </si>
  <si>
    <t>Bužírka zmršťovacia čierna 4,8-2,4 mm  typ:  ZS048</t>
  </si>
  <si>
    <t>-1293556111</t>
  </si>
  <si>
    <t>308</t>
  </si>
  <si>
    <t>210100252</t>
  </si>
  <si>
    <t>Ukončenie celoplastových káblov zmrašť. záklopkou alebo páskou do 4 x 25 mm2</t>
  </si>
  <si>
    <t>-1492529500</t>
  </si>
  <si>
    <t>309</t>
  </si>
  <si>
    <t>3451807030</t>
  </si>
  <si>
    <t>Bužírka zmršťovacia čierna 6,4-3,2 mm  typ:  ZS064</t>
  </si>
  <si>
    <t>-903151819</t>
  </si>
  <si>
    <t>310</t>
  </si>
  <si>
    <t>210100253</t>
  </si>
  <si>
    <t>Ukončenie celoplastových káblov zmrašť. záklopkou alebo páskou do 4 x 50 mm2</t>
  </si>
  <si>
    <t>558081006</t>
  </si>
  <si>
    <t>311</t>
  </si>
  <si>
    <t>3451807060</t>
  </si>
  <si>
    <t>Bužírka zmršťovacia čierna 9,5-4,8 mm  typ:  ZS095</t>
  </si>
  <si>
    <t>-1072737823</t>
  </si>
  <si>
    <t>312</t>
  </si>
  <si>
    <t>210100258</t>
  </si>
  <si>
    <t>Ukončenie celoplastových káblov zmrašť. záklopkou alebo páskou do 5 x 4 mm2</t>
  </si>
  <si>
    <t>-7650273</t>
  </si>
  <si>
    <t>313</t>
  </si>
  <si>
    <t>3438150510</t>
  </si>
  <si>
    <t>Izolačné pásky čierna 10m x 19mm  typ:  FEK10</t>
  </si>
  <si>
    <t>1878583376</t>
  </si>
  <si>
    <t>314</t>
  </si>
  <si>
    <t>210110041</t>
  </si>
  <si>
    <t>Spínače polozapustené a zapustené vrátane zapojenia jednopólový - radenie 1</t>
  </si>
  <si>
    <t>-1006192070</t>
  </si>
  <si>
    <t>315</t>
  </si>
  <si>
    <t>3450201271</t>
  </si>
  <si>
    <t>Spínač radenie 1 230V/6A NIKO</t>
  </si>
  <si>
    <t>1880091054</t>
  </si>
  <si>
    <t>316</t>
  </si>
  <si>
    <t>210110099</t>
  </si>
  <si>
    <t>Termostat priestorový programovateľný pre zapustenú montáž</t>
  </si>
  <si>
    <t>72139343</t>
  </si>
  <si>
    <t>317</t>
  </si>
  <si>
    <t>3850008250</t>
  </si>
  <si>
    <t>Priestorový termostat (so spínacími hodinami) - 21230   ELKO EP Slovakia</t>
  </si>
  <si>
    <t>1693309377</t>
  </si>
  <si>
    <t>318</t>
  </si>
  <si>
    <t>210111011.1</t>
  </si>
  <si>
    <t>Domová zásuvka polozapustená alebo zapustená vrátane zapojenia 10/16 A 250 V 2P + Z</t>
  </si>
  <si>
    <t>730158170</t>
  </si>
  <si>
    <t>319</t>
  </si>
  <si>
    <t>3450328300</t>
  </si>
  <si>
    <t>Zásuvka 5517-2380 CH</t>
  </si>
  <si>
    <t>-145431519</t>
  </si>
  <si>
    <t>320</t>
  </si>
  <si>
    <t>210111021.1</t>
  </si>
  <si>
    <t>Domová zásuvka v krabici obyč. alebo do vlhka, vrátane zapojenia 10/16 A 250 V 2P + Z</t>
  </si>
  <si>
    <t>848754372</t>
  </si>
  <si>
    <t>321</t>
  </si>
  <si>
    <t>3450330100</t>
  </si>
  <si>
    <t>Zásuvka 5517-2640</t>
  </si>
  <si>
    <t>1895185302</t>
  </si>
  <si>
    <t>322</t>
  </si>
  <si>
    <t>210111062</t>
  </si>
  <si>
    <t>Zásuvka domová nástenná vrátane zapojenia 16 A 380 V 3P + N + Z</t>
  </si>
  <si>
    <t>2102403597</t>
  </si>
  <si>
    <t>323</t>
  </si>
  <si>
    <t>3450348300</t>
  </si>
  <si>
    <t>Zásuvka IZS 1653</t>
  </si>
  <si>
    <t>1839701127</t>
  </si>
  <si>
    <t>324</t>
  </si>
  <si>
    <t>210190004</t>
  </si>
  <si>
    <t>Montáž oceľolechovej rozvodnice do váhy 150 kg</t>
  </si>
  <si>
    <t>-1641556227</t>
  </si>
  <si>
    <t>325</t>
  </si>
  <si>
    <t>3570005 6</t>
  </si>
  <si>
    <t>RP 1-3</t>
  </si>
  <si>
    <t>prenesené z r.1071</t>
  </si>
  <si>
    <t>-239945450</t>
  </si>
  <si>
    <t>326</t>
  </si>
  <si>
    <t>210190005</t>
  </si>
  <si>
    <t>Montáž oceľolechovej rozvodnice do váhy 200 kg</t>
  </si>
  <si>
    <t>1313915658</t>
  </si>
  <si>
    <t>327</t>
  </si>
  <si>
    <t>3570005 1</t>
  </si>
  <si>
    <t>RP 2-1</t>
  </si>
  <si>
    <t>prenesené z r.1090</t>
  </si>
  <si>
    <t>2081223264</t>
  </si>
  <si>
    <t>328</t>
  </si>
  <si>
    <t>3570005 2</t>
  </si>
  <si>
    <t>RP 3-1</t>
  </si>
  <si>
    <t>prenesené z r.1140</t>
  </si>
  <si>
    <t>1059026194</t>
  </si>
  <si>
    <t>329</t>
  </si>
  <si>
    <t>3570005 3</t>
  </si>
  <si>
    <t>RP 1-2</t>
  </si>
  <si>
    <t>prenesené z r.1048</t>
  </si>
  <si>
    <t>220987011</t>
  </si>
  <si>
    <t>330</t>
  </si>
  <si>
    <t>3570005 4</t>
  </si>
  <si>
    <t>RP 2-2</t>
  </si>
  <si>
    <t>prenesené z r.1114</t>
  </si>
  <si>
    <t>-759067203</t>
  </si>
  <si>
    <t>331</t>
  </si>
  <si>
    <t>3570005 5</t>
  </si>
  <si>
    <t>RP 3-2</t>
  </si>
  <si>
    <t>prenesené z r.1171</t>
  </si>
  <si>
    <t>-1596152480</t>
  </si>
  <si>
    <t>332</t>
  </si>
  <si>
    <t>210190006</t>
  </si>
  <si>
    <t>Montáž oceľolechovej rozvodnice do váhy 300 kg</t>
  </si>
  <si>
    <t>-888195192</t>
  </si>
  <si>
    <t>333</t>
  </si>
  <si>
    <t>3570005001</t>
  </si>
  <si>
    <t>ROZVÁDZAČ RH - podľa zoznamu strojov</t>
  </si>
  <si>
    <t>prenesené z r.1007</t>
  </si>
  <si>
    <t>1598574349</t>
  </si>
  <si>
    <t>334</t>
  </si>
  <si>
    <t>210192552</t>
  </si>
  <si>
    <t>Stupačková svorkovnica vrátane zapojenia typ 6323 - 95 - 95 mm2</t>
  </si>
  <si>
    <t>64507635</t>
  </si>
  <si>
    <t>335</t>
  </si>
  <si>
    <t>3450613500</t>
  </si>
  <si>
    <t>Svorka 6323-95</t>
  </si>
  <si>
    <t>-544676984</t>
  </si>
  <si>
    <t>336</t>
  </si>
  <si>
    <t>5628900000</t>
  </si>
  <si>
    <t>Štítok na označenie káblového vývodu</t>
  </si>
  <si>
    <t>-130956871</t>
  </si>
  <si>
    <t>337</t>
  </si>
  <si>
    <t>210200000</t>
  </si>
  <si>
    <t>Montáž výhrevných panelov</t>
  </si>
  <si>
    <t>1688846940</t>
  </si>
  <si>
    <t>338</t>
  </si>
  <si>
    <t>4840000001</t>
  </si>
  <si>
    <t>Výhrevný panel ECOSUN E 600 U 600W</t>
  </si>
  <si>
    <t>1926104555</t>
  </si>
  <si>
    <t>339</t>
  </si>
  <si>
    <t>4840000002</t>
  </si>
  <si>
    <t>Výhrevný panel ECOSUN E 3000 U 3000W</t>
  </si>
  <si>
    <t>-1236323649</t>
  </si>
  <si>
    <t>340</t>
  </si>
  <si>
    <t>210200004</t>
  </si>
  <si>
    <t>Svietidlo interierové stropné, IP 20 jednožiarovkové</t>
  </si>
  <si>
    <t>-70080950</t>
  </si>
  <si>
    <t>341</t>
  </si>
  <si>
    <t>3480714890</t>
  </si>
  <si>
    <t>Stropné interiérové svietidlo  60W IO20</t>
  </si>
  <si>
    <t>77942348</t>
  </si>
  <si>
    <t>342</t>
  </si>
  <si>
    <t>210200005</t>
  </si>
  <si>
    <t>Svietidlo interierové stropné, IP 40</t>
  </si>
  <si>
    <t>907413758</t>
  </si>
  <si>
    <t>343</t>
  </si>
  <si>
    <t>34807141801</t>
  </si>
  <si>
    <t>Svietidlo LED Indrustrial HB 2200 200W</t>
  </si>
  <si>
    <t>1083203756</t>
  </si>
  <si>
    <t>344</t>
  </si>
  <si>
    <t>210200072</t>
  </si>
  <si>
    <t>Svietidlá nástenné alebo stropné  IP 65</t>
  </si>
  <si>
    <t>880496103</t>
  </si>
  <si>
    <t>345</t>
  </si>
  <si>
    <t>34807215301</t>
  </si>
  <si>
    <t>Svietidlo ARES Renato 655 mm</t>
  </si>
  <si>
    <t>-1498292537</t>
  </si>
  <si>
    <t>346</t>
  </si>
  <si>
    <t>210200078</t>
  </si>
  <si>
    <t>Svietidlá LED  do zeme,  IP 67</t>
  </si>
  <si>
    <t>1886004916</t>
  </si>
  <si>
    <t>347</t>
  </si>
  <si>
    <t>3480721840</t>
  </si>
  <si>
    <t>Svietidlo ERCO TESIS 27 W LED</t>
  </si>
  <si>
    <t>-1905790329</t>
  </si>
  <si>
    <t>348</t>
  </si>
  <si>
    <t>34807218401</t>
  </si>
  <si>
    <t>Montážny box  ERCO</t>
  </si>
  <si>
    <t>-496657335</t>
  </si>
  <si>
    <t>349</t>
  </si>
  <si>
    <t>210200109</t>
  </si>
  <si>
    <t>Montáž svietidla DEOS L</t>
  </si>
  <si>
    <t>-1844321348</t>
  </si>
  <si>
    <t>350</t>
  </si>
  <si>
    <t>3480711161</t>
  </si>
  <si>
    <t>Svietidlo DEOS L 305</t>
  </si>
  <si>
    <t>1544618684</t>
  </si>
  <si>
    <t>351</t>
  </si>
  <si>
    <t>210200132</t>
  </si>
  <si>
    <t>Núdzové svietidlá nástenné, stropné, 1x8 W, núdzový režim IP 42</t>
  </si>
  <si>
    <t>2051039773</t>
  </si>
  <si>
    <t>352</t>
  </si>
  <si>
    <t>3480724160</t>
  </si>
  <si>
    <t>Núdzové svietidlá   NO LUCIA 1089LUC-3SE 1 x8W/3hod., IP 42</t>
  </si>
  <si>
    <t>580031969</t>
  </si>
  <si>
    <t>353</t>
  </si>
  <si>
    <t>3480728320</t>
  </si>
  <si>
    <t>Svetelné zdroje kompaktná žiarivka TS F9BX/SPX41/840 MIH</t>
  </si>
  <si>
    <t>759433040</t>
  </si>
  <si>
    <t>354</t>
  </si>
  <si>
    <t>210202029</t>
  </si>
  <si>
    <t>Montáž závesných napájacích líšt</t>
  </si>
  <si>
    <t>-57975488</t>
  </si>
  <si>
    <t>355</t>
  </si>
  <si>
    <t>34807109101</t>
  </si>
  <si>
    <t>DEOS napájacia lišta XTS 4400-1 4m</t>
  </si>
  <si>
    <t>-134746590</t>
  </si>
  <si>
    <t>356</t>
  </si>
  <si>
    <t>34807109102</t>
  </si>
  <si>
    <t>DEOS napájacia lišta XTS 4300-1 3m</t>
  </si>
  <si>
    <t>-1983680700</t>
  </si>
  <si>
    <t>357</t>
  </si>
  <si>
    <t>34807109103</t>
  </si>
  <si>
    <t>DEOS napájacia lišta XTS 4300-1 2m</t>
  </si>
  <si>
    <t>1427237206</t>
  </si>
  <si>
    <t>358</t>
  </si>
  <si>
    <t>34807109104</t>
  </si>
  <si>
    <t>DEOS koncový napájač  XTS 11-1</t>
  </si>
  <si>
    <t>-213664918</t>
  </si>
  <si>
    <t>359</t>
  </si>
  <si>
    <t>34807109105</t>
  </si>
  <si>
    <t>DEOS priebežný napájač  XTS 14-1</t>
  </si>
  <si>
    <t>2033065918</t>
  </si>
  <si>
    <t>360</t>
  </si>
  <si>
    <t>34807109106</t>
  </si>
  <si>
    <t>DEOS koncová krytka  XTS 41-1</t>
  </si>
  <si>
    <t>1824482473</t>
  </si>
  <si>
    <t>361</t>
  </si>
  <si>
    <t>34807109107</t>
  </si>
  <si>
    <t>DEOS rovný konektor  XTS 21-1</t>
  </si>
  <si>
    <t>1139018046</t>
  </si>
  <si>
    <t>362</t>
  </si>
  <si>
    <t>34807109110</t>
  </si>
  <si>
    <t>DEOS L konektor  XTS 34-1</t>
  </si>
  <si>
    <t>1233199094</t>
  </si>
  <si>
    <t>363</t>
  </si>
  <si>
    <t>34807109108</t>
  </si>
  <si>
    <t>DEOS svorka stropná pre lankový záves SKB 12-1</t>
  </si>
  <si>
    <t>1485946633</t>
  </si>
  <si>
    <t>364</t>
  </si>
  <si>
    <t>34807109109</t>
  </si>
  <si>
    <t>DEOS  lankový záves 1500 mm SPW 1-1</t>
  </si>
  <si>
    <t>-1214703628</t>
  </si>
  <si>
    <t>365</t>
  </si>
  <si>
    <t>210220001.1</t>
  </si>
  <si>
    <t>Uzemňovacie vedenie na povrchu FeZn</t>
  </si>
  <si>
    <t>-1640667606</t>
  </si>
  <si>
    <t>366</t>
  </si>
  <si>
    <t>3544245350</t>
  </si>
  <si>
    <t>Územňovací vodič    zliatina AlMgSi  označenie     O 8   ZIN HRONSKY BENADIKT</t>
  </si>
  <si>
    <t>318197450</t>
  </si>
  <si>
    <t>367</t>
  </si>
  <si>
    <t>210220020</t>
  </si>
  <si>
    <t>Uzemňovacie vedenie v zemi FeZn vrátane izolácie spojov</t>
  </si>
  <si>
    <t>-916003025</t>
  </si>
  <si>
    <t>368</t>
  </si>
  <si>
    <t>3544223850</t>
  </si>
  <si>
    <t>Územňovacia pásovina   ocelová žiarovo zinkovaná  označenie   30 x 4 mm   ZIN HRONSKY BENADIKT</t>
  </si>
  <si>
    <t>421393538</t>
  </si>
  <si>
    <t>369</t>
  </si>
  <si>
    <t>210220021.1</t>
  </si>
  <si>
    <t>Uzemňovacie vedenie v zemi FeZn vrátane izolácie spojov O 10mm</t>
  </si>
  <si>
    <t>-688120496</t>
  </si>
  <si>
    <t>370</t>
  </si>
  <si>
    <t>3544224150</t>
  </si>
  <si>
    <t>Územňovací vodič    ocelový žiarovo zinkovaný  označenie     O 10   ZIN HRONSKY BENADIKT</t>
  </si>
  <si>
    <t>449858019</t>
  </si>
  <si>
    <t>371</t>
  </si>
  <si>
    <t>210220030</t>
  </si>
  <si>
    <t>Ekvipotenciálna svorkovnica EPS 3 v krabici KO 100 E</t>
  </si>
  <si>
    <t>-770566866</t>
  </si>
  <si>
    <t>372</t>
  </si>
  <si>
    <t>3410300252</t>
  </si>
  <si>
    <t>Krabica odbočná  krabica + veko šedá  KO 100 E KA, KOPOS</t>
  </si>
  <si>
    <t>-676523703</t>
  </si>
  <si>
    <t>373</t>
  </si>
  <si>
    <t>3410301600</t>
  </si>
  <si>
    <t>Svorkovnica ekvipotencionálna   EPS 3, KOPOS</t>
  </si>
  <si>
    <t>1437679806</t>
  </si>
  <si>
    <t>374</t>
  </si>
  <si>
    <t>210220102</t>
  </si>
  <si>
    <t>Podpery vedenia FeZn na vrchol krovu PV15 A-F +UNI</t>
  </si>
  <si>
    <t>-1692042002</t>
  </si>
  <si>
    <t>375</t>
  </si>
  <si>
    <t>3544217250</t>
  </si>
  <si>
    <t>Podpera vedenia na vrchol krovu  ocelová žiarovo zinkovaná  označenie  PV 15 UNI   ZIN HRONSKY BENADIKT</t>
  </si>
  <si>
    <t>1314449483</t>
  </si>
  <si>
    <t>376</t>
  </si>
  <si>
    <t>210220105</t>
  </si>
  <si>
    <t>Podpery vedenia FeZn do muriva PV 01h a PV01-03</t>
  </si>
  <si>
    <t>488334834</t>
  </si>
  <si>
    <t>377</t>
  </si>
  <si>
    <t>3544216400</t>
  </si>
  <si>
    <t>Podpera vedenia do muriva na hmoždinku  ocelová žiarovo zinkovaná  označenie  PV 01 h   ZIN HRONSKY BENADIKT</t>
  </si>
  <si>
    <t>-1133480808</t>
  </si>
  <si>
    <t>378</t>
  </si>
  <si>
    <t>210220109</t>
  </si>
  <si>
    <t>Podpery vedenia FeZn pod škridlovú strech PV11 a PV14</t>
  </si>
  <si>
    <t>1122655233</t>
  </si>
  <si>
    <t>379</t>
  </si>
  <si>
    <t>3544216750</t>
  </si>
  <si>
    <t>Podpera vedenia pod škridľovú strechu  ocelová žiarovo zinkovaná  označenie  PV 11   ZIN HRONSKY BENADIKT</t>
  </si>
  <si>
    <t>-5725855</t>
  </si>
  <si>
    <t>380</t>
  </si>
  <si>
    <t>210220241</t>
  </si>
  <si>
    <t>Svorka FeZn krížová SK a diagonálna krížová DKS</t>
  </si>
  <si>
    <t>1704217621</t>
  </si>
  <si>
    <t>381</t>
  </si>
  <si>
    <t>3544219150</t>
  </si>
  <si>
    <t>Svorka  krížová  ocelová žiarovo zinkovaná  označenie  SK   ZIN HRONSKY BENADIKT</t>
  </si>
  <si>
    <t>-1009683810</t>
  </si>
  <si>
    <t>382</t>
  </si>
  <si>
    <t>210220243</t>
  </si>
  <si>
    <t>Svorka FeZn spojovacia SS</t>
  </si>
  <si>
    <t>1356512660</t>
  </si>
  <si>
    <t>383</t>
  </si>
  <si>
    <t>210220246</t>
  </si>
  <si>
    <t>Svorka FeZn na odkvapový žľab SO</t>
  </si>
  <si>
    <t>353026645</t>
  </si>
  <si>
    <t>384</t>
  </si>
  <si>
    <t>3544219950</t>
  </si>
  <si>
    <t>Svorka  okapová  ocelová žiarovo zinkovaná  označenie  SO   ZIN HRONSKY BENADIKT</t>
  </si>
  <si>
    <t>1639109982</t>
  </si>
  <si>
    <t>385</t>
  </si>
  <si>
    <t>210220247</t>
  </si>
  <si>
    <t>Svorka FeZn skúšobná SZ</t>
  </si>
  <si>
    <t>-1490981440</t>
  </si>
  <si>
    <t>386</t>
  </si>
  <si>
    <t>3544219500</t>
  </si>
  <si>
    <t>Svorka  spojovacia  ocelová žiarovo zinkovaná  označenie  SS s p. 2 skr   ZIN HRONSKY BENADIKT</t>
  </si>
  <si>
    <t>1694667121</t>
  </si>
  <si>
    <t>387</t>
  </si>
  <si>
    <t>3544220000</t>
  </si>
  <si>
    <t>Svorka  skušobná  ocelová žiarovo zinkovaná  označenie  SZ   ZIN HRONSKY BENADIKT</t>
  </si>
  <si>
    <t>852344702</t>
  </si>
  <si>
    <t>388</t>
  </si>
  <si>
    <t>210220253</t>
  </si>
  <si>
    <t>Svorka FeZn uzemňovacia SR03</t>
  </si>
  <si>
    <t>-365855166</t>
  </si>
  <si>
    <t>389</t>
  </si>
  <si>
    <t>3544221300</t>
  </si>
  <si>
    <t>Svorka  odbočná spojovacia  ocelová žiarovo zinkovaná  označenie  SR 03 A   ZIN HRONSKY BENADIKT</t>
  </si>
  <si>
    <t>726271208</t>
  </si>
  <si>
    <t>390</t>
  </si>
  <si>
    <t>210220260</t>
  </si>
  <si>
    <t>Ochranný uholník FeZn   OU</t>
  </si>
  <si>
    <t>882142018</t>
  </si>
  <si>
    <t>391</t>
  </si>
  <si>
    <t>3544221600</t>
  </si>
  <si>
    <t>Ochraný uholník   ocelový žiarovo zinkovaný  označenie  OU 1,7 m   ZIN HRONSKY BENADIKT</t>
  </si>
  <si>
    <t>-1945280545</t>
  </si>
  <si>
    <t>392</t>
  </si>
  <si>
    <t>210220261</t>
  </si>
  <si>
    <t>Držiak ochranného uholníka FeZn   DU-Z,D a DOU</t>
  </si>
  <si>
    <t>1977036479</t>
  </si>
  <si>
    <t>393</t>
  </si>
  <si>
    <t>3544221750</t>
  </si>
  <si>
    <t>Držiak ochranného uholníka   ocelový žiarovo zinkovaný  označenie  DU Z   ZIN HRONSKY BENADIKT</t>
  </si>
  <si>
    <t>622798895</t>
  </si>
  <si>
    <t>394</t>
  </si>
  <si>
    <t>2104522001</t>
  </si>
  <si>
    <t>Montáž  kábla Fenix PFP 14 m</t>
  </si>
  <si>
    <t>-1803434050</t>
  </si>
  <si>
    <t>395</t>
  </si>
  <si>
    <t>34103688531</t>
  </si>
  <si>
    <t>Kábel s integrovaným termostatom FENIX PFP 14 m 152W</t>
  </si>
  <si>
    <t>1551292254</t>
  </si>
  <si>
    <t>396</t>
  </si>
  <si>
    <t>210800006</t>
  </si>
  <si>
    <t>Vodič medený uložený voľne CYY 450/750 V  16mm2</t>
  </si>
  <si>
    <t>130868047</t>
  </si>
  <si>
    <t>397</t>
  </si>
  <si>
    <t>3410350195</t>
  </si>
  <si>
    <t>CY 16    Kábel pre pevné uloženie, medený STN</t>
  </si>
  <si>
    <t>-689932979</t>
  </si>
  <si>
    <t>398</t>
  </si>
  <si>
    <t>210800107</t>
  </si>
  <si>
    <t>Kábel medený uložený voľne CYKY 450/750 V 3x1,5</t>
  </si>
  <si>
    <t>-229637965</t>
  </si>
  <si>
    <t>399</t>
  </si>
  <si>
    <t>210800108</t>
  </si>
  <si>
    <t>Kábel medený uložený voľne CYKY 450/750 V 3x2,5</t>
  </si>
  <si>
    <t>307850875</t>
  </si>
  <si>
    <t>400</t>
  </si>
  <si>
    <t>3410350086</t>
  </si>
  <si>
    <t>CYKY 3-Jx2,5    Kábel pre pevné uloženie, medený STN</t>
  </si>
  <si>
    <t>1903134628</t>
  </si>
  <si>
    <t>401</t>
  </si>
  <si>
    <t>210800119</t>
  </si>
  <si>
    <t>Kábel medený uložený voľne CYKY 450/750 V 5x1,5</t>
  </si>
  <si>
    <t>528496331</t>
  </si>
  <si>
    <t>402</t>
  </si>
  <si>
    <t>3410350097</t>
  </si>
  <si>
    <t>CYKY-J 5x1,5    Kábel pre pevné uloženie, medený STN</t>
  </si>
  <si>
    <t>-1452081134</t>
  </si>
  <si>
    <t>403</t>
  </si>
  <si>
    <t>210800120</t>
  </si>
  <si>
    <t>Kábel medený uložený voľne CYKY 450/750 V 5x2,5</t>
  </si>
  <si>
    <t>-1827688647</t>
  </si>
  <si>
    <t>404</t>
  </si>
  <si>
    <t>3410350098</t>
  </si>
  <si>
    <t>CYKY-J 5x2,5    Kábel pre pevné uloženie, medený STN</t>
  </si>
  <si>
    <t>856167877</t>
  </si>
  <si>
    <t>405</t>
  </si>
  <si>
    <t>210800186</t>
  </si>
  <si>
    <t>Kábel medený uložený v trubke CYKY 450/750 V 3x1,5</t>
  </si>
  <si>
    <t>1936572489</t>
  </si>
  <si>
    <t>406</t>
  </si>
  <si>
    <t>210800187</t>
  </si>
  <si>
    <t>Kábel medený uložený v trubke CYKY 450/750 V 3x2,5</t>
  </si>
  <si>
    <t>358873046</t>
  </si>
  <si>
    <t>407</t>
  </si>
  <si>
    <t>210800196</t>
  </si>
  <si>
    <t>Kábel medený uložený v trubke CYKY 450/750 V 4x10</t>
  </si>
  <si>
    <t>852721079</t>
  </si>
  <si>
    <t>408</t>
  </si>
  <si>
    <t>3410350095</t>
  </si>
  <si>
    <t>CYKY-J 4x10    Kábel pre pevné uloženie, medený STN</t>
  </si>
  <si>
    <t>-1944084529</t>
  </si>
  <si>
    <t>409</t>
  </si>
  <si>
    <t>210800226</t>
  </si>
  <si>
    <t>Vodič medený uložený pod omietkou CYKY  450/750 V  3x1,5mm2</t>
  </si>
  <si>
    <t>870560065</t>
  </si>
  <si>
    <t>410</t>
  </si>
  <si>
    <t>3410350085</t>
  </si>
  <si>
    <t>CYKY-J 3x1,5    Kábel pre pevné uloženie, medený STN</t>
  </si>
  <si>
    <t>1629960954</t>
  </si>
  <si>
    <t>411</t>
  </si>
  <si>
    <t>-1905899620</t>
  </si>
  <si>
    <t>412</t>
  </si>
  <si>
    <t>34103500851</t>
  </si>
  <si>
    <t>CYKY-O 3x1,5    Kábel pre pevné uloženie, medený STN</t>
  </si>
  <si>
    <t>116907133</t>
  </si>
  <si>
    <t>413</t>
  </si>
  <si>
    <t>210881021</t>
  </si>
  <si>
    <t>Kábel bezhalogénový, medený uložený voľne N2XH 0,6/1,0 kV  3x1,5</t>
  </si>
  <si>
    <t>-1286078594</t>
  </si>
  <si>
    <t>414</t>
  </si>
  <si>
    <t>3410350864</t>
  </si>
  <si>
    <t>N2XH-J  3x1,5   Nehorľavý kábel bez funkčnosti VDE</t>
  </si>
  <si>
    <t>-1309544593</t>
  </si>
  <si>
    <t>415</t>
  </si>
  <si>
    <t>2109021161</t>
  </si>
  <si>
    <t>Kábel hliníkový silový uložený volne NAYY 0,6/1 kV 4x50</t>
  </si>
  <si>
    <t>-1749374650</t>
  </si>
  <si>
    <t>416</t>
  </si>
  <si>
    <t>3410350021</t>
  </si>
  <si>
    <t>Kábel AYKY-J 4x50</t>
  </si>
  <si>
    <t>721170823</t>
  </si>
  <si>
    <t>417</t>
  </si>
  <si>
    <t>PPV</t>
  </si>
  <si>
    <t>PPV 6 %</t>
  </si>
  <si>
    <t>-1327687428</t>
  </si>
  <si>
    <t>418</t>
  </si>
  <si>
    <t>460200153</t>
  </si>
  <si>
    <t>Hĺbenie káblovej ryhy 35 cm širokej a 70 cm hlbokej, v zemine triedy 3</t>
  </si>
  <si>
    <t>-757526294</t>
  </si>
  <si>
    <t>419</t>
  </si>
  <si>
    <t>460200154</t>
  </si>
  <si>
    <t>Hĺbenie káblovej ryhy 35 cm širokej a 70 cm hlbokej, v zemine triedy 4</t>
  </si>
  <si>
    <t>-1452973388</t>
  </si>
  <si>
    <t>420</t>
  </si>
  <si>
    <t>460200163.1</t>
  </si>
  <si>
    <t>Hĺbenie káblovej ryhy 35 cm širokej a 80 cm hlbokej, v zemine triedy 3</t>
  </si>
  <si>
    <t>2082955947</t>
  </si>
  <si>
    <t>421</t>
  </si>
  <si>
    <t>460200203</t>
  </si>
  <si>
    <t>Hĺbenie káblovej ryhy 50 cm širokej a 20 cm hlbokej, v zemine triedy 3</t>
  </si>
  <si>
    <t>-855983518</t>
  </si>
  <si>
    <t>422</t>
  </si>
  <si>
    <t>460420021</t>
  </si>
  <si>
    <t>Zriadenie, rekonšt. káblového lôžka z piesku bez zakrytia, v ryhe šír. do 65 cm, hrúbky vrstvy 5 cm</t>
  </si>
  <si>
    <t>1842035112</t>
  </si>
  <si>
    <t>423</t>
  </si>
  <si>
    <t>5831214500</t>
  </si>
  <si>
    <t>Drvina vápencová zmes  0 - 4</t>
  </si>
  <si>
    <t>-1551427807</t>
  </si>
  <si>
    <t>424</t>
  </si>
  <si>
    <t>460490012.1</t>
  </si>
  <si>
    <t>Rozvinutie a uloženie výstražnej fólie z PVC do ryhy, šírka 33 cm</t>
  </si>
  <si>
    <t>-1308189505</t>
  </si>
  <si>
    <t>425</t>
  </si>
  <si>
    <t>2830002000</t>
  </si>
  <si>
    <t>Fólia červená v m</t>
  </si>
  <si>
    <t>1552252549</t>
  </si>
  <si>
    <t>426</t>
  </si>
  <si>
    <t>460560153</t>
  </si>
  <si>
    <t>Ručný zásyp nezap. káblovej ryhy bez zhutn. zeminy, 35 cm širokej, 70 cm hlbokej v zemine tr. 3</t>
  </si>
  <si>
    <t>182320306</t>
  </si>
  <si>
    <t>427</t>
  </si>
  <si>
    <t>460560154</t>
  </si>
  <si>
    <t>Ručný zásyp nezap. káblovej ryhy bez zhutn. zeminy, 35 cm širokej, 70 cm hlbokej v zemine tr. 4</t>
  </si>
  <si>
    <t>-1631913069</t>
  </si>
  <si>
    <t>428</t>
  </si>
  <si>
    <t>460560164</t>
  </si>
  <si>
    <t>Ručný zásyp nezap. káblovej ryhy bez zhutn. zeminy, 35 cm širokej, 80 cm hlbokej v zemine tr. 4</t>
  </si>
  <si>
    <t>1014722379</t>
  </si>
  <si>
    <t>429</t>
  </si>
  <si>
    <t>460560263</t>
  </si>
  <si>
    <t>Ručný zásyp nezap. káblovej ryhy bez zhutn. zeminy, 50 cm širokej, 80 cm hlbokej v zemine tr. 3</t>
  </si>
  <si>
    <t>-1388400136</t>
  </si>
  <si>
    <t>430</t>
  </si>
  <si>
    <t>460620013</t>
  </si>
  <si>
    <t>Proviz. úprava terénu v zemine tr. 3, aby nerovnosti terénu neboli väčšie ako 2 cm od vodor.hladiny</t>
  </si>
  <si>
    <t>-1009912557</t>
  </si>
  <si>
    <t>431</t>
  </si>
  <si>
    <t>HZS000114.3</t>
  </si>
  <si>
    <t>Odborná prehliadka a skúška</t>
  </si>
  <si>
    <t>hod</t>
  </si>
  <si>
    <t>92783255</t>
  </si>
  <si>
    <t>21-M3</t>
  </si>
  <si>
    <t>Zoznam strojov a zariadení - Rozvádzač RH</t>
  </si>
  <si>
    <t>len pre info
Prenesené na r.908</t>
  </si>
  <si>
    <t>432</t>
  </si>
  <si>
    <t>M066</t>
  </si>
  <si>
    <t>Zap. Cu vodičom do   25 mm2</t>
  </si>
  <si>
    <t>-1518600994</t>
  </si>
  <si>
    <t>433</t>
  </si>
  <si>
    <t>M070</t>
  </si>
  <si>
    <t>Zap. Cu vodičom do   16 mm2</t>
  </si>
  <si>
    <t>799025395</t>
  </si>
  <si>
    <t>434</t>
  </si>
  <si>
    <t>M071</t>
  </si>
  <si>
    <t>Zap. Cu vodičom do   6 mm2</t>
  </si>
  <si>
    <t>-1115883921</t>
  </si>
  <si>
    <t>435</t>
  </si>
  <si>
    <t>M072</t>
  </si>
  <si>
    <t>Zap. Cu vodičom do   2,5 mm2</t>
  </si>
  <si>
    <t>-1223454576</t>
  </si>
  <si>
    <t>436</t>
  </si>
  <si>
    <t>M073</t>
  </si>
  <si>
    <t>Montáž prístrojov</t>
  </si>
  <si>
    <t>441352379</t>
  </si>
  <si>
    <t>437</t>
  </si>
  <si>
    <t>M075</t>
  </si>
  <si>
    <t>Skriňa OCEP 500x800x250</t>
  </si>
  <si>
    <t>-1708808193</t>
  </si>
  <si>
    <t>438</t>
  </si>
  <si>
    <t>M078</t>
  </si>
  <si>
    <t>Stupačková svorkovnica  6323-95</t>
  </si>
  <si>
    <t>1270774248</t>
  </si>
  <si>
    <t>439</t>
  </si>
  <si>
    <t>M079</t>
  </si>
  <si>
    <t>Istič trojpólový PR123 B100/3</t>
  </si>
  <si>
    <t>-187810362</t>
  </si>
  <si>
    <t>440</t>
  </si>
  <si>
    <t>M081</t>
  </si>
  <si>
    <t>Prepäťová ochrana SALTEK FLP-B+C MAXI</t>
  </si>
  <si>
    <t>1255183973</t>
  </si>
  <si>
    <t>441</t>
  </si>
  <si>
    <t>M083</t>
  </si>
  <si>
    <t>Vodič H07V-K 1x16 mm2n GNYE</t>
  </si>
  <si>
    <t>702078225</t>
  </si>
  <si>
    <t>442</t>
  </si>
  <si>
    <t>M085</t>
  </si>
  <si>
    <t>Vodič H07V-K 1x16 mm2n BK</t>
  </si>
  <si>
    <t>1391649660</t>
  </si>
  <si>
    <t>443</t>
  </si>
  <si>
    <t>M086</t>
  </si>
  <si>
    <t>Istič trojpólový PR63 B63/3</t>
  </si>
  <si>
    <t>-675799213</t>
  </si>
  <si>
    <t>444</t>
  </si>
  <si>
    <t>M091</t>
  </si>
  <si>
    <t>Istič trojpólový PR63 B40/3</t>
  </si>
  <si>
    <t>417329948</t>
  </si>
  <si>
    <t>445</t>
  </si>
  <si>
    <t>M092</t>
  </si>
  <si>
    <t>Istič trojpólový PR63 C16/3</t>
  </si>
  <si>
    <t>-1353027005</t>
  </si>
  <si>
    <t>446</t>
  </si>
  <si>
    <t>M093</t>
  </si>
  <si>
    <t>Istič jednopólový PR61 B2/1</t>
  </si>
  <si>
    <t>221902391</t>
  </si>
  <si>
    <t>447</t>
  </si>
  <si>
    <t>M094</t>
  </si>
  <si>
    <t>Istič trojpólový PR63 B16/3</t>
  </si>
  <si>
    <t>-2134326130</t>
  </si>
  <si>
    <t>448</t>
  </si>
  <si>
    <t>M095</t>
  </si>
  <si>
    <t>Istič jednopólový PR61 B16/1</t>
  </si>
  <si>
    <t>1194409326</t>
  </si>
  <si>
    <t>449</t>
  </si>
  <si>
    <t>M097</t>
  </si>
  <si>
    <t>Časové relé CRM 91H</t>
  </si>
  <si>
    <t>1450537481</t>
  </si>
  <si>
    <t>450</t>
  </si>
  <si>
    <t>M099</t>
  </si>
  <si>
    <t>Stykač inštalačný IKA25-40</t>
  </si>
  <si>
    <t>359770275</t>
  </si>
  <si>
    <t>451</t>
  </si>
  <si>
    <t>M100</t>
  </si>
  <si>
    <t>Stykač inštalačný IKA20</t>
  </si>
  <si>
    <t>-1056121387</t>
  </si>
  <si>
    <t>452</t>
  </si>
  <si>
    <t>M101</t>
  </si>
  <si>
    <t>Kombinovan prúdový chránič PFI2  B16/0,03</t>
  </si>
  <si>
    <t>1358262509</t>
  </si>
  <si>
    <t>453</t>
  </si>
  <si>
    <t>M102</t>
  </si>
  <si>
    <t>Impulzné relé MIR16</t>
  </si>
  <si>
    <t>-1334073433</t>
  </si>
  <si>
    <t>454</t>
  </si>
  <si>
    <t>M103</t>
  </si>
  <si>
    <t>Istič jednopólový PR61 B10/1</t>
  </si>
  <si>
    <t>-459903589</t>
  </si>
  <si>
    <t>455</t>
  </si>
  <si>
    <t>M106</t>
  </si>
  <si>
    <t>Kombinovan prúdový chránič PFI2  B10/0,03</t>
  </si>
  <si>
    <t>-294374738</t>
  </si>
  <si>
    <t>456</t>
  </si>
  <si>
    <t>M110</t>
  </si>
  <si>
    <t>Spínač NIKO, antracit, rad.1</t>
  </si>
  <si>
    <t>-1383520774</t>
  </si>
  <si>
    <t>457</t>
  </si>
  <si>
    <t>M116</t>
  </si>
  <si>
    <t>Spínač NIKO  antracit, rad.1/0</t>
  </si>
  <si>
    <t>-1103558506</t>
  </si>
  <si>
    <t>458</t>
  </si>
  <si>
    <t>M127</t>
  </si>
  <si>
    <t>Zásuvka na DIN lištu 230V,16A VES-F</t>
  </si>
  <si>
    <t>-604441619</t>
  </si>
  <si>
    <t>459</t>
  </si>
  <si>
    <t>M128</t>
  </si>
  <si>
    <t>Svorka radová 25A</t>
  </si>
  <si>
    <t>1237904486</t>
  </si>
  <si>
    <t>460</t>
  </si>
  <si>
    <t>M135</t>
  </si>
  <si>
    <t>Vodič CY 10</t>
  </si>
  <si>
    <t>177960758</t>
  </si>
  <si>
    <t>461</t>
  </si>
  <si>
    <t>M136</t>
  </si>
  <si>
    <t>Vodič CY 6</t>
  </si>
  <si>
    <t>-552160585</t>
  </si>
  <si>
    <t>462</t>
  </si>
  <si>
    <t>M137</t>
  </si>
  <si>
    <t>Vodič CY 4</t>
  </si>
  <si>
    <t>475453433</t>
  </si>
  <si>
    <t>463</t>
  </si>
  <si>
    <t>M139</t>
  </si>
  <si>
    <t>Vodič CY 2,5</t>
  </si>
  <si>
    <t>-503130868</t>
  </si>
  <si>
    <t>464</t>
  </si>
  <si>
    <t>M142</t>
  </si>
  <si>
    <t>Vodič CYA 1 BK</t>
  </si>
  <si>
    <t>824096841</t>
  </si>
  <si>
    <t>465</t>
  </si>
  <si>
    <t>M149</t>
  </si>
  <si>
    <t>Upevňovacia lišta DIN 35/0,5 PL 18,01</t>
  </si>
  <si>
    <t>606697806</t>
  </si>
  <si>
    <t>466</t>
  </si>
  <si>
    <t>M150</t>
  </si>
  <si>
    <t>Al 5x40x120 so skrutkami 4x M8</t>
  </si>
  <si>
    <t>316213360</t>
  </si>
  <si>
    <t>467</t>
  </si>
  <si>
    <t>M151</t>
  </si>
  <si>
    <t>Al 5x40x150 so skrutkami 20x M5</t>
  </si>
  <si>
    <t>1079805083</t>
  </si>
  <si>
    <t>468</t>
  </si>
  <si>
    <t>M161</t>
  </si>
  <si>
    <t>Podružný materiál 3%</t>
  </si>
  <si>
    <t>1232365754</t>
  </si>
  <si>
    <t>469</t>
  </si>
  <si>
    <t>M165</t>
  </si>
  <si>
    <t>Presun materiálu 1%</t>
  </si>
  <si>
    <t>35954155</t>
  </si>
  <si>
    <t>470</t>
  </si>
  <si>
    <t>M168</t>
  </si>
  <si>
    <t>Zaobstarávacia prirážka 6%</t>
  </si>
  <si>
    <t>662946347</t>
  </si>
  <si>
    <t>471</t>
  </si>
  <si>
    <t>M169</t>
  </si>
  <si>
    <t>Doprava 3,6%</t>
  </si>
  <si>
    <t>1450217089</t>
  </si>
  <si>
    <t>21-M4</t>
  </si>
  <si>
    <t>Zoznam strojov a zariadení - Rozvádzač RP 1-2</t>
  </si>
  <si>
    <t>len pre info
Prenesené na r.904</t>
  </si>
  <si>
    <t>472</t>
  </si>
  <si>
    <t>-1117893929</t>
  </si>
  <si>
    <t>473</t>
  </si>
  <si>
    <t>41804648</t>
  </si>
  <si>
    <t>474</t>
  </si>
  <si>
    <t>M170</t>
  </si>
  <si>
    <t>1030101583</t>
  </si>
  <si>
    <t>475</t>
  </si>
  <si>
    <t>M171</t>
  </si>
  <si>
    <t>Skriňa OCEP 500x600x250</t>
  </si>
  <si>
    <t>-72227091</t>
  </si>
  <si>
    <t>476</t>
  </si>
  <si>
    <t>X1</t>
  </si>
  <si>
    <t>1745058831</t>
  </si>
  <si>
    <t>477</t>
  </si>
  <si>
    <t>FA01</t>
  </si>
  <si>
    <t>Istič trojpólový PR63 B25/3</t>
  </si>
  <si>
    <t>1157335114</t>
  </si>
  <si>
    <t>478</t>
  </si>
  <si>
    <t>FI/FA1,2,3,4</t>
  </si>
  <si>
    <t>-1307368308</t>
  </si>
  <si>
    <t>479</t>
  </si>
  <si>
    <t>FA1</t>
  </si>
  <si>
    <t>372822248</t>
  </si>
  <si>
    <t>480</t>
  </si>
  <si>
    <t>KL1,2,3</t>
  </si>
  <si>
    <t>-2059607082</t>
  </si>
  <si>
    <t>481</t>
  </si>
  <si>
    <t>SB1,2,3</t>
  </si>
  <si>
    <t>1772482317</t>
  </si>
  <si>
    <t>482</t>
  </si>
  <si>
    <t>X2</t>
  </si>
  <si>
    <t>Svorka radová 6A</t>
  </si>
  <si>
    <t>1256040508</t>
  </si>
  <si>
    <t>483</t>
  </si>
  <si>
    <t>-1890244463</t>
  </si>
  <si>
    <t>484</t>
  </si>
  <si>
    <t>1403876375</t>
  </si>
  <si>
    <t>485</t>
  </si>
  <si>
    <t>1876001358</t>
  </si>
  <si>
    <t>486</t>
  </si>
  <si>
    <t>-856047859</t>
  </si>
  <si>
    <t>487</t>
  </si>
  <si>
    <t>478673263</t>
  </si>
  <si>
    <t>488</t>
  </si>
  <si>
    <t>M172</t>
  </si>
  <si>
    <t>Svorkovnica PE zelená 10x</t>
  </si>
  <si>
    <t>-1786646444</t>
  </si>
  <si>
    <t>489</t>
  </si>
  <si>
    <t>M173</t>
  </si>
  <si>
    <t>Svorkovnica N modrá 10x</t>
  </si>
  <si>
    <t>1682685281</t>
  </si>
  <si>
    <t>490</t>
  </si>
  <si>
    <t>M176</t>
  </si>
  <si>
    <t>1379533585</t>
  </si>
  <si>
    <t>491</t>
  </si>
  <si>
    <t>M177</t>
  </si>
  <si>
    <t>2143812627</t>
  </si>
  <si>
    <t>492</t>
  </si>
  <si>
    <t>M178</t>
  </si>
  <si>
    <t>-449693337</t>
  </si>
  <si>
    <t>493</t>
  </si>
  <si>
    <t>M179</t>
  </si>
  <si>
    <t>-405679390</t>
  </si>
  <si>
    <t>21-M5</t>
  </si>
  <si>
    <t>Zoznam strojov a zariadení - Rozvádzač RP 1-3</t>
  </si>
  <si>
    <t>len pre info
Prenesené na r.900</t>
  </si>
  <si>
    <t>494</t>
  </si>
  <si>
    <t>1673931976</t>
  </si>
  <si>
    <t>495</t>
  </si>
  <si>
    <t>M182</t>
  </si>
  <si>
    <t>-528161927</t>
  </si>
  <si>
    <t>496</t>
  </si>
  <si>
    <t>M284</t>
  </si>
  <si>
    <t>Skrinka Domino 24 modulová  plastová 672.4024</t>
  </si>
  <si>
    <t>-2043067143</t>
  </si>
  <si>
    <t>497</t>
  </si>
  <si>
    <t>M285</t>
  </si>
  <si>
    <t>Spínač modulárny trojpólový RV63 - 40A</t>
  </si>
  <si>
    <t>-1422700363</t>
  </si>
  <si>
    <t>498</t>
  </si>
  <si>
    <t>M286</t>
  </si>
  <si>
    <t>Istič PR63 C16/3</t>
  </si>
  <si>
    <t>-1394546808</t>
  </si>
  <si>
    <t>499</t>
  </si>
  <si>
    <t>M287</t>
  </si>
  <si>
    <t>Kombinovan prúdový chránič PFI2</t>
  </si>
  <si>
    <t>-520458569</t>
  </si>
  <si>
    <t>500</t>
  </si>
  <si>
    <t>-2091027063</t>
  </si>
  <si>
    <t>501</t>
  </si>
  <si>
    <t>M288</t>
  </si>
  <si>
    <t>Istič jednopólový PR61 B1/1</t>
  </si>
  <si>
    <t>634608260</t>
  </si>
  <si>
    <t>502</t>
  </si>
  <si>
    <t>M289</t>
  </si>
  <si>
    <t>Vodič CY10 BK</t>
  </si>
  <si>
    <t>-283098354</t>
  </si>
  <si>
    <t>503</t>
  </si>
  <si>
    <t>M290</t>
  </si>
  <si>
    <t>Vodič CY  6 BK</t>
  </si>
  <si>
    <t>995296468</t>
  </si>
  <si>
    <t>504</t>
  </si>
  <si>
    <t>M291</t>
  </si>
  <si>
    <t>Vodič CY  6 GNYE</t>
  </si>
  <si>
    <t>-1481157323</t>
  </si>
  <si>
    <t>505</t>
  </si>
  <si>
    <t>M292</t>
  </si>
  <si>
    <t>Štítok Hlavný istič</t>
  </si>
  <si>
    <t>-1911136501</t>
  </si>
  <si>
    <t>506</t>
  </si>
  <si>
    <t>M293</t>
  </si>
  <si>
    <t>Popisný štítok na prístroje</t>
  </si>
  <si>
    <t>1298216523</t>
  </si>
  <si>
    <t>507</t>
  </si>
  <si>
    <t>M294</t>
  </si>
  <si>
    <t>Popisný štítok na káble</t>
  </si>
  <si>
    <t>1282398897</t>
  </si>
  <si>
    <t>508</t>
  </si>
  <si>
    <t>M295</t>
  </si>
  <si>
    <t>-240423400</t>
  </si>
  <si>
    <t>509</t>
  </si>
  <si>
    <t>M296</t>
  </si>
  <si>
    <t>2066548099</t>
  </si>
  <si>
    <t>510</t>
  </si>
  <si>
    <t>M297</t>
  </si>
  <si>
    <t>527435181</t>
  </si>
  <si>
    <t>511</t>
  </si>
  <si>
    <t>M298</t>
  </si>
  <si>
    <t>-663221051</t>
  </si>
  <si>
    <t>21-M6</t>
  </si>
  <si>
    <t>Zoznam strojov a zariadení - Rozvádzač RP  2-1</t>
  </si>
  <si>
    <t>len pre info
Prenesené na r.902</t>
  </si>
  <si>
    <t>512</t>
  </si>
  <si>
    <t>-518762678</t>
  </si>
  <si>
    <t>513</t>
  </si>
  <si>
    <t>-567870358</t>
  </si>
  <si>
    <t>514</t>
  </si>
  <si>
    <t>-1037427864</t>
  </si>
  <si>
    <t>515</t>
  </si>
  <si>
    <t>399801180</t>
  </si>
  <si>
    <t>516</t>
  </si>
  <si>
    <t>-1760309295</t>
  </si>
  <si>
    <t>517</t>
  </si>
  <si>
    <t>1918586457</t>
  </si>
  <si>
    <t>518</t>
  </si>
  <si>
    <t>1301651435</t>
  </si>
  <si>
    <t>519</t>
  </si>
  <si>
    <t>-457414875</t>
  </si>
  <si>
    <t>520</t>
  </si>
  <si>
    <t>-188808777</t>
  </si>
  <si>
    <t>521</t>
  </si>
  <si>
    <t>-1493783096</t>
  </si>
  <si>
    <t>522</t>
  </si>
  <si>
    <t>1389760046</t>
  </si>
  <si>
    <t>523</t>
  </si>
  <si>
    <t>349197868</t>
  </si>
  <si>
    <t>524</t>
  </si>
  <si>
    <t>-177725795</t>
  </si>
  <si>
    <t>525</t>
  </si>
  <si>
    <t>-186717325</t>
  </si>
  <si>
    <t>526</t>
  </si>
  <si>
    <t>1830905076</t>
  </si>
  <si>
    <t>527</t>
  </si>
  <si>
    <t>-1804221611</t>
  </si>
  <si>
    <t>528</t>
  </si>
  <si>
    <t>1464865601</t>
  </si>
  <si>
    <t>529</t>
  </si>
  <si>
    <t>143493329</t>
  </si>
  <si>
    <t>530</t>
  </si>
  <si>
    <t>-1429597086</t>
  </si>
  <si>
    <t>531</t>
  </si>
  <si>
    <t>M299</t>
  </si>
  <si>
    <t>-1213798238</t>
  </si>
  <si>
    <t>532</t>
  </si>
  <si>
    <t>M300</t>
  </si>
  <si>
    <t>Presun materálu 1%</t>
  </si>
  <si>
    <t>-1959713505</t>
  </si>
  <si>
    <t>533</t>
  </si>
  <si>
    <t>M301</t>
  </si>
  <si>
    <t>2105230044</t>
  </si>
  <si>
    <t>534</t>
  </si>
  <si>
    <t>M302</t>
  </si>
  <si>
    <t>-419832372</t>
  </si>
  <si>
    <t>21-M7</t>
  </si>
  <si>
    <t>Zoznam strojov a zariadení - Rozvádzač RP  2-2</t>
  </si>
  <si>
    <t>len pre info
Prenesené na r.905</t>
  </si>
  <si>
    <t>535</t>
  </si>
  <si>
    <t>1910914158</t>
  </si>
  <si>
    <t>536</t>
  </si>
  <si>
    <t>-1899953253</t>
  </si>
  <si>
    <t>537</t>
  </si>
  <si>
    <t>M303</t>
  </si>
  <si>
    <t>291984304</t>
  </si>
  <si>
    <t>538</t>
  </si>
  <si>
    <t>-297713627</t>
  </si>
  <si>
    <t>539</t>
  </si>
  <si>
    <t>-770894226</t>
  </si>
  <si>
    <t>540</t>
  </si>
  <si>
    <t>-1540223410</t>
  </si>
  <si>
    <t>541</t>
  </si>
  <si>
    <t>M304</t>
  </si>
  <si>
    <t>Prúdová chránič 3P PCHB4-25/0,03A</t>
  </si>
  <si>
    <t>-1363265951</t>
  </si>
  <si>
    <t>542</t>
  </si>
  <si>
    <t>1726690456</t>
  </si>
  <si>
    <t>543</t>
  </si>
  <si>
    <t>1821766279</t>
  </si>
  <si>
    <t>544</t>
  </si>
  <si>
    <t>1660224461</t>
  </si>
  <si>
    <t>545</t>
  </si>
  <si>
    <t>-858467006</t>
  </si>
  <si>
    <t>546</t>
  </si>
  <si>
    <t>-873315578</t>
  </si>
  <si>
    <t>547</t>
  </si>
  <si>
    <t>M305</t>
  </si>
  <si>
    <t>Spínač NIKO  antracit, rad.1</t>
  </si>
  <si>
    <t>-705651440</t>
  </si>
  <si>
    <t>548</t>
  </si>
  <si>
    <t>-195261521</t>
  </si>
  <si>
    <t>549</t>
  </si>
  <si>
    <t>2058518716</t>
  </si>
  <si>
    <t>550</t>
  </si>
  <si>
    <t>-741279782</t>
  </si>
  <si>
    <t>551</t>
  </si>
  <si>
    <t>-21049252</t>
  </si>
  <si>
    <t>552</t>
  </si>
  <si>
    <t>-1229809606</t>
  </si>
  <si>
    <t>553</t>
  </si>
  <si>
    <t>-1013046416</t>
  </si>
  <si>
    <t>554</t>
  </si>
  <si>
    <t>-1350938441</t>
  </si>
  <si>
    <t>555</t>
  </si>
  <si>
    <t>1748715203</t>
  </si>
  <si>
    <t>556</t>
  </si>
  <si>
    <t>M306</t>
  </si>
  <si>
    <t>-972607491</t>
  </si>
  <si>
    <t>557</t>
  </si>
  <si>
    <t>M307</t>
  </si>
  <si>
    <t>Presun hmôt 1%</t>
  </si>
  <si>
    <t>863628186</t>
  </si>
  <si>
    <t>558</t>
  </si>
  <si>
    <t>M308</t>
  </si>
  <si>
    <t>-587271449</t>
  </si>
  <si>
    <t>559</t>
  </si>
  <si>
    <t>M309</t>
  </si>
  <si>
    <t>-602733544</t>
  </si>
  <si>
    <t>21-M8</t>
  </si>
  <si>
    <t>Zoznam strojov a zariadení - Rozvádzač RP  3-1</t>
  </si>
  <si>
    <t>len pre info
Prenesené na r.903</t>
  </si>
  <si>
    <t>560</t>
  </si>
  <si>
    <t>504285332</t>
  </si>
  <si>
    <t>561</t>
  </si>
  <si>
    <t>-1589565589</t>
  </si>
  <si>
    <t>562</t>
  </si>
  <si>
    <t>1307366559</t>
  </si>
  <si>
    <t>563</t>
  </si>
  <si>
    <t>-802297663</t>
  </si>
  <si>
    <t>564</t>
  </si>
  <si>
    <t>-1934854540</t>
  </si>
  <si>
    <t>565</t>
  </si>
  <si>
    <t>1732942942</t>
  </si>
  <si>
    <t>566</t>
  </si>
  <si>
    <t>-1988989409</t>
  </si>
  <si>
    <t>567</t>
  </si>
  <si>
    <t>-848605101</t>
  </si>
  <si>
    <t>568</t>
  </si>
  <si>
    <t>-755594065</t>
  </si>
  <si>
    <t>569</t>
  </si>
  <si>
    <t>-1966928486</t>
  </si>
  <si>
    <t>570</t>
  </si>
  <si>
    <t>-351046668</t>
  </si>
  <si>
    <t>571</t>
  </si>
  <si>
    <t>-1613702048</t>
  </si>
  <si>
    <t>572</t>
  </si>
  <si>
    <t>1048710532</t>
  </si>
  <si>
    <t>573</t>
  </si>
  <si>
    <t>-1404805706</t>
  </si>
  <si>
    <t>574</t>
  </si>
  <si>
    <t>M310</t>
  </si>
  <si>
    <t>1095845258</t>
  </si>
  <si>
    <t>575</t>
  </si>
  <si>
    <t>M311</t>
  </si>
  <si>
    <t>1916965429</t>
  </si>
  <si>
    <t>576</t>
  </si>
  <si>
    <t>955278230</t>
  </si>
  <si>
    <t>577</t>
  </si>
  <si>
    <t>-2109835242</t>
  </si>
  <si>
    <t>578</t>
  </si>
  <si>
    <t>-720194276</t>
  </si>
  <si>
    <t>579</t>
  </si>
  <si>
    <t>421199960</t>
  </si>
  <si>
    <t>580</t>
  </si>
  <si>
    <t>-2132221917</t>
  </si>
  <si>
    <t>581</t>
  </si>
  <si>
    <t>665764927</t>
  </si>
  <si>
    <t>582</t>
  </si>
  <si>
    <t>-607532562</t>
  </si>
  <si>
    <t>583</t>
  </si>
  <si>
    <t>386092058</t>
  </si>
  <si>
    <t>584</t>
  </si>
  <si>
    <t>1513110550</t>
  </si>
  <si>
    <t>585</t>
  </si>
  <si>
    <t>M312</t>
  </si>
  <si>
    <t>Vodič CY10 GNYE</t>
  </si>
  <si>
    <t>-1400367417</t>
  </si>
  <si>
    <t>586</t>
  </si>
  <si>
    <t>M313</t>
  </si>
  <si>
    <t>-680985695</t>
  </si>
  <si>
    <t>587</t>
  </si>
  <si>
    <t>M314</t>
  </si>
  <si>
    <t>841319737</t>
  </si>
  <si>
    <t>588</t>
  </si>
  <si>
    <t>M315</t>
  </si>
  <si>
    <t>630806846</t>
  </si>
  <si>
    <t>589</t>
  </si>
  <si>
    <t>M317</t>
  </si>
  <si>
    <t>1755051027</t>
  </si>
  <si>
    <t>21-M9</t>
  </si>
  <si>
    <t>Zoznam strojov a zariadení - Rozvádzač RP  3-2</t>
  </si>
  <si>
    <t>len pre info
Prenesené na r.906</t>
  </si>
  <si>
    <t>590</t>
  </si>
  <si>
    <t>1824427153</t>
  </si>
  <si>
    <t>591</t>
  </si>
  <si>
    <t>-1669039537</t>
  </si>
  <si>
    <t>592</t>
  </si>
  <si>
    <t>224162520</t>
  </si>
  <si>
    <t>593</t>
  </si>
  <si>
    <t>M318</t>
  </si>
  <si>
    <t>709233971</t>
  </si>
  <si>
    <t>594</t>
  </si>
  <si>
    <t>1527672282</t>
  </si>
  <si>
    <t>595</t>
  </si>
  <si>
    <t>2113423491</t>
  </si>
  <si>
    <t>596</t>
  </si>
  <si>
    <t>-1510587196</t>
  </si>
  <si>
    <t>597</t>
  </si>
  <si>
    <t>-422737483</t>
  </si>
  <si>
    <t>598</t>
  </si>
  <si>
    <t>-1510173619</t>
  </si>
  <si>
    <t>599</t>
  </si>
  <si>
    <t>-1738408780</t>
  </si>
  <si>
    <t>600</t>
  </si>
  <si>
    <t>2147089082</t>
  </si>
  <si>
    <t>601</t>
  </si>
  <si>
    <t>238594471</t>
  </si>
  <si>
    <t>602</t>
  </si>
  <si>
    <t>-1836734047</t>
  </si>
  <si>
    <t>603</t>
  </si>
  <si>
    <t>1942131135</t>
  </si>
  <si>
    <t>604</t>
  </si>
  <si>
    <t>-1384791319</t>
  </si>
  <si>
    <t>605</t>
  </si>
  <si>
    <t>-769704745</t>
  </si>
  <si>
    <t>606</t>
  </si>
  <si>
    <t>2046381010</t>
  </si>
  <si>
    <t>607</t>
  </si>
  <si>
    <t>1084776065</t>
  </si>
  <si>
    <t>608</t>
  </si>
  <si>
    <t>1259548835</t>
  </si>
  <si>
    <t>609</t>
  </si>
  <si>
    <t>-1327304727</t>
  </si>
  <si>
    <t>610</t>
  </si>
  <si>
    <t>-959398222</t>
  </si>
  <si>
    <t>611</t>
  </si>
  <si>
    <t>350269963</t>
  </si>
  <si>
    <t>612</t>
  </si>
  <si>
    <t>1511750719</t>
  </si>
  <si>
    <t>613</t>
  </si>
  <si>
    <t>M319</t>
  </si>
  <si>
    <t>1556660068</t>
  </si>
  <si>
    <t>614</t>
  </si>
  <si>
    <t>M320</t>
  </si>
  <si>
    <t>174900176</t>
  </si>
  <si>
    <t>615</t>
  </si>
  <si>
    <t>M321</t>
  </si>
  <si>
    <t>-1104256590</t>
  </si>
  <si>
    <t>616</t>
  </si>
  <si>
    <t>M323</t>
  </si>
  <si>
    <t>-1003034864</t>
  </si>
  <si>
    <t>22-M1</t>
  </si>
  <si>
    <t>Komponenty pre zabezpečovací systém objektu</t>
  </si>
  <si>
    <t>617</t>
  </si>
  <si>
    <t>M018</t>
  </si>
  <si>
    <t>Ústredňa so zabudovaným GSM/GPRS/LAN komunikátorom</t>
  </si>
  <si>
    <t>-29456323</t>
  </si>
  <si>
    <t>618</t>
  </si>
  <si>
    <t>M019</t>
  </si>
  <si>
    <t>Zbernicový prístupový modul s displejom, klávesnicou a RFID</t>
  </si>
  <si>
    <t>-899817496</t>
  </si>
  <si>
    <t>619</t>
  </si>
  <si>
    <t>M020</t>
  </si>
  <si>
    <t>Zbernicová siréna vonkajšia (spodok)</t>
  </si>
  <si>
    <t>1412937701</t>
  </si>
  <si>
    <t>620</t>
  </si>
  <si>
    <t>M021</t>
  </si>
  <si>
    <t>Plastový kryt vonkajšej sirény - biely, červený blikač</t>
  </si>
  <si>
    <t>-1159161581</t>
  </si>
  <si>
    <t>621</t>
  </si>
  <si>
    <t>M022</t>
  </si>
  <si>
    <t>Zbernicová vnútorná siréna</t>
  </si>
  <si>
    <t>129433457</t>
  </si>
  <si>
    <t>622</t>
  </si>
  <si>
    <t>M023</t>
  </si>
  <si>
    <t>Kombinovaný detektor dymu a teploty zbernicový</t>
  </si>
  <si>
    <t>1346525027</t>
  </si>
  <si>
    <t>623</t>
  </si>
  <si>
    <t>M024</t>
  </si>
  <si>
    <t>Zbernicový PIR detektor pohybu</t>
  </si>
  <si>
    <t>-150848825</t>
  </si>
  <si>
    <t>624</t>
  </si>
  <si>
    <t>M025</t>
  </si>
  <si>
    <t>Viacúčelová montážna krabica</t>
  </si>
  <si>
    <t>-323243482</t>
  </si>
  <si>
    <t>625</t>
  </si>
  <si>
    <t>M026</t>
  </si>
  <si>
    <t>Rozbočovač zbernice</t>
  </si>
  <si>
    <t>-565899352</t>
  </si>
  <si>
    <t>626</t>
  </si>
  <si>
    <t>M027</t>
  </si>
  <si>
    <t>Inštalačný kábel pre systém</t>
  </si>
  <si>
    <t>1381034755</t>
  </si>
  <si>
    <t>627</t>
  </si>
  <si>
    <t>M028</t>
  </si>
  <si>
    <t>Elektroinštalačný materiál</t>
  </si>
  <si>
    <t>43005710</t>
  </si>
  <si>
    <t>628</t>
  </si>
  <si>
    <t>M030</t>
  </si>
  <si>
    <t>Montáž, pokládka kabeláže, oživenie, naprogramovanie, zaškolenie obsluhy</t>
  </si>
  <si>
    <t>1437507408</t>
  </si>
  <si>
    <t>22-M2</t>
  </si>
  <si>
    <t>Komponenty pre kamerový systém objektu</t>
  </si>
  <si>
    <t>629</t>
  </si>
  <si>
    <t>M032</t>
  </si>
  <si>
    <t>Záznamové zariadenie (nahrávanie) NVR pre 16 kamier</t>
  </si>
  <si>
    <t>1933335282</t>
  </si>
  <si>
    <t>630</t>
  </si>
  <si>
    <t>M033</t>
  </si>
  <si>
    <t>Záložný zdroj VPS - sínus 1500VA</t>
  </si>
  <si>
    <t>155185041</t>
  </si>
  <si>
    <t>631</t>
  </si>
  <si>
    <t>M035</t>
  </si>
  <si>
    <t>SW (switch) POE 16 PORT</t>
  </si>
  <si>
    <t>1247345623</t>
  </si>
  <si>
    <t>632</t>
  </si>
  <si>
    <t>M036</t>
  </si>
  <si>
    <t>Dátový rozvádzač - RACK, 19" 12V/600x450 (600x450x635-šxhxv)</t>
  </si>
  <si>
    <t>-965167879</t>
  </si>
  <si>
    <t>633</t>
  </si>
  <si>
    <t>M037</t>
  </si>
  <si>
    <t>Patch panel 24</t>
  </si>
  <si>
    <t>526695515</t>
  </si>
  <si>
    <t>634</t>
  </si>
  <si>
    <t>M038</t>
  </si>
  <si>
    <t>Patch káble,</t>
  </si>
  <si>
    <t>-1863540313</t>
  </si>
  <si>
    <t>635</t>
  </si>
  <si>
    <t>M039</t>
  </si>
  <si>
    <t>Kamery vnútorné 1.3 Mpx</t>
  </si>
  <si>
    <t>-1960196655</t>
  </si>
  <si>
    <t>636</t>
  </si>
  <si>
    <t>M040</t>
  </si>
  <si>
    <t>Kamery vonkajšie 1.3 Mpx</t>
  </si>
  <si>
    <t>1107818164</t>
  </si>
  <si>
    <t>637</t>
  </si>
  <si>
    <t>M051</t>
  </si>
  <si>
    <t>Držiak na kamery</t>
  </si>
  <si>
    <t>1620729040</t>
  </si>
  <si>
    <t>638</t>
  </si>
  <si>
    <t>M052</t>
  </si>
  <si>
    <t>Rozvodná sieť na kamery, kábel FTP, kategória 5 E,  24 AWGX 4 P</t>
  </si>
  <si>
    <t>823230530</t>
  </si>
  <si>
    <t>639</t>
  </si>
  <si>
    <t>M054</t>
  </si>
  <si>
    <t>2059365510</t>
  </si>
  <si>
    <t>640</t>
  </si>
  <si>
    <t>M062</t>
  </si>
  <si>
    <t>Montáž, oživenie, naprogramovanie, zaškolenie obsluhy</t>
  </si>
  <si>
    <t>-1822965467</t>
  </si>
  <si>
    <t>2 - NN prípojka</t>
  </si>
  <si>
    <t xml:space="preserve">    21-M - Elektromontáže  NN prípojka a odberné elektrické zariadenie</t>
  </si>
  <si>
    <t xml:space="preserve">    46-M - Zemné práce pri extr.mont.prácach</t>
  </si>
  <si>
    <t>OST - Ostatné</t>
  </si>
  <si>
    <t>141721112</t>
  </si>
  <si>
    <t>Riadené horizont. vŕtanie v hornine tr.1-4 pre pretláč. PE rúr, hĺbky do 6m, vonk. priem.cez 63 do 90mm</t>
  </si>
  <si>
    <t>-1469695280</t>
  </si>
  <si>
    <t>21-M</t>
  </si>
  <si>
    <t>Elektromontáže  NN prípojka a odberné elektrické zariadenie</t>
  </si>
  <si>
    <t>210010023.1</t>
  </si>
  <si>
    <t>Rúrka tuhá elektroinšt. z PVC uložená pevne</t>
  </si>
  <si>
    <t>-805894762</t>
  </si>
  <si>
    <t>28613804000</t>
  </si>
  <si>
    <t>Káblové chráničky - KSX-PE-90  dl.6000mm</t>
  </si>
  <si>
    <t>922384504</t>
  </si>
  <si>
    <t>210100251.1</t>
  </si>
  <si>
    <t>-1141403497</t>
  </si>
  <si>
    <t>-846142761</t>
  </si>
  <si>
    <t>210100255</t>
  </si>
  <si>
    <t>Ukončenie celoplastových káblov zmrašť. záklopkou alebo páskou do 4 x 150 mm2</t>
  </si>
  <si>
    <t>1109654813</t>
  </si>
  <si>
    <t>3451807120</t>
  </si>
  <si>
    <t>Bužírka zmršťovacia čierna 19-9,5 mm  typ:  ZS190</t>
  </si>
  <si>
    <t>19538376</t>
  </si>
  <si>
    <t>210193023</t>
  </si>
  <si>
    <t>Rozpájacia a istiaca plastová skriňa zapustená - veľkosť SR 3.1, PRIS 3</t>
  </si>
  <si>
    <t>1919906102</t>
  </si>
  <si>
    <t>3570190626</t>
  </si>
  <si>
    <t>Rozpájacia a istiaca plastová skriňa  zapustená SR 3, PRIS 3 SR3.1 Z402 VV 0/3x160A P2   HASMA</t>
  </si>
  <si>
    <t>13854138</t>
  </si>
  <si>
    <t>210193056</t>
  </si>
  <si>
    <t>Skriňa ER plastová TROJFÁZOVÝ, DVOJTARIF</t>
  </si>
  <si>
    <t>-334956704</t>
  </si>
  <si>
    <t>3570193730</t>
  </si>
  <si>
    <t>el.skriňa pilierová typ ERP.M F662 100A  100/5A P2   HASMA</t>
  </si>
  <si>
    <t>-465652805</t>
  </si>
  <si>
    <t>210800187.1</t>
  </si>
  <si>
    <t>-1496542249</t>
  </si>
  <si>
    <t>3410350086.1</t>
  </si>
  <si>
    <t>CYKY 3x2,5    Kábel pre pevné uloženie, medený STN</t>
  </si>
  <si>
    <t>326776337</t>
  </si>
  <si>
    <t>210902385</t>
  </si>
  <si>
    <t>Vodič hliníkový silový, uložený v trubke NAYY 0,6/1 kV 4x150</t>
  </si>
  <si>
    <t>1618516339</t>
  </si>
  <si>
    <t>3410350070</t>
  </si>
  <si>
    <t>NAYY  4x150  SM    Kábel pre pevné uloženie, hliníkový STN</t>
  </si>
  <si>
    <t>-1007526613</t>
  </si>
  <si>
    <t>46-M</t>
  </si>
  <si>
    <t>Zemné práce pri extr.mont.prácach</t>
  </si>
  <si>
    <t>606678908</t>
  </si>
  <si>
    <t>460200533</t>
  </si>
  <si>
    <t>Hĺbenie káblovej ryhy 60 cm širokej a 130 cm hlbokej, v zemine triedy 3</t>
  </si>
  <si>
    <t>-274400280</t>
  </si>
  <si>
    <t>460490012.2</t>
  </si>
  <si>
    <t>1129553854</t>
  </si>
  <si>
    <t>2830002000.1</t>
  </si>
  <si>
    <t>-934655868</t>
  </si>
  <si>
    <t>460560163.1</t>
  </si>
  <si>
    <t>Ručný zásyp nezap. káblovej ryhy bez zhutn. zeminy, 35 cm širokej, 80 cm hlbokej v zemine tr. 3</t>
  </si>
  <si>
    <t>1257694534</t>
  </si>
  <si>
    <t>460560533</t>
  </si>
  <si>
    <t>Ručný zásyp nezap. káblovej ryhy bez zhutn. zeminy, 60 cm širokej, 130 cm hlbokej v zemine tr. 3</t>
  </si>
  <si>
    <t>495497252</t>
  </si>
  <si>
    <t>OST</t>
  </si>
  <si>
    <t>Ostatné</t>
  </si>
  <si>
    <t>0001</t>
  </si>
  <si>
    <t>1291445129</t>
  </si>
  <si>
    <t>3 - Vodovodná prípojka</t>
  </si>
  <si>
    <t xml:space="preserve">    4 - Vodorovné konštrukcie</t>
  </si>
  <si>
    <t xml:space="preserve">    8 - Rúrové vedenie</t>
  </si>
  <si>
    <t>113151115.1</t>
  </si>
  <si>
    <t>Odstránenie asfaltového podkladu alebo krytu frézovaním, v ploche do 500 m2,pruh do 750 mm,hr.60 mm,  -0,15300t</t>
  </si>
  <si>
    <t>1362478040</t>
  </si>
  <si>
    <t>113307122.1</t>
  </si>
  <si>
    <t>Odstránenie podkladu v ploche do 200 m2 z kameniva hrubého drveného, hr.100 do 200 mm,  -0,23500t</t>
  </si>
  <si>
    <t>250479117</t>
  </si>
  <si>
    <t>115101201.1</t>
  </si>
  <si>
    <t>Čerpanie vody do 10 m s priemerným prítokom litrov za minútu do 500 l</t>
  </si>
  <si>
    <t>2018020188</t>
  </si>
  <si>
    <t>115101301.1</t>
  </si>
  <si>
    <t>Pohotovosť záložnej čerpacej súpravy pre výšku do 10 m, s priemerným prítokom do 500 l/min.</t>
  </si>
  <si>
    <t>deň</t>
  </si>
  <si>
    <t>2165714</t>
  </si>
  <si>
    <t>121101112</t>
  </si>
  <si>
    <t>Odstránenie ornice s premiestn. na hromady, so zložením na vzdialenosť do 100 m a do 1000 m3</t>
  </si>
  <si>
    <t>-325695407</t>
  </si>
  <si>
    <t>132301201</t>
  </si>
  <si>
    <t>Výkop ryhy šírky 600-2000mm hor 4 do 100 m3</t>
  </si>
  <si>
    <t>-1304429523</t>
  </si>
  <si>
    <t>132301209</t>
  </si>
  <si>
    <t>Príplatok za lepivosť horniny 4</t>
  </si>
  <si>
    <t>616811433</t>
  </si>
  <si>
    <t>141721112.1</t>
  </si>
  <si>
    <t>88917996</t>
  </si>
  <si>
    <t>151101101.1</t>
  </si>
  <si>
    <t>Paženie a rozopretie stien rýh pre podzemné vedenie, príložné do 2 m</t>
  </si>
  <si>
    <t>233970901</t>
  </si>
  <si>
    <t>151101111.1</t>
  </si>
  <si>
    <t>Odstránenie paženia rýh pre podzemné vedenie, príložné hĺbky do 2 m</t>
  </si>
  <si>
    <t>-1351490798</t>
  </si>
  <si>
    <t>162501101</t>
  </si>
  <si>
    <t>Vodorovné premiestnenie výkopku po spevnenej ceste, z horniny tr.1-4 do 2500 m</t>
  </si>
  <si>
    <t>1905140031</t>
  </si>
  <si>
    <t>171201201.2</t>
  </si>
  <si>
    <t>-748854356</t>
  </si>
  <si>
    <t>174101002.1</t>
  </si>
  <si>
    <t>1678967730</t>
  </si>
  <si>
    <t>175101102.1</t>
  </si>
  <si>
    <t>Obsyp potrubia sypaninou z vhodných hornín 1 až 4 s prehodením sypaniny</t>
  </si>
  <si>
    <t>2057215938</t>
  </si>
  <si>
    <t>181301115</t>
  </si>
  <si>
    <t>Rozprestretie ornice v rovine, plocha nad 500 m2,hr. do 300 mm</t>
  </si>
  <si>
    <t>1883028491</t>
  </si>
  <si>
    <t>Vodorovné konštrukcie</t>
  </si>
  <si>
    <t>451572111.1</t>
  </si>
  <si>
    <t>Lôžko pod potrubie, stoky a drobné objekty, v otvorenom výkope z kameniva drobného ťaženého 0-4 mm</t>
  </si>
  <si>
    <t>852676968</t>
  </si>
  <si>
    <t>452112221</t>
  </si>
  <si>
    <t>Osadenie rámu pod poklopy a mreže, výšky nad 100 do 200 mm</t>
  </si>
  <si>
    <t>1681058849</t>
  </si>
  <si>
    <t>452386161</t>
  </si>
  <si>
    <t>Vyrovnávací prstenec z prostého betónu tr.C 12/15 pod poklopy a mreže, výška nad 100 do 200 mm</t>
  </si>
  <si>
    <t>-2147402146</t>
  </si>
  <si>
    <t>564762111.1</t>
  </si>
  <si>
    <t>Podklad alebo kryt z kameniva hrubého drveného veľ. 32-63mm(vibr.štrk) po zhut.hr. 200 mm</t>
  </si>
  <si>
    <t>614555561</t>
  </si>
  <si>
    <t>577153313.1</t>
  </si>
  <si>
    <t>Betón asfaltový modifik. MOASom po zhutnení III.tr. jemnozrnný AC 8 (ABJ), strednozrnný AC 11 (ABS) alebo hrubozrnný AC 16 (ABH) hr.60mm</t>
  </si>
  <si>
    <t>894934705</t>
  </si>
  <si>
    <t>Rúrové vedenie</t>
  </si>
  <si>
    <t>722263417</t>
  </si>
  <si>
    <t>Montáž vodomeru závit. jednovtokového suchobežného G 1 (7 m3.h-1)</t>
  </si>
  <si>
    <t>-81135505</t>
  </si>
  <si>
    <t>850245121</t>
  </si>
  <si>
    <t>Príplatok za sťažené prepojenie na existujúce potrubie</t>
  </si>
  <si>
    <t>-1233300586</t>
  </si>
  <si>
    <t>871211121.1</t>
  </si>
  <si>
    <t>Montáž potrubia z tlakových rúrok polyetylénových vonkajšieho priemeru 63 mm</t>
  </si>
  <si>
    <t>-2123645815</t>
  </si>
  <si>
    <t>2861131000</t>
  </si>
  <si>
    <t>HDPE rúra tlaková pre rozvod vody - PE 100 / PN 10 63x 5.8mm nav</t>
  </si>
  <si>
    <t>1065043409</t>
  </si>
  <si>
    <t>871241121.1</t>
  </si>
  <si>
    <t>Montáž potrubia z tlakových rúrok polyetylénových vonkajšieho priemeru  "90 mm ako chránička"</t>
  </si>
  <si>
    <t>-2145470708</t>
  </si>
  <si>
    <t>2861121510.1</t>
  </si>
  <si>
    <t>Rúra PE-100 SDR 17,0 (0,7 Mpa) 90 x 5,2mm nav chránička</t>
  </si>
  <si>
    <t>-802592734</t>
  </si>
  <si>
    <t>879172199.1</t>
  </si>
  <si>
    <t>Príplatok k cene za montáž vodovodných prípojok DN od 32 do 80</t>
  </si>
  <si>
    <t>-884428311</t>
  </si>
  <si>
    <t>891211111.1</t>
  </si>
  <si>
    <t>Montáž vodovodného posúvača s osadením zemnej súpravy (bez poklopov) DN 50</t>
  </si>
  <si>
    <t>-268414023</t>
  </si>
  <si>
    <t>4229126113</t>
  </si>
  <si>
    <t>Zemná súprava teleskopická RD=1.30-1.80 m DN  50</t>
  </si>
  <si>
    <t>353376866</t>
  </si>
  <si>
    <t>4222520037</t>
  </si>
  <si>
    <t>Posúvač navarovací typ E2  DN  50/63</t>
  </si>
  <si>
    <t>-1659845733</t>
  </si>
  <si>
    <t>891211221</t>
  </si>
  <si>
    <t>Montáž vodovodnej armatúry na potrubí, posúvač v šachte s ručným kolieskom DN 50</t>
  </si>
  <si>
    <t>665874015</t>
  </si>
  <si>
    <t>5518100221</t>
  </si>
  <si>
    <t>Guľový uzáver voda PERFECTA, FF páčka  2", č. 8363R009</t>
  </si>
  <si>
    <t>1805240088</t>
  </si>
  <si>
    <t>5517400730</t>
  </si>
  <si>
    <t>Guľový kohút 2"s výpustom</t>
  </si>
  <si>
    <t>1054387453</t>
  </si>
  <si>
    <t>2861668600.1</t>
  </si>
  <si>
    <t>Elektrotvarovky FRIALEN prechodka PE/mosadz s vonkajším závitom MUN PE 100 SDR 11 D/R" 63/2"</t>
  </si>
  <si>
    <t>1813190007</t>
  </si>
  <si>
    <t>891215321</t>
  </si>
  <si>
    <t>Montáž spätnej klapky DN 50</t>
  </si>
  <si>
    <t>-935349018</t>
  </si>
  <si>
    <t>5518600382</t>
  </si>
  <si>
    <t>Vodorovná spätná klapka Clapet   2", č. 08406200</t>
  </si>
  <si>
    <t>970843186</t>
  </si>
  <si>
    <t>891249111.1</t>
  </si>
  <si>
    <t>Montáž navrtávacieho pásu s ventilom Jt 1 MPa na potrubí z rúr liat., oceľ.,plast. DN 80</t>
  </si>
  <si>
    <t>1663242537</t>
  </si>
  <si>
    <t>4227531035</t>
  </si>
  <si>
    <t>Navrtávaci pás HACOM DN  80-2"</t>
  </si>
  <si>
    <t>-1522413455</t>
  </si>
  <si>
    <t>892233111.1</t>
  </si>
  <si>
    <t>Preplach a dezinfekcia vodovodného potrubia DN od 40 do 70</t>
  </si>
  <si>
    <t>-286382449</t>
  </si>
  <si>
    <t>892241111.1</t>
  </si>
  <si>
    <t>Tlakové skúšky vodovodného potrubia DN do 80</t>
  </si>
  <si>
    <t>-223797951</t>
  </si>
  <si>
    <t>892372111</t>
  </si>
  <si>
    <t>Zabezpečenie koncov vodovodného potrubia pri tlakových skúškach DN do 300</t>
  </si>
  <si>
    <t>-1193715881</t>
  </si>
  <si>
    <t>893212111</t>
  </si>
  <si>
    <t>Šachta armatúrna z prostého betónu so stropom z dielcov vnútor. pôdorys. plochy do 1, 50 m2</t>
  </si>
  <si>
    <t>-27268591</t>
  </si>
  <si>
    <t>5932122600</t>
  </si>
  <si>
    <t>Preklad železobetónový RZP 3-120 119x14x21,5 cm</t>
  </si>
  <si>
    <t>-91188228</t>
  </si>
  <si>
    <t>899101111.1</t>
  </si>
  <si>
    <t>Osadenie poklopu liatinového a oceľového vrátane rámu hmotn. do 50 kg</t>
  </si>
  <si>
    <t>-539966435</t>
  </si>
  <si>
    <t>5524303000</t>
  </si>
  <si>
    <t>Poklop ľahký štvorcový s rámom 600 x 600 mm</t>
  </si>
  <si>
    <t>-1683984159</t>
  </si>
  <si>
    <t>899401112.1</t>
  </si>
  <si>
    <t>Osadenie poklopu liatinového posúvačového</t>
  </si>
  <si>
    <t>-350129016</t>
  </si>
  <si>
    <t>4229135200</t>
  </si>
  <si>
    <t>Poklop Y 4504 - posúvačový</t>
  </si>
  <si>
    <t>61095207</t>
  </si>
  <si>
    <t>899713111</t>
  </si>
  <si>
    <t>Orientačná tabuľka na vodovodných a kanalizačných radoch na stĺpiku oceľovom alebo betónovom</t>
  </si>
  <si>
    <t>909480913</t>
  </si>
  <si>
    <t>899721111</t>
  </si>
  <si>
    <t>Vyhľadávací vodič na potrubí PVC DN do 150 mm</t>
  </si>
  <si>
    <t>1165667156</t>
  </si>
  <si>
    <t>2830010600</t>
  </si>
  <si>
    <t>Fólia výstražná výstražná BIELA - VODOVOD, 1 kotúč=500m, Campri</t>
  </si>
  <si>
    <t>-239023163</t>
  </si>
  <si>
    <t>919735113.1</t>
  </si>
  <si>
    <t>Rezanie existujúceho asfaltového krytu alebo podkladu hĺbky nad 100 do 150 mm</t>
  </si>
  <si>
    <t>-1354884594</t>
  </si>
  <si>
    <t>998276101.5</t>
  </si>
  <si>
    <t>Presun hmôt pre rúrové vedenie hĺbené z rúr z plast., hmôt alebo sklolamin. v otvorenom výkope</t>
  </si>
  <si>
    <t>1006148475</t>
  </si>
  <si>
    <t>4 - Kanalizačná prípojka</t>
  </si>
  <si>
    <t>113151115</t>
  </si>
  <si>
    <t>-1541726930</t>
  </si>
  <si>
    <t>113307122</t>
  </si>
  <si>
    <t>1447662581</t>
  </si>
  <si>
    <t>115101201</t>
  </si>
  <si>
    <t>Čerpanie vody na dopravnú výšku do 10 m s priemerným prítokom litrov za minútu nad 100 do 500 l</t>
  </si>
  <si>
    <t>1327041868</t>
  </si>
  <si>
    <t>115101301</t>
  </si>
  <si>
    <t>Pohotovosť záložnej čerpacej súpravy pre výšku do 10 m, s prítokom litrov za minútu nad 100 do 500 l</t>
  </si>
  <si>
    <t>-1916046518</t>
  </si>
  <si>
    <t>-369166447</t>
  </si>
  <si>
    <t>25793053</t>
  </si>
  <si>
    <t>-1284835630</t>
  </si>
  <si>
    <t>141721113</t>
  </si>
  <si>
    <t>Riadené horizont. vŕtanie v hornine tr.1-4 pre pretláč. PE rúr, hĺbky do 6m, vonk. priem.cez 90 do 110mm</t>
  </si>
  <si>
    <t>745209872</t>
  </si>
  <si>
    <t>151101102</t>
  </si>
  <si>
    <t>Paženie a rozopretie stien rýh pre podzemné vedenie, príložné do 4 m</t>
  </si>
  <si>
    <t>711485132</t>
  </si>
  <si>
    <t>151101112</t>
  </si>
  <si>
    <t>Odstránenie paženia rýh pre podzemné vedenie, príložné hĺbky do 4 m</t>
  </si>
  <si>
    <t>1113940170</t>
  </si>
  <si>
    <t>162301103</t>
  </si>
  <si>
    <t>Vodorovné premiestnenie výkopku po nespevnenej ceste, horniny tr.1-4 do 500 m</t>
  </si>
  <si>
    <t>150690357</t>
  </si>
  <si>
    <t>171201101</t>
  </si>
  <si>
    <t>-1679413273</t>
  </si>
  <si>
    <t>174101002</t>
  </si>
  <si>
    <t>2033144939</t>
  </si>
  <si>
    <t>175101102</t>
  </si>
  <si>
    <t>191143891</t>
  </si>
  <si>
    <t>181301103</t>
  </si>
  <si>
    <t>Rozprestretie ornice v rovine , plocha do 500 m2,hr.do 200 mm</t>
  </si>
  <si>
    <t>-1557508295</t>
  </si>
  <si>
    <t>451572111</t>
  </si>
  <si>
    <t>586663364</t>
  </si>
  <si>
    <t>452112121.1</t>
  </si>
  <si>
    <t>Osadenie prstenca  pod poklopy a mreže, výšky nad 100 do 200 mm</t>
  </si>
  <si>
    <t>-1299344407</t>
  </si>
  <si>
    <t>452386121</t>
  </si>
  <si>
    <t>Vyrovnávací prstenec z prostého betónu tr.C 8/10 pod poklopy a mreže, výška nad 100 do 200 mm</t>
  </si>
  <si>
    <t>949279790</t>
  </si>
  <si>
    <t>564762111</t>
  </si>
  <si>
    <t>444114925</t>
  </si>
  <si>
    <t>577153313</t>
  </si>
  <si>
    <t>1558430405</t>
  </si>
  <si>
    <t>817354111</t>
  </si>
  <si>
    <t>Oetónoveho útesu -vysekanie, obetonovanie a napojenie do náhonu</t>
  </si>
  <si>
    <t>1746365689</t>
  </si>
  <si>
    <t>817364111</t>
  </si>
  <si>
    <t>Prepojenie na exist. kanalizačnú betónovu šachtu-vysekanie otvoru a spätné obetonovanie</t>
  </si>
  <si>
    <t>-709422779</t>
  </si>
  <si>
    <t>871241121</t>
  </si>
  <si>
    <t>Montáž potrubia z tlakových rúrok polyetylénových vonkajšieho priemeru  90 mm</t>
  </si>
  <si>
    <t>-1746352385</t>
  </si>
  <si>
    <t>2861121510</t>
  </si>
  <si>
    <t>Rúra PE-100 SDR 17,0 (0,7 Mpa) 90 x 5,2mm nav</t>
  </si>
  <si>
    <t>128421053</t>
  </si>
  <si>
    <t>871251121</t>
  </si>
  <si>
    <t>Montáž potrubia z tlakových rúrok polyetylénových vonkajšieho priemeru 110 mm "ako chránička"</t>
  </si>
  <si>
    <t>548898425</t>
  </si>
  <si>
    <t>2861121520</t>
  </si>
  <si>
    <t>Rúra PE-100 SDR 17,0 (0,7 Mpa) 110 x 6,3mm nav</t>
  </si>
  <si>
    <t>-897561860</t>
  </si>
  <si>
    <t>4228451541</t>
  </si>
  <si>
    <t>Klapka žabia DN   80, s mont.</t>
  </si>
  <si>
    <t>1947276872</t>
  </si>
  <si>
    <t>871313121.1</t>
  </si>
  <si>
    <t>Montáž potrubia z kanalizačných rúr z tvrdého PVC tesn. gumovým krúžkom v skl. do 20% DN 150</t>
  </si>
  <si>
    <t>-1200604500</t>
  </si>
  <si>
    <t>871353121</t>
  </si>
  <si>
    <t>Montáž potrubia z kanalizačných rúr z tvrdého PVC tesn. gumovým krúžkom v skl. do 20% DN 200</t>
  </si>
  <si>
    <t>-598819293</t>
  </si>
  <si>
    <t>2861102400</t>
  </si>
  <si>
    <t>Kanalizačné rúry PVC-U hladké s hrdlom 160x 4.0x3000mm</t>
  </si>
  <si>
    <t>-173268041</t>
  </si>
  <si>
    <t>2861102900</t>
  </si>
  <si>
    <t>Kanalizačné rúry PVC-U hladké s hrdlom 200x 4.5x3000mm</t>
  </si>
  <si>
    <t>1589513819</t>
  </si>
  <si>
    <t>871391121</t>
  </si>
  <si>
    <t>Montáž potrubia z tlakových rúrok polyetylénových vonkajšieho priemeru 400 mm "chránička na daž.kan."</t>
  </si>
  <si>
    <t>-1382841500</t>
  </si>
  <si>
    <t>2861120800</t>
  </si>
  <si>
    <t>Rúra PE-100 355*13,6 "chránička"</t>
  </si>
  <si>
    <t>-565823990</t>
  </si>
  <si>
    <t>2864201700.1</t>
  </si>
  <si>
    <t>PVC-U prechodka šachtová kanalizačná vstrekovaná 160</t>
  </si>
  <si>
    <t>-1530412398</t>
  </si>
  <si>
    <t>2864201800</t>
  </si>
  <si>
    <t>PVC-U prechodka šachtová kanalizačná vstrekovaná 200</t>
  </si>
  <si>
    <t>1459247067</t>
  </si>
  <si>
    <t>5518100314</t>
  </si>
  <si>
    <t>Záhradný guľový uzáver  1" -  5/4", č. 08003106 s mont. "do KŠ 1"</t>
  </si>
  <si>
    <t>-1679137675</t>
  </si>
  <si>
    <t>4227531069</t>
  </si>
  <si>
    <t>Navrtávaci pás HAWEX D  90-1 1/4"  s mont. "do KŠ 1"</t>
  </si>
  <si>
    <t>395920191</t>
  </si>
  <si>
    <t>4222520241</t>
  </si>
  <si>
    <t>Posúvač pre odpadovú vodu DN  80,  s montážou, "do KŠ1"</t>
  </si>
  <si>
    <t>-1041676216</t>
  </si>
  <si>
    <t>892311000.1</t>
  </si>
  <si>
    <t>Skúška tesnosti kanalizácie D 150</t>
  </si>
  <si>
    <t>1069379042</t>
  </si>
  <si>
    <t>892351000</t>
  </si>
  <si>
    <t>Skúška tesnosti kanalizácie D 200</t>
  </si>
  <si>
    <t>-52507514</t>
  </si>
  <si>
    <t>894118001</t>
  </si>
  <si>
    <t>Príplatok za každých ďalších 600 mm výšky vstupu šachty</t>
  </si>
  <si>
    <t>346676176</t>
  </si>
  <si>
    <t>894411121</t>
  </si>
  <si>
    <t>Zhotovenie šachty kanalizačnej s obložením dna betónom tr. C 25/30 DN n. 200-300</t>
  </si>
  <si>
    <t>-314489517</t>
  </si>
  <si>
    <t>5922430000</t>
  </si>
  <si>
    <t>Prefabrikát betónový-vstupná šachta TBS 1-30 Ms 100xhr.steny 9xv.30</t>
  </si>
  <si>
    <t>-25190582</t>
  </si>
  <si>
    <t>5922432000</t>
  </si>
  <si>
    <t>Prefabrikát betónový-vstupná šachta TBS 2-60 Ms 60/v.100</t>
  </si>
  <si>
    <t>1068125934</t>
  </si>
  <si>
    <t>895941111</t>
  </si>
  <si>
    <t>Zriadenie kanalizačného vpustu uličného z betónových dielcov typ UV-50, UVB-50</t>
  </si>
  <si>
    <t>-980495003</t>
  </si>
  <si>
    <t>5922382500</t>
  </si>
  <si>
    <t>Prefabrikát betónový-uličná vpusť TBV 6-50, priemer 50cm</t>
  </si>
  <si>
    <t>-1592245983</t>
  </si>
  <si>
    <t>5922384000</t>
  </si>
  <si>
    <t>Prefabrikát betónový-uličná vpusť TBV 9-50, priemer 50cm</t>
  </si>
  <si>
    <t>366627029</t>
  </si>
  <si>
    <t>5922384500</t>
  </si>
  <si>
    <t>Prefabrikát betónový-uličná vpusť TBV 10-50,priemer 50cm, v.300</t>
  </si>
  <si>
    <t>-1923780072</t>
  </si>
  <si>
    <t>5922396000</t>
  </si>
  <si>
    <t>Prefabrikát betónový-uličná vpusť TBV 5-66,priemer 63cm</t>
  </si>
  <si>
    <t>-348639229</t>
  </si>
  <si>
    <t>899103111.1</t>
  </si>
  <si>
    <t>Osadenie poklopu liatinového a oceľového vrátane rámu hmotn. nad 100 do 150 kg</t>
  </si>
  <si>
    <t>363813694</t>
  </si>
  <si>
    <t>5524344200</t>
  </si>
  <si>
    <t>Poklop vstupná šachta D 600 D</t>
  </si>
  <si>
    <t>349635278</t>
  </si>
  <si>
    <t>899204111</t>
  </si>
  <si>
    <t>Osadenie liatinovej mreže vrátane rámu a koša na bahno hmotnosti jednotlivo nad 150 kg</t>
  </si>
  <si>
    <t>1070633421</t>
  </si>
  <si>
    <t>5524214000</t>
  </si>
  <si>
    <t>Komplet kanálový 550x550 mm</t>
  </si>
  <si>
    <t>1613943661</t>
  </si>
  <si>
    <t>899911111</t>
  </si>
  <si>
    <t>Vyčistenie existujúcich kanalizačných šachiet</t>
  </si>
  <si>
    <t>-1098846848</t>
  </si>
  <si>
    <t>919735113</t>
  </si>
  <si>
    <t>-214557500</t>
  </si>
  <si>
    <t>-1260891485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</si>
</sst>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[$-41B]General"/>
    <numFmt numFmtId="165" formatCode="[$-41B]#,##0.00"/>
    <numFmt numFmtId="166" formatCode="[$-41B]0.000"/>
    <numFmt numFmtId="167" formatCode="#,##0.00%"/>
    <numFmt numFmtId="168" formatCode="#,##0.000"/>
    <numFmt numFmtId="169" formatCode="#,##0.00000"/>
    <numFmt numFmtId="170" formatCode="0.000"/>
    <numFmt numFmtId="171" formatCode="dd&quot;.&quot;mm&quot;.&quot;yyyy"/>
    <numFmt numFmtId="172" formatCode="#,##0.00&quot; &quot;[$€-41B];[Red]&quot;-&quot;#,##0.00&quot; &quot;[$€-41B]"/>
  </numFmts>
  <fonts count="42">
    <font>
      <sz val="11"/>
      <color rgb="FF000000"/>
      <name val="Arial"/>
      <family val="2"/>
      <charset val="238"/>
    </font>
    <font>
      <sz val="11"/>
      <color rgb="FF9C0006"/>
      <name val="Calibri1"/>
      <charset val="238"/>
    </font>
    <font>
      <u/>
      <sz val="11"/>
      <color rgb="FF0000FF"/>
      <name val="Calibri"/>
      <family val="2"/>
      <charset val="238"/>
    </font>
    <font>
      <sz val="8"/>
      <color rgb="FF000000"/>
      <name val="Arial CE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color rgb="FFFFFFFF"/>
      <name val="Arial CE1"/>
      <charset val="238"/>
    </font>
    <font>
      <sz val="8"/>
      <color rgb="FF3366FF"/>
      <name val="Arial CE1"/>
      <charset val="238"/>
    </font>
    <font>
      <b/>
      <sz val="14"/>
      <color rgb="FF000000"/>
      <name val="Arial CE1"/>
      <charset val="238"/>
    </font>
    <font>
      <sz val="10"/>
      <color rgb="FF969696"/>
      <name val="Arial CE1"/>
      <charset val="238"/>
    </font>
    <font>
      <b/>
      <sz val="11"/>
      <color rgb="FF000000"/>
      <name val="Arial CE1"/>
      <charset val="238"/>
    </font>
    <font>
      <sz val="10"/>
      <color rgb="FF000000"/>
      <name val="Arial CE1"/>
      <charset val="238"/>
    </font>
    <font>
      <b/>
      <sz val="10"/>
      <color rgb="FF000000"/>
      <name val="Arial CE1"/>
      <charset val="238"/>
    </font>
    <font>
      <b/>
      <sz val="10"/>
      <color rgb="FF969696"/>
      <name val="Arial CE1"/>
      <charset val="238"/>
    </font>
    <font>
      <b/>
      <sz val="12"/>
      <color rgb="FF000000"/>
      <name val="Arial CE1"/>
      <charset val="238"/>
    </font>
    <font>
      <b/>
      <sz val="10"/>
      <color rgb="FF464646"/>
      <name val="Arial CE1"/>
      <charset val="238"/>
    </font>
    <font>
      <sz val="12"/>
      <color rgb="FF969696"/>
      <name val="Arial CE1"/>
      <charset val="238"/>
    </font>
    <font>
      <sz val="9"/>
      <color rgb="FF000000"/>
      <name val="Arial CE1"/>
      <charset val="238"/>
    </font>
    <font>
      <sz val="9"/>
      <color rgb="FF969696"/>
      <name val="Arial CE1"/>
      <charset val="238"/>
    </font>
    <font>
      <b/>
      <sz val="12"/>
      <color rgb="FF960000"/>
      <name val="Arial CE1"/>
      <charset val="238"/>
    </font>
    <font>
      <sz val="12"/>
      <color rgb="FF000000"/>
      <name val="Arial CE1"/>
      <charset val="238"/>
    </font>
    <font>
      <sz val="11"/>
      <color rgb="FF000000"/>
      <name val="Arial CE1"/>
      <charset val="238"/>
    </font>
    <font>
      <b/>
      <sz val="11"/>
      <color rgb="FF003366"/>
      <name val="Arial CE1"/>
      <charset val="238"/>
    </font>
    <font>
      <sz val="11"/>
      <color rgb="FF003366"/>
      <name val="Arial CE1"/>
      <charset val="238"/>
    </font>
    <font>
      <sz val="11"/>
      <color rgb="FF969696"/>
      <name val="Arial CE1"/>
      <charset val="238"/>
    </font>
    <font>
      <sz val="18"/>
      <color rgb="FF0000FF"/>
      <name val="Wingdings 2"/>
      <family val="1"/>
      <charset val="2"/>
    </font>
    <font>
      <sz val="10"/>
      <color rgb="FF003366"/>
      <name val="Arial CE1"/>
      <charset val="238"/>
    </font>
    <font>
      <b/>
      <sz val="10"/>
      <color rgb="FF003366"/>
      <name val="Arial CE1"/>
      <charset val="238"/>
    </font>
    <font>
      <sz val="10"/>
      <color rgb="FF3366FF"/>
      <name val="Arial CE1"/>
      <charset val="238"/>
    </font>
    <font>
      <sz val="8"/>
      <color rgb="FF969696"/>
      <name val="Arial CE1"/>
      <charset val="238"/>
    </font>
    <font>
      <b/>
      <sz val="12"/>
      <color rgb="FF800000"/>
      <name val="Arial CE1"/>
      <charset val="238"/>
    </font>
    <font>
      <sz val="12"/>
      <color rgb="FF003366"/>
      <name val="Arial CE1"/>
      <charset val="238"/>
    </font>
    <font>
      <sz val="8"/>
      <color rgb="FF960000"/>
      <name val="Arial CE1"/>
      <charset val="238"/>
    </font>
    <font>
      <b/>
      <sz val="8"/>
      <color rgb="FF000000"/>
      <name val="Arial CE1"/>
      <charset val="238"/>
    </font>
    <font>
      <sz val="8"/>
      <color rgb="FF003366"/>
      <name val="Arial CE1"/>
      <charset val="238"/>
    </font>
    <font>
      <sz val="8"/>
      <color rgb="FF505050"/>
      <name val="Arial CE1"/>
      <charset val="238"/>
    </font>
    <font>
      <sz val="7"/>
      <color rgb="FF969696"/>
      <name val="Arial CE1"/>
      <charset val="238"/>
    </font>
    <font>
      <sz val="8"/>
      <color rgb="FFFF0000"/>
      <name val="Arial CE1"/>
      <charset val="238"/>
    </font>
    <font>
      <sz val="8"/>
      <color rgb="FF0000A8"/>
      <name val="Arial CE1"/>
      <charset val="238"/>
    </font>
    <font>
      <i/>
      <sz val="9"/>
      <color rgb="FF0000FF"/>
      <name val="Arial CE1"/>
      <charset val="238"/>
    </font>
    <font>
      <i/>
      <sz val="8"/>
      <color rgb="FF0000FF"/>
      <name val="Arial CE1"/>
      <charset val="238"/>
    </font>
    <font>
      <b/>
      <i/>
      <sz val="9"/>
      <color rgb="FF0000FF"/>
      <name val="Arial CE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0C0C0"/>
        <bgColor rgb="FFC0C0C0"/>
      </patternFill>
    </fill>
    <fill>
      <patternFill patternType="solid">
        <fgColor rgb="FFBEBEBE"/>
        <bgColor rgb="FFBEBEBE"/>
      </patternFill>
    </fill>
    <fill>
      <patternFill patternType="solid">
        <fgColor rgb="FFD2D2D2"/>
        <bgColor rgb="FFD2D2D2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/>
      <top style="thin">
        <color rgb="FF969696"/>
      </top>
      <bottom/>
      <diagonal/>
    </border>
    <border>
      <left/>
      <right style="thin">
        <color rgb="FF969696"/>
      </right>
      <top style="thin">
        <color rgb="FF969696"/>
      </top>
      <bottom/>
      <diagonal/>
    </border>
    <border>
      <left/>
      <right style="thin">
        <color rgb="FF969696"/>
      </right>
      <top/>
      <bottom/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/>
      <top style="thin">
        <color rgb="FF969696"/>
      </top>
      <bottom/>
      <diagonal/>
    </border>
    <border>
      <left style="thin">
        <color rgb="FF969696"/>
      </left>
      <right/>
      <top/>
      <bottom/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</borders>
  <cellStyleXfs count="8">
    <xf numFmtId="0" fontId="0" fillId="0" borderId="0"/>
    <xf numFmtId="164" fontId="1" fillId="2" borderId="0" applyBorder="0" applyProtection="0"/>
    <xf numFmtId="164" fontId="2" fillId="0" borderId="0" applyBorder="0" applyProtection="0"/>
    <xf numFmtId="164" fontId="3" fillId="0" borderId="0" applyBorder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172" fontId="5" fillId="0" borderId="0" applyBorder="0" applyProtection="0"/>
  </cellStyleXfs>
  <cellXfs count="231">
    <xf numFmtId="0" fontId="0" fillId="0" borderId="0" xfId="0"/>
    <xf numFmtId="164" fontId="6" fillId="0" borderId="0" xfId="3" applyFont="1" applyFill="1" applyAlignment="1">
      <alignment horizontal="left" vertical="center"/>
    </xf>
    <xf numFmtId="164" fontId="3" fillId="0" borderId="0" xfId="3" applyFont="1" applyFill="1" applyAlignment="1"/>
    <xf numFmtId="164" fontId="3" fillId="0" borderId="0" xfId="3" applyFont="1" applyFill="1" applyAlignment="1">
      <alignment horizontal="left" vertical="center"/>
    </xf>
    <xf numFmtId="164" fontId="3" fillId="0" borderId="1" xfId="3" applyFont="1" applyFill="1" applyBorder="1" applyAlignment="1"/>
    <xf numFmtId="164" fontId="3" fillId="0" borderId="2" xfId="3" applyFont="1" applyFill="1" applyBorder="1" applyAlignment="1"/>
    <xf numFmtId="164" fontId="3" fillId="0" borderId="3" xfId="3" applyFont="1" applyFill="1" applyBorder="1" applyAlignment="1"/>
    <xf numFmtId="164" fontId="8" fillId="0" borderId="0" xfId="3" applyFont="1" applyFill="1" applyAlignment="1">
      <alignment horizontal="left" vertical="center"/>
    </xf>
    <xf numFmtId="164" fontId="7" fillId="0" borderId="0" xfId="3" applyFont="1" applyFill="1" applyAlignment="1">
      <alignment horizontal="left" vertical="center"/>
    </xf>
    <xf numFmtId="164" fontId="9" fillId="0" borderId="0" xfId="3" applyFont="1" applyFill="1" applyAlignment="1">
      <alignment horizontal="left" vertical="top"/>
    </xf>
    <xf numFmtId="0" fontId="0" fillId="0" borderId="0" xfId="0" applyFill="1"/>
    <xf numFmtId="164" fontId="10" fillId="0" borderId="0" xfId="3" applyFont="1" applyFill="1" applyAlignment="1">
      <alignment horizontal="left" vertical="top"/>
    </xf>
    <xf numFmtId="164" fontId="9" fillId="0" borderId="0" xfId="3" applyFont="1" applyFill="1" applyAlignment="1">
      <alignment horizontal="left" vertical="center"/>
    </xf>
    <xf numFmtId="164" fontId="11" fillId="0" borderId="0" xfId="3" applyFont="1" applyFill="1" applyAlignment="1">
      <alignment horizontal="left" vertical="center"/>
    </xf>
    <xf numFmtId="164" fontId="3" fillId="0" borderId="0" xfId="3" applyFont="1" applyFill="1" applyAlignment="1">
      <alignment vertical="center"/>
    </xf>
    <xf numFmtId="164" fontId="3" fillId="0" borderId="3" xfId="3" applyFont="1" applyFill="1" applyBorder="1" applyAlignment="1">
      <alignment vertical="center"/>
    </xf>
    <xf numFmtId="164" fontId="12" fillId="0" borderId="4" xfId="3" applyFont="1" applyFill="1" applyBorder="1" applyAlignment="1">
      <alignment horizontal="left" vertical="center"/>
    </xf>
    <xf numFmtId="164" fontId="3" fillId="0" borderId="4" xfId="3" applyFont="1" applyFill="1" applyBorder="1" applyAlignment="1">
      <alignment vertical="center"/>
    </xf>
    <xf numFmtId="164" fontId="9" fillId="0" borderId="0" xfId="3" applyFont="1" applyFill="1" applyAlignment="1">
      <alignment horizontal="right" vertical="center"/>
    </xf>
    <xf numFmtId="164" fontId="9" fillId="0" borderId="0" xfId="3" applyFont="1" applyFill="1" applyAlignment="1">
      <alignment vertical="center"/>
    </xf>
    <xf numFmtId="164" fontId="9" fillId="0" borderId="3" xfId="3" applyFont="1" applyFill="1" applyBorder="1" applyAlignment="1">
      <alignment vertical="center"/>
    </xf>
    <xf numFmtId="164" fontId="3" fillId="4" borderId="0" xfId="3" applyFont="1" applyFill="1" applyAlignment="1">
      <alignment vertical="center"/>
    </xf>
    <xf numFmtId="164" fontId="14" fillId="4" borderId="5" xfId="3" applyFont="1" applyFill="1" applyBorder="1" applyAlignment="1">
      <alignment horizontal="left" vertical="center"/>
    </xf>
    <xf numFmtId="164" fontId="3" fillId="4" borderId="6" xfId="3" applyFont="1" applyFill="1" applyBorder="1" applyAlignment="1">
      <alignment vertical="center"/>
    </xf>
    <xf numFmtId="164" fontId="14" fillId="4" borderId="6" xfId="3" applyFont="1" applyFill="1" applyBorder="1" applyAlignment="1">
      <alignment horizontal="center" vertical="center"/>
    </xf>
    <xf numFmtId="164" fontId="15" fillId="0" borderId="2" xfId="3" applyFont="1" applyFill="1" applyBorder="1" applyAlignment="1">
      <alignment horizontal="left" vertical="center"/>
    </xf>
    <xf numFmtId="164" fontId="3" fillId="0" borderId="2" xfId="3" applyFont="1" applyFill="1" applyBorder="1" applyAlignment="1">
      <alignment vertical="center"/>
    </xf>
    <xf numFmtId="164" fontId="9" fillId="0" borderId="4" xfId="3" applyFont="1" applyFill="1" applyBorder="1" applyAlignment="1">
      <alignment horizontal="left" vertical="center"/>
    </xf>
    <xf numFmtId="164" fontId="3" fillId="0" borderId="8" xfId="3" applyFont="1" applyFill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164" fontId="11" fillId="0" borderId="0" xfId="3" applyFont="1" applyFill="1" applyAlignment="1">
      <alignment vertical="center"/>
    </xf>
    <xf numFmtId="164" fontId="11" fillId="0" borderId="3" xfId="3" applyFont="1" applyFill="1" applyBorder="1" applyAlignment="1">
      <alignment vertical="center"/>
    </xf>
    <xf numFmtId="164" fontId="10" fillId="0" borderId="0" xfId="3" applyFont="1" applyFill="1" applyAlignment="1">
      <alignment vertical="center"/>
    </xf>
    <xf numFmtId="164" fontId="10" fillId="0" borderId="3" xfId="3" applyFont="1" applyFill="1" applyBorder="1" applyAlignment="1">
      <alignment vertical="center"/>
    </xf>
    <xf numFmtId="164" fontId="10" fillId="0" borderId="0" xfId="3" applyFont="1" applyFill="1" applyAlignment="1">
      <alignment horizontal="left" vertical="center"/>
    </xf>
    <xf numFmtId="164" fontId="12" fillId="0" borderId="0" xfId="3" applyFont="1" applyFill="1" applyAlignment="1">
      <alignment vertical="center"/>
    </xf>
    <xf numFmtId="171" fontId="11" fillId="0" borderId="0" xfId="3" applyNumberFormat="1" applyFont="1" applyFill="1" applyAlignment="1">
      <alignment horizontal="left" vertical="center"/>
    </xf>
    <xf numFmtId="164" fontId="3" fillId="0" borderId="10" xfId="3" applyFont="1" applyFill="1" applyBorder="1" applyAlignment="1">
      <alignment vertical="center"/>
    </xf>
    <xf numFmtId="164" fontId="3" fillId="0" borderId="11" xfId="3" applyFont="1" applyFill="1" applyBorder="1" applyAlignment="1">
      <alignment vertical="center"/>
    </xf>
    <xf numFmtId="164" fontId="3" fillId="0" borderId="12" xfId="3" applyFont="1" applyFill="1" applyBorder="1" applyAlignment="1">
      <alignment vertical="center"/>
    </xf>
    <xf numFmtId="164" fontId="3" fillId="5" borderId="6" xfId="3" applyFont="1" applyFill="1" applyBorder="1" applyAlignment="1">
      <alignment vertical="center"/>
    </xf>
    <xf numFmtId="164" fontId="17" fillId="5" borderId="0" xfId="3" applyFont="1" applyFill="1" applyAlignment="1">
      <alignment horizontal="center" vertical="center"/>
    </xf>
    <xf numFmtId="164" fontId="18" fillId="0" borderId="9" xfId="3" applyFont="1" applyFill="1" applyBorder="1" applyAlignment="1">
      <alignment horizontal="center" vertical="center" wrapText="1"/>
    </xf>
    <xf numFmtId="164" fontId="18" fillId="0" borderId="13" xfId="3" applyFont="1" applyFill="1" applyBorder="1" applyAlignment="1">
      <alignment horizontal="center" vertical="center" wrapText="1"/>
    </xf>
    <xf numFmtId="164" fontId="18" fillId="0" borderId="14" xfId="3" applyFont="1" applyFill="1" applyBorder="1" applyAlignment="1">
      <alignment horizontal="center" vertical="center" wrapText="1"/>
    </xf>
    <xf numFmtId="164" fontId="3" fillId="0" borderId="15" xfId="3" applyFont="1" applyFill="1" applyBorder="1" applyAlignment="1">
      <alignment vertical="center"/>
    </xf>
    <xf numFmtId="164" fontId="14" fillId="0" borderId="0" xfId="3" applyFont="1" applyFill="1" applyAlignment="1">
      <alignment vertical="center"/>
    </xf>
    <xf numFmtId="164" fontId="14" fillId="0" borderId="3" xfId="3" applyFont="1" applyFill="1" applyBorder="1" applyAlignment="1">
      <alignment vertical="center"/>
    </xf>
    <xf numFmtId="164" fontId="19" fillId="0" borderId="0" xfId="3" applyFont="1" applyFill="1" applyAlignment="1">
      <alignment horizontal="left" vertical="center"/>
    </xf>
    <xf numFmtId="164" fontId="19" fillId="0" borderId="0" xfId="3" applyFont="1" applyFill="1" applyAlignment="1">
      <alignment vertical="center"/>
    </xf>
    <xf numFmtId="165" fontId="19" fillId="0" borderId="0" xfId="3" applyNumberFormat="1" applyFont="1" applyFill="1" applyAlignment="1">
      <alignment vertical="center"/>
    </xf>
    <xf numFmtId="164" fontId="14" fillId="0" borderId="0" xfId="3" applyFont="1" applyFill="1" applyAlignment="1">
      <alignment horizontal="center" vertical="center"/>
    </xf>
    <xf numFmtId="165" fontId="16" fillId="0" borderId="16" xfId="3" applyNumberFormat="1" applyFont="1" applyFill="1" applyBorder="1" applyAlignment="1">
      <alignment vertical="center"/>
    </xf>
    <xf numFmtId="165" fontId="16" fillId="0" borderId="0" xfId="3" applyNumberFormat="1" applyFont="1" applyFill="1" applyAlignment="1">
      <alignment vertical="center"/>
    </xf>
    <xf numFmtId="169" fontId="16" fillId="0" borderId="0" xfId="3" applyNumberFormat="1" applyFont="1" applyFill="1" applyAlignment="1">
      <alignment vertical="center"/>
    </xf>
    <xf numFmtId="165" fontId="16" fillId="0" borderId="12" xfId="3" applyNumberFormat="1" applyFont="1" applyFill="1" applyBorder="1" applyAlignment="1">
      <alignment vertical="center"/>
    </xf>
    <xf numFmtId="164" fontId="14" fillId="0" borderId="0" xfId="3" applyFont="1" applyFill="1" applyAlignment="1">
      <alignment horizontal="left" vertical="center"/>
    </xf>
    <xf numFmtId="164" fontId="20" fillId="0" borderId="0" xfId="3" applyFont="1" applyFill="1" applyAlignment="1">
      <alignment horizontal="left" vertical="center"/>
    </xf>
    <xf numFmtId="164" fontId="21" fillId="0" borderId="0" xfId="3" applyFont="1" applyFill="1" applyAlignment="1">
      <alignment vertical="center"/>
    </xf>
    <xf numFmtId="164" fontId="21" fillId="0" borderId="3" xfId="3" applyFont="1" applyFill="1" applyBorder="1" applyAlignment="1">
      <alignment vertical="center"/>
    </xf>
    <xf numFmtId="164" fontId="22" fillId="0" borderId="0" xfId="3" applyFont="1" applyFill="1" applyAlignment="1">
      <alignment vertical="center"/>
    </xf>
    <xf numFmtId="164" fontId="23" fillId="0" borderId="0" xfId="3" applyFont="1" applyFill="1" applyAlignment="1">
      <alignment vertical="center"/>
    </xf>
    <xf numFmtId="164" fontId="10" fillId="0" borderId="0" xfId="3" applyFont="1" applyFill="1" applyAlignment="1">
      <alignment horizontal="center" vertical="center"/>
    </xf>
    <xf numFmtId="165" fontId="24" fillId="0" borderId="16" xfId="3" applyNumberFormat="1" applyFont="1" applyFill="1" applyBorder="1" applyAlignment="1">
      <alignment vertical="center"/>
    </xf>
    <xf numFmtId="165" fontId="24" fillId="0" borderId="0" xfId="3" applyNumberFormat="1" applyFont="1" applyFill="1" applyAlignment="1">
      <alignment vertical="center"/>
    </xf>
    <xf numFmtId="169" fontId="24" fillId="0" borderId="0" xfId="3" applyNumberFormat="1" applyFont="1" applyFill="1" applyAlignment="1">
      <alignment vertical="center"/>
    </xf>
    <xf numFmtId="165" fontId="24" fillId="0" borderId="12" xfId="3" applyNumberFormat="1" applyFont="1" applyFill="1" applyBorder="1" applyAlignment="1">
      <alignment vertical="center"/>
    </xf>
    <xf numFmtId="164" fontId="21" fillId="0" borderId="0" xfId="3" applyFont="1" applyFill="1" applyAlignment="1">
      <alignment horizontal="left" vertical="center"/>
    </xf>
    <xf numFmtId="164" fontId="25" fillId="0" borderId="0" xfId="2" applyFont="1" applyFill="1" applyAlignment="1">
      <alignment horizontal="center" vertical="center"/>
    </xf>
    <xf numFmtId="164" fontId="26" fillId="0" borderId="0" xfId="3" applyFont="1" applyFill="1" applyAlignment="1">
      <alignment vertical="center"/>
    </xf>
    <xf numFmtId="164" fontId="11" fillId="0" borderId="0" xfId="3" applyFont="1" applyFill="1" applyAlignment="1">
      <alignment horizontal="center" vertical="center"/>
    </xf>
    <xf numFmtId="165" fontId="9" fillId="0" borderId="16" xfId="3" applyNumberFormat="1" applyFont="1" applyFill="1" applyBorder="1" applyAlignment="1">
      <alignment vertical="center"/>
    </xf>
    <xf numFmtId="165" fontId="9" fillId="0" borderId="0" xfId="3" applyNumberFormat="1" applyFont="1" applyFill="1" applyAlignment="1">
      <alignment vertical="center"/>
    </xf>
    <xf numFmtId="169" fontId="9" fillId="0" borderId="0" xfId="3" applyNumberFormat="1" applyFont="1" applyFill="1" applyAlignment="1">
      <alignment vertical="center"/>
    </xf>
    <xf numFmtId="165" fontId="9" fillId="0" borderId="12" xfId="3" applyNumberFormat="1" applyFont="1" applyFill="1" applyBorder="1" applyAlignment="1">
      <alignment vertical="center"/>
    </xf>
    <xf numFmtId="165" fontId="9" fillId="0" borderId="17" xfId="3" applyNumberFormat="1" applyFont="1" applyFill="1" applyBorder="1" applyAlignment="1">
      <alignment vertical="center"/>
    </xf>
    <xf numFmtId="165" fontId="9" fillId="0" borderId="18" xfId="3" applyNumberFormat="1" applyFont="1" applyFill="1" applyBorder="1" applyAlignment="1">
      <alignment vertical="center"/>
    </xf>
    <xf numFmtId="169" fontId="9" fillId="0" borderId="18" xfId="3" applyNumberFormat="1" applyFont="1" applyFill="1" applyBorder="1" applyAlignment="1">
      <alignment vertical="center"/>
    </xf>
    <xf numFmtId="165" fontId="9" fillId="0" borderId="19" xfId="3" applyNumberFormat="1" applyFont="1" applyFill="1" applyBorder="1" applyAlignment="1">
      <alignment vertical="center"/>
    </xf>
    <xf numFmtId="164" fontId="3" fillId="0" borderId="0" xfId="3" applyFont="1" applyFill="1" applyAlignment="1">
      <alignment horizontal="center"/>
    </xf>
    <xf numFmtId="166" fontId="3" fillId="0" borderId="0" xfId="3" applyNumberFormat="1" applyFont="1" applyFill="1" applyAlignment="1"/>
    <xf numFmtId="164" fontId="28" fillId="0" borderId="0" xfId="3" applyFont="1" applyFill="1" applyAlignment="1">
      <alignment horizontal="left" vertical="center"/>
    </xf>
    <xf numFmtId="164" fontId="3" fillId="0" borderId="0" xfId="3" applyFont="1" applyFill="1" applyAlignment="1">
      <alignment horizontal="center" vertical="center"/>
    </xf>
    <xf numFmtId="166" fontId="3" fillId="0" borderId="0" xfId="3" applyNumberFormat="1" applyFont="1" applyFill="1" applyAlignment="1">
      <alignment vertical="center"/>
    </xf>
    <xf numFmtId="164" fontId="3" fillId="0" borderId="0" xfId="3" applyFont="1" applyFill="1" applyAlignment="1">
      <alignment vertical="center" wrapText="1"/>
    </xf>
    <xf numFmtId="164" fontId="3" fillId="0" borderId="3" xfId="3" applyFont="1" applyFill="1" applyBorder="1" applyAlignment="1">
      <alignment vertical="center" wrapText="1"/>
    </xf>
    <xf numFmtId="164" fontId="3" fillId="0" borderId="0" xfId="3" applyFont="1" applyFill="1" applyAlignment="1">
      <alignment horizontal="center" vertical="center" wrapText="1"/>
    </xf>
    <xf numFmtId="166" fontId="3" fillId="0" borderId="0" xfId="3" applyNumberFormat="1" applyFont="1" applyFill="1" applyAlignment="1">
      <alignment vertical="center" wrapText="1"/>
    </xf>
    <xf numFmtId="164" fontId="12" fillId="0" borderId="0" xfId="3" applyFont="1" applyFill="1" applyAlignment="1">
      <alignment horizontal="left" vertical="center"/>
    </xf>
    <xf numFmtId="164" fontId="29" fillId="0" borderId="0" xfId="3" applyFont="1" applyFill="1" applyAlignment="1">
      <alignment horizontal="left" vertical="center"/>
    </xf>
    <xf numFmtId="167" fontId="9" fillId="0" borderId="0" xfId="3" applyNumberFormat="1" applyFont="1" applyFill="1" applyAlignment="1">
      <alignment horizontal="right" vertical="center"/>
    </xf>
    <xf numFmtId="164" fontId="3" fillId="5" borderId="0" xfId="3" applyFont="1" applyFill="1" applyAlignment="1">
      <alignment vertical="center"/>
    </xf>
    <xf numFmtId="164" fontId="14" fillId="5" borderId="5" xfId="3" applyFont="1" applyFill="1" applyBorder="1" applyAlignment="1">
      <alignment horizontal="left" vertical="center"/>
    </xf>
    <xf numFmtId="164" fontId="14" fillId="5" borderId="6" xfId="3" applyFont="1" applyFill="1" applyBorder="1" applyAlignment="1">
      <alignment horizontal="right" vertical="center"/>
    </xf>
    <xf numFmtId="164" fontId="14" fillId="5" borderId="6" xfId="3" applyFont="1" applyFill="1" applyBorder="1" applyAlignment="1">
      <alignment horizontal="center" vertical="center"/>
    </xf>
    <xf numFmtId="165" fontId="14" fillId="5" borderId="6" xfId="3" applyNumberFormat="1" applyFont="1" applyFill="1" applyBorder="1" applyAlignment="1">
      <alignment vertical="center"/>
    </xf>
    <xf numFmtId="164" fontId="3" fillId="5" borderId="7" xfId="3" applyFont="1" applyFill="1" applyBorder="1" applyAlignment="1">
      <alignment vertical="center"/>
    </xf>
    <xf numFmtId="164" fontId="9" fillId="0" borderId="4" xfId="3" applyFont="1" applyFill="1" applyBorder="1" applyAlignment="1">
      <alignment horizontal="center" vertical="center"/>
    </xf>
    <xf numFmtId="164" fontId="9" fillId="0" borderId="4" xfId="3" applyFont="1" applyFill="1" applyBorder="1" applyAlignment="1">
      <alignment horizontal="right" vertical="center"/>
    </xf>
    <xf numFmtId="164" fontId="11" fillId="0" borderId="0" xfId="3" applyFont="1" applyFill="1" applyAlignment="1">
      <alignment horizontal="left" vertical="center" wrapText="1"/>
    </xf>
    <xf numFmtId="164" fontId="17" fillId="5" borderId="0" xfId="3" applyFont="1" applyFill="1" applyAlignment="1">
      <alignment horizontal="left" vertical="center"/>
    </xf>
    <xf numFmtId="164" fontId="17" fillId="5" borderId="0" xfId="3" applyFont="1" applyFill="1" applyAlignment="1">
      <alignment horizontal="right" vertical="center"/>
    </xf>
    <xf numFmtId="164" fontId="30" fillId="0" borderId="0" xfId="3" applyFont="1" applyFill="1" applyAlignment="1">
      <alignment horizontal="left" vertical="center"/>
    </xf>
    <xf numFmtId="164" fontId="31" fillId="0" borderId="0" xfId="3" applyFont="1" applyFill="1" applyAlignment="1">
      <alignment vertical="center"/>
    </xf>
    <xf numFmtId="164" fontId="31" fillId="0" borderId="3" xfId="3" applyFont="1" applyFill="1" applyBorder="1" applyAlignment="1">
      <alignment vertical="center"/>
    </xf>
    <xf numFmtId="164" fontId="31" fillId="0" borderId="18" xfId="3" applyFont="1" applyFill="1" applyBorder="1" applyAlignment="1">
      <alignment horizontal="left" vertical="center"/>
    </xf>
    <xf numFmtId="164" fontId="31" fillId="0" borderId="18" xfId="3" applyFont="1" applyFill="1" applyBorder="1" applyAlignment="1">
      <alignment vertical="center"/>
    </xf>
    <xf numFmtId="165" fontId="31" fillId="0" borderId="18" xfId="3" applyNumberFormat="1" applyFont="1" applyFill="1" applyBorder="1" applyAlignment="1">
      <alignment vertical="center"/>
    </xf>
    <xf numFmtId="164" fontId="31" fillId="0" borderId="0" xfId="3" applyFont="1" applyFill="1" applyAlignment="1">
      <alignment horizontal="center" vertical="center"/>
    </xf>
    <xf numFmtId="166" fontId="31" fillId="0" borderId="0" xfId="3" applyNumberFormat="1" applyFont="1" applyFill="1" applyAlignment="1">
      <alignment vertical="center"/>
    </xf>
    <xf numFmtId="164" fontId="26" fillId="0" borderId="3" xfId="3" applyFont="1" applyFill="1" applyBorder="1" applyAlignment="1">
      <alignment vertical="center"/>
    </xf>
    <xf numFmtId="164" fontId="26" fillId="0" borderId="18" xfId="3" applyFont="1" applyFill="1" applyBorder="1" applyAlignment="1">
      <alignment horizontal="left" vertical="center"/>
    </xf>
    <xf numFmtId="164" fontId="26" fillId="0" borderId="18" xfId="3" applyFont="1" applyFill="1" applyBorder="1" applyAlignment="1">
      <alignment vertical="center"/>
    </xf>
    <xf numFmtId="165" fontId="26" fillId="0" borderId="18" xfId="3" applyNumberFormat="1" applyFont="1" applyFill="1" applyBorder="1" applyAlignment="1">
      <alignment vertical="center"/>
    </xf>
    <xf numFmtId="164" fontId="26" fillId="0" borderId="0" xfId="3" applyFont="1" applyFill="1" applyAlignment="1">
      <alignment horizontal="center" vertical="center"/>
    </xf>
    <xf numFmtId="166" fontId="26" fillId="0" borderId="0" xfId="3" applyNumberFormat="1" applyFont="1" applyFill="1" applyAlignment="1">
      <alignment vertical="center"/>
    </xf>
    <xf numFmtId="164" fontId="26" fillId="0" borderId="13" xfId="3" applyFont="1" applyFill="1" applyBorder="1" applyAlignment="1">
      <alignment horizontal="left" vertical="center"/>
    </xf>
    <xf numFmtId="164" fontId="26" fillId="0" borderId="13" xfId="3" applyFont="1" applyFill="1" applyBorder="1" applyAlignment="1">
      <alignment vertical="center"/>
    </xf>
    <xf numFmtId="165" fontId="26" fillId="0" borderId="13" xfId="3" applyNumberFormat="1" applyFont="1" applyFill="1" applyBorder="1" applyAlignment="1">
      <alignment vertical="center"/>
    </xf>
    <xf numFmtId="164" fontId="3" fillId="0" borderId="3" xfId="3" applyFont="1" applyFill="1" applyBorder="1" applyAlignment="1">
      <alignment horizontal="center" vertical="center" wrapText="1"/>
    </xf>
    <xf numFmtId="164" fontId="17" fillId="5" borderId="9" xfId="3" applyFont="1" applyFill="1" applyBorder="1" applyAlignment="1">
      <alignment horizontal="center" vertical="center" wrapText="1"/>
    </xf>
    <xf numFmtId="164" fontId="17" fillId="5" borderId="13" xfId="3" applyFont="1" applyFill="1" applyBorder="1" applyAlignment="1">
      <alignment horizontal="center" vertical="center" wrapText="1"/>
    </xf>
    <xf numFmtId="164" fontId="17" fillId="5" borderId="14" xfId="3" applyFont="1" applyFill="1" applyBorder="1" applyAlignment="1">
      <alignment horizontal="center" vertical="center" wrapText="1"/>
    </xf>
    <xf numFmtId="164" fontId="17" fillId="5" borderId="0" xfId="3" applyFont="1" applyFill="1" applyAlignment="1">
      <alignment horizontal="center" vertical="center" wrapText="1"/>
    </xf>
    <xf numFmtId="166" fontId="3" fillId="0" borderId="0" xfId="3" applyNumberFormat="1" applyFont="1" applyFill="1" applyAlignment="1">
      <alignment horizontal="center" vertical="center" wrapText="1"/>
    </xf>
    <xf numFmtId="168" fontId="19" fillId="0" borderId="0" xfId="3" applyNumberFormat="1" applyFont="1" applyFill="1" applyAlignment="1"/>
    <xf numFmtId="169" fontId="32" fillId="0" borderId="10" xfId="3" applyNumberFormat="1" applyFont="1" applyFill="1" applyBorder="1" applyAlignment="1"/>
    <xf numFmtId="169" fontId="32" fillId="0" borderId="11" xfId="3" applyNumberFormat="1" applyFont="1" applyFill="1" applyBorder="1" applyAlignment="1"/>
    <xf numFmtId="168" fontId="33" fillId="0" borderId="0" xfId="3" applyNumberFormat="1" applyFont="1" applyFill="1" applyAlignment="1">
      <alignment vertical="center"/>
    </xf>
    <xf numFmtId="164" fontId="34" fillId="0" borderId="0" xfId="3" applyFont="1" applyFill="1" applyAlignment="1"/>
    <xf numFmtId="164" fontId="34" fillId="0" borderId="3" xfId="3" applyFont="1" applyFill="1" applyBorder="1" applyAlignment="1"/>
    <xf numFmtId="164" fontId="34" fillId="0" borderId="0" xfId="3" applyFont="1" applyFill="1" applyAlignment="1">
      <alignment horizontal="left"/>
    </xf>
    <xf numFmtId="164" fontId="31" fillId="0" borderId="0" xfId="3" applyFont="1" applyFill="1" applyAlignment="1">
      <alignment horizontal="left"/>
    </xf>
    <xf numFmtId="168" fontId="31" fillId="0" borderId="0" xfId="3" applyNumberFormat="1" applyFont="1" applyFill="1" applyAlignment="1"/>
    <xf numFmtId="164" fontId="34" fillId="0" borderId="16" xfId="3" applyFont="1" applyFill="1" applyBorder="1" applyAlignment="1"/>
    <xf numFmtId="169" fontId="34" fillId="0" borderId="0" xfId="3" applyNumberFormat="1" applyFont="1" applyFill="1" applyAlignment="1"/>
    <xf numFmtId="169" fontId="34" fillId="0" borderId="12" xfId="3" applyNumberFormat="1" applyFont="1" applyFill="1" applyBorder="1" applyAlignment="1"/>
    <xf numFmtId="164" fontId="34" fillId="0" borderId="0" xfId="3" applyFont="1" applyFill="1" applyAlignment="1">
      <alignment horizontal="center"/>
    </xf>
    <xf numFmtId="168" fontId="34" fillId="0" borderId="0" xfId="3" applyNumberFormat="1" applyFont="1" applyFill="1" applyAlignment="1">
      <alignment vertical="center"/>
    </xf>
    <xf numFmtId="166" fontId="34" fillId="0" borderId="0" xfId="3" applyNumberFormat="1" applyFont="1" applyFill="1" applyAlignment="1"/>
    <xf numFmtId="164" fontId="26" fillId="0" borderId="0" xfId="3" applyFont="1" applyFill="1" applyAlignment="1">
      <alignment horizontal="left"/>
    </xf>
    <xf numFmtId="168" fontId="26" fillId="0" borderId="0" xfId="3" applyNumberFormat="1" applyFont="1" applyFill="1" applyAlignment="1"/>
    <xf numFmtId="164" fontId="3" fillId="0" borderId="3" xfId="3" applyFont="1" applyFill="1" applyBorder="1" applyAlignment="1" applyProtection="1">
      <alignment vertical="center"/>
      <protection locked="0"/>
    </xf>
    <xf numFmtId="164" fontId="17" fillId="0" borderId="20" xfId="3" applyFont="1" applyFill="1" applyBorder="1" applyAlignment="1" applyProtection="1">
      <alignment horizontal="center" vertical="center"/>
      <protection locked="0"/>
    </xf>
    <xf numFmtId="49" fontId="17" fillId="0" borderId="20" xfId="3" applyNumberFormat="1" applyFont="1" applyFill="1" applyBorder="1" applyAlignment="1" applyProtection="1">
      <alignment horizontal="left" vertical="center" wrapText="1"/>
      <protection locked="0"/>
    </xf>
    <xf numFmtId="164" fontId="17" fillId="0" borderId="20" xfId="3" applyFont="1" applyFill="1" applyBorder="1" applyAlignment="1" applyProtection="1">
      <alignment horizontal="left" vertical="center" wrapText="1"/>
      <protection locked="0"/>
    </xf>
    <xf numFmtId="164" fontId="17" fillId="0" borderId="20" xfId="3" applyFont="1" applyFill="1" applyBorder="1" applyAlignment="1" applyProtection="1">
      <alignment horizontal="center" vertical="center" wrapText="1"/>
      <protection locked="0"/>
    </xf>
    <xf numFmtId="168" fontId="17" fillId="0" borderId="20" xfId="3" applyNumberFormat="1" applyFont="1" applyFill="1" applyBorder="1" applyAlignment="1" applyProtection="1">
      <alignment vertical="center"/>
      <protection locked="0"/>
    </xf>
    <xf numFmtId="164" fontId="3" fillId="0" borderId="20" xfId="3" applyFont="1" applyFill="1" applyBorder="1" applyAlignment="1" applyProtection="1">
      <alignment vertical="center"/>
      <protection locked="0"/>
    </xf>
    <xf numFmtId="164" fontId="18" fillId="0" borderId="16" xfId="3" applyFont="1" applyFill="1" applyBorder="1" applyAlignment="1">
      <alignment horizontal="left" vertical="center"/>
    </xf>
    <xf numFmtId="164" fontId="18" fillId="0" borderId="0" xfId="3" applyFont="1" applyFill="1" applyAlignment="1">
      <alignment horizontal="center" vertical="center"/>
    </xf>
    <xf numFmtId="169" fontId="18" fillId="0" borderId="0" xfId="3" applyNumberFormat="1" applyFont="1" applyFill="1" applyAlignment="1">
      <alignment vertical="center"/>
    </xf>
    <xf numFmtId="169" fontId="18" fillId="0" borderId="12" xfId="3" applyNumberFormat="1" applyFont="1" applyFill="1" applyBorder="1" applyAlignment="1">
      <alignment vertical="center"/>
    </xf>
    <xf numFmtId="164" fontId="17" fillId="0" borderId="0" xfId="3" applyFont="1" applyFill="1" applyAlignment="1">
      <alignment horizontal="left" vertical="center"/>
    </xf>
    <xf numFmtId="165" fontId="3" fillId="0" borderId="0" xfId="3" applyNumberFormat="1" applyFont="1" applyFill="1" applyAlignment="1">
      <alignment vertical="center"/>
    </xf>
    <xf numFmtId="168" fontId="3" fillId="0" borderId="0" xfId="3" applyNumberFormat="1" applyFont="1" applyFill="1" applyAlignment="1">
      <alignment vertical="center"/>
    </xf>
    <xf numFmtId="164" fontId="35" fillId="0" borderId="0" xfId="3" applyFont="1" applyFill="1" applyAlignment="1">
      <alignment vertical="center"/>
    </xf>
    <xf numFmtId="164" fontId="35" fillId="0" borderId="3" xfId="3" applyFont="1" applyFill="1" applyBorder="1" applyAlignment="1">
      <alignment vertical="center"/>
    </xf>
    <xf numFmtId="164" fontId="36" fillId="0" borderId="0" xfId="3" applyFont="1" applyFill="1" applyAlignment="1">
      <alignment horizontal="left" vertical="center"/>
    </xf>
    <xf numFmtId="164" fontId="35" fillId="0" borderId="0" xfId="3" applyFont="1" applyFill="1" applyAlignment="1">
      <alignment horizontal="left" vertical="center"/>
    </xf>
    <xf numFmtId="164" fontId="35" fillId="0" borderId="0" xfId="3" applyFont="1" applyFill="1" applyAlignment="1">
      <alignment horizontal="left" vertical="center" wrapText="1"/>
    </xf>
    <xf numFmtId="168" fontId="35" fillId="0" borderId="0" xfId="3" applyNumberFormat="1" applyFont="1" applyFill="1" applyAlignment="1">
      <alignment vertical="center"/>
    </xf>
    <xf numFmtId="164" fontId="35" fillId="0" borderId="16" xfId="3" applyFont="1" applyFill="1" applyBorder="1" applyAlignment="1">
      <alignment vertical="center"/>
    </xf>
    <xf numFmtId="164" fontId="35" fillId="0" borderId="12" xfId="3" applyFont="1" applyFill="1" applyBorder="1" applyAlignment="1">
      <alignment vertical="center"/>
    </xf>
    <xf numFmtId="164" fontId="35" fillId="0" borderId="0" xfId="3" applyFont="1" applyFill="1" applyAlignment="1">
      <alignment horizontal="center" vertical="center"/>
    </xf>
    <xf numFmtId="166" fontId="35" fillId="0" borderId="0" xfId="3" applyNumberFormat="1" applyFont="1" applyFill="1" applyAlignment="1">
      <alignment vertical="center"/>
    </xf>
    <xf numFmtId="164" fontId="37" fillId="0" borderId="0" xfId="3" applyFont="1" applyFill="1" applyAlignment="1">
      <alignment vertical="center"/>
    </xf>
    <xf numFmtId="164" fontId="37" fillId="0" borderId="3" xfId="3" applyFont="1" applyFill="1" applyBorder="1" applyAlignment="1">
      <alignment vertical="center"/>
    </xf>
    <xf numFmtId="164" fontId="37" fillId="0" borderId="0" xfId="3" applyFont="1" applyFill="1" applyAlignment="1">
      <alignment horizontal="left" vertical="center"/>
    </xf>
    <xf numFmtId="164" fontId="37" fillId="0" borderId="0" xfId="3" applyFont="1" applyFill="1" applyAlignment="1">
      <alignment horizontal="left" vertical="center" wrapText="1"/>
    </xf>
    <xf numFmtId="168" fontId="37" fillId="0" borderId="0" xfId="3" applyNumberFormat="1" applyFont="1" applyFill="1" applyAlignment="1">
      <alignment vertical="center"/>
    </xf>
    <xf numFmtId="164" fontId="37" fillId="0" borderId="16" xfId="3" applyFont="1" applyFill="1" applyBorder="1" applyAlignment="1">
      <alignment vertical="center"/>
    </xf>
    <xf numFmtId="164" fontId="37" fillId="0" borderId="12" xfId="3" applyFont="1" applyFill="1" applyBorder="1" applyAlignment="1">
      <alignment vertical="center"/>
    </xf>
    <xf numFmtId="164" fontId="37" fillId="0" borderId="0" xfId="3" applyFont="1" applyFill="1" applyAlignment="1">
      <alignment horizontal="center" vertical="center"/>
    </xf>
    <xf numFmtId="166" fontId="37" fillId="0" borderId="0" xfId="3" applyNumberFormat="1" applyFont="1" applyFill="1" applyAlignment="1">
      <alignment vertical="center"/>
    </xf>
    <xf numFmtId="164" fontId="38" fillId="0" borderId="0" xfId="3" applyFont="1" applyFill="1" applyAlignment="1">
      <alignment vertical="center"/>
    </xf>
    <xf numFmtId="164" fontId="38" fillId="0" borderId="3" xfId="3" applyFont="1" applyFill="1" applyBorder="1" applyAlignment="1">
      <alignment vertical="center"/>
    </xf>
    <xf numFmtId="164" fontId="38" fillId="0" borderId="0" xfId="3" applyFont="1" applyFill="1" applyAlignment="1">
      <alignment horizontal="left" vertical="center"/>
    </xf>
    <xf numFmtId="164" fontId="38" fillId="0" borderId="0" xfId="3" applyFont="1" applyFill="1" applyAlignment="1">
      <alignment horizontal="left" vertical="center" wrapText="1"/>
    </xf>
    <xf numFmtId="168" fontId="38" fillId="0" borderId="0" xfId="3" applyNumberFormat="1" applyFont="1" applyFill="1" applyAlignment="1">
      <alignment vertical="center"/>
    </xf>
    <xf numFmtId="164" fontId="38" fillId="0" borderId="16" xfId="3" applyFont="1" applyFill="1" applyBorder="1" applyAlignment="1">
      <alignment vertical="center"/>
    </xf>
    <xf numFmtId="164" fontId="38" fillId="0" borderId="12" xfId="3" applyFont="1" applyFill="1" applyBorder="1" applyAlignment="1">
      <alignment vertical="center"/>
    </xf>
    <xf numFmtId="164" fontId="38" fillId="0" borderId="0" xfId="3" applyFont="1" applyFill="1" applyAlignment="1">
      <alignment horizontal="center" vertical="center"/>
    </xf>
    <xf numFmtId="166" fontId="38" fillId="0" borderId="0" xfId="3" applyNumberFormat="1" applyFont="1" applyFill="1" applyAlignment="1">
      <alignment vertical="center"/>
    </xf>
    <xf numFmtId="164" fontId="39" fillId="0" borderId="20" xfId="3" applyFont="1" applyFill="1" applyBorder="1" applyAlignment="1" applyProtection="1">
      <alignment horizontal="center" vertical="center"/>
      <protection locked="0"/>
    </xf>
    <xf numFmtId="49" fontId="39" fillId="0" borderId="20" xfId="3" applyNumberFormat="1" applyFont="1" applyFill="1" applyBorder="1" applyAlignment="1" applyProtection="1">
      <alignment horizontal="left" vertical="center" wrapText="1"/>
      <protection locked="0"/>
    </xf>
    <xf numFmtId="164" fontId="39" fillId="0" borderId="20" xfId="3" applyFont="1" applyFill="1" applyBorder="1" applyAlignment="1" applyProtection="1">
      <alignment horizontal="left" vertical="center" wrapText="1"/>
      <protection locked="0"/>
    </xf>
    <xf numFmtId="164" fontId="39" fillId="0" borderId="20" xfId="3" applyFont="1" applyFill="1" applyBorder="1" applyAlignment="1" applyProtection="1">
      <alignment horizontal="center" vertical="center" wrapText="1"/>
      <protection locked="0"/>
    </xf>
    <xf numFmtId="168" fontId="39" fillId="0" borderId="20" xfId="3" applyNumberFormat="1" applyFont="1" applyFill="1" applyBorder="1" applyAlignment="1" applyProtection="1">
      <alignment vertical="center"/>
      <protection locked="0"/>
    </xf>
    <xf numFmtId="164" fontId="40" fillId="0" borderId="20" xfId="3" applyFont="1" applyFill="1" applyBorder="1" applyAlignment="1" applyProtection="1">
      <alignment vertical="center"/>
      <protection locked="0"/>
    </xf>
    <xf numFmtId="164" fontId="40" fillId="0" borderId="3" xfId="3" applyFont="1" applyFill="1" applyBorder="1" applyAlignment="1">
      <alignment vertical="center"/>
    </xf>
    <xf numFmtId="164" fontId="39" fillId="0" borderId="16" xfId="3" applyFont="1" applyFill="1" applyBorder="1" applyAlignment="1">
      <alignment horizontal="left" vertical="center"/>
    </xf>
    <xf numFmtId="164" fontId="39" fillId="0" borderId="0" xfId="3" applyFont="1" applyFill="1" applyAlignment="1">
      <alignment horizontal="center" vertical="center"/>
    </xf>
    <xf numFmtId="0" fontId="0" fillId="6" borderId="0" xfId="0" applyFill="1"/>
    <xf numFmtId="170" fontId="0" fillId="6" borderId="0" xfId="0" applyNumberFormat="1" applyFill="1"/>
    <xf numFmtId="170" fontId="0" fillId="0" borderId="0" xfId="0" applyNumberFormat="1"/>
    <xf numFmtId="164" fontId="41" fillId="0" borderId="20" xfId="3" applyFont="1" applyFill="1" applyBorder="1" applyAlignment="1" applyProtection="1">
      <alignment horizontal="left" vertical="center" wrapText="1"/>
      <protection locked="0"/>
    </xf>
    <xf numFmtId="168" fontId="39" fillId="0" borderId="20" xfId="3" applyNumberFormat="1" applyFont="1" applyFill="1" applyBorder="1" applyAlignment="1">
      <alignment vertical="center"/>
    </xf>
    <xf numFmtId="168" fontId="1" fillId="2" borderId="20" xfId="1" applyNumberFormat="1" applyFont="1" applyFill="1" applyBorder="1" applyAlignment="1" applyProtection="1">
      <alignment vertical="center"/>
      <protection locked="0"/>
    </xf>
    <xf numFmtId="164" fontId="1" fillId="0" borderId="0" xfId="1" applyFont="1" applyFill="1" applyAlignment="1"/>
    <xf numFmtId="164" fontId="1" fillId="2" borderId="0" xfId="1" applyFont="1" applyFill="1" applyAlignment="1"/>
    <xf numFmtId="164" fontId="39" fillId="0" borderId="17" xfId="3" applyFont="1" applyFill="1" applyBorder="1" applyAlignment="1">
      <alignment horizontal="left" vertical="center"/>
    </xf>
    <xf numFmtId="164" fontId="39" fillId="0" borderId="18" xfId="3" applyFont="1" applyFill="1" applyBorder="1" applyAlignment="1">
      <alignment horizontal="center" vertical="center"/>
    </xf>
    <xf numFmtId="169" fontId="18" fillId="0" borderId="18" xfId="3" applyNumberFormat="1" applyFont="1" applyFill="1" applyBorder="1" applyAlignment="1">
      <alignment vertical="center"/>
    </xf>
    <xf numFmtId="169" fontId="18" fillId="0" borderId="19" xfId="3" applyNumberFormat="1" applyFont="1" applyFill="1" applyBorder="1" applyAlignment="1">
      <alignment vertical="center"/>
    </xf>
    <xf numFmtId="164" fontId="27" fillId="0" borderId="0" xfId="3" applyFont="1" applyFill="1" applyAlignment="1">
      <alignment horizontal="left" vertical="center" wrapText="1"/>
    </xf>
    <xf numFmtId="165" fontId="26" fillId="0" borderId="0" xfId="3" applyNumberFormat="1" applyFont="1" applyFill="1" applyAlignment="1">
      <alignment vertical="center"/>
    </xf>
    <xf numFmtId="165" fontId="19" fillId="0" borderId="0" xfId="3" applyNumberFormat="1" applyFont="1" applyFill="1" applyAlignment="1">
      <alignment horizontal="right" vertical="center"/>
    </xf>
    <xf numFmtId="165" fontId="19" fillId="0" borderId="0" xfId="3" applyNumberFormat="1" applyFont="1" applyFill="1" applyAlignment="1">
      <alignment vertical="center"/>
    </xf>
    <xf numFmtId="164" fontId="22" fillId="0" borderId="0" xfId="3" applyFont="1" applyFill="1" applyAlignment="1">
      <alignment horizontal="left" vertical="center" wrapText="1"/>
    </xf>
    <xf numFmtId="165" fontId="23" fillId="0" borderId="0" xfId="3" applyNumberFormat="1" applyFont="1" applyFill="1" applyAlignment="1">
      <alignment horizontal="right" vertical="center"/>
    </xf>
    <xf numFmtId="165" fontId="23" fillId="0" borderId="0" xfId="3" applyNumberFormat="1" applyFont="1" applyFill="1" applyAlignment="1">
      <alignment vertical="center"/>
    </xf>
    <xf numFmtId="171" fontId="11" fillId="0" borderId="0" xfId="3" applyNumberFormat="1" applyFont="1" applyFill="1" applyAlignment="1">
      <alignment horizontal="left" vertical="center"/>
    </xf>
    <xf numFmtId="164" fontId="11" fillId="0" borderId="0" xfId="3" applyFont="1" applyFill="1" applyAlignment="1">
      <alignment vertical="center" wrapText="1"/>
    </xf>
    <xf numFmtId="164" fontId="16" fillId="0" borderId="9" xfId="3" applyFont="1" applyFill="1" applyBorder="1" applyAlignment="1">
      <alignment horizontal="center" vertical="center"/>
    </xf>
    <xf numFmtId="164" fontId="17" fillId="5" borderId="5" xfId="3" applyFont="1" applyFill="1" applyBorder="1" applyAlignment="1">
      <alignment horizontal="center" vertical="center"/>
    </xf>
    <xf numFmtId="164" fontId="17" fillId="5" borderId="6" xfId="3" applyFont="1" applyFill="1" applyBorder="1" applyAlignment="1">
      <alignment horizontal="center" vertical="center"/>
    </xf>
    <xf numFmtId="164" fontId="17" fillId="5" borderId="6" xfId="3" applyFont="1" applyFill="1" applyBorder="1" applyAlignment="1">
      <alignment horizontal="right" vertical="center"/>
    </xf>
    <xf numFmtId="164" fontId="17" fillId="5" borderId="7" xfId="3" applyFont="1" applyFill="1" applyBorder="1" applyAlignment="1">
      <alignment horizontal="center" vertical="center"/>
    </xf>
    <xf numFmtId="167" fontId="9" fillId="0" borderId="0" xfId="3" applyNumberFormat="1" applyFont="1" applyFill="1" applyAlignment="1">
      <alignment horizontal="left" vertical="center"/>
    </xf>
    <xf numFmtId="165" fontId="13" fillId="0" borderId="0" xfId="3" applyNumberFormat="1" applyFont="1" applyFill="1" applyAlignment="1">
      <alignment vertical="center"/>
    </xf>
    <xf numFmtId="164" fontId="14" fillId="4" borderId="6" xfId="3" applyFont="1" applyFill="1" applyBorder="1" applyAlignment="1">
      <alignment horizontal="left" vertical="center"/>
    </xf>
    <xf numFmtId="165" fontId="14" fillId="4" borderId="7" xfId="3" applyNumberFormat="1" applyFont="1" applyFill="1" applyBorder="1" applyAlignment="1">
      <alignment vertical="center"/>
    </xf>
    <xf numFmtId="164" fontId="10" fillId="0" borderId="0" xfId="3" applyFont="1" applyFill="1" applyAlignment="1">
      <alignment horizontal="left" vertical="center" wrapText="1"/>
    </xf>
    <xf numFmtId="164" fontId="7" fillId="3" borderId="0" xfId="3" applyFont="1" applyFill="1" applyAlignment="1">
      <alignment horizontal="center" vertical="center"/>
    </xf>
    <xf numFmtId="0" fontId="0" fillId="0" borderId="0" xfId="0" applyFill="1"/>
    <xf numFmtId="164" fontId="10" fillId="0" borderId="0" xfId="3" applyFont="1" applyFill="1" applyAlignment="1">
      <alignment horizontal="left" vertical="top" wrapText="1"/>
    </xf>
    <xf numFmtId="165" fontId="12" fillId="0" borderId="4" xfId="3" applyNumberFormat="1" applyFont="1" applyFill="1" applyBorder="1" applyAlignment="1">
      <alignment vertical="center"/>
    </xf>
    <xf numFmtId="164" fontId="9" fillId="0" borderId="0" xfId="3" applyFont="1" applyFill="1" applyAlignment="1">
      <alignment horizontal="right" vertical="center"/>
    </xf>
    <xf numFmtId="164" fontId="9" fillId="0" borderId="0" xfId="3" applyFont="1" applyFill="1" applyAlignment="1">
      <alignment horizontal="left" vertical="center" wrapText="1"/>
    </xf>
    <xf numFmtId="164" fontId="11" fillId="0" borderId="0" xfId="3" applyFont="1" applyFill="1" applyAlignment="1">
      <alignment horizontal="left" vertical="center"/>
    </xf>
  </cellXfs>
  <cellStyles count="8">
    <cellStyle name="Excel Built-in Bad" xfId="1"/>
    <cellStyle name="Excel Built-in Hyperlink" xfId="2"/>
    <cellStyle name="Excel Built-in Normal" xfId="3"/>
    <cellStyle name="Heading" xfId="4"/>
    <cellStyle name="Heading1" xfId="5"/>
    <cellStyle name="Normálne" xfId="0" builtinId="0" customBuiltin="1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Excel_BuiltIn__FilterDatabase__2" displayName="Excel_BuiltIn__FilterDatabase__2" ref="C151:K1224" totalsRowShown="0">
  <autoFilter ref="C151:K1224"/>
  <tableColumns count="9">
    <tableColumn id="1" name="PČ"/>
    <tableColumn id="2" name="Typ"/>
    <tableColumn id="3" name="Kód"/>
    <tableColumn id="4" name="Popis"/>
    <tableColumn id="5" name="MJ"/>
    <tableColumn id="6" name="Množstvo"/>
    <tableColumn id="7" name="J.cena [EUR]"/>
    <tableColumn id="8" name="Cena celkom [EUR]"/>
    <tableColumn id="9" name="Cenová sústav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Excel_BuiltIn__FilterDatabase__3" displayName="Excel_BuiltIn__FilterDatabase__3" ref="C125:K154" totalsRowShown="0">
  <autoFilter ref="C125:K154"/>
  <tableColumns count="9">
    <tableColumn id="1" name="PČ"/>
    <tableColumn id="2" name="Typ"/>
    <tableColumn id="3" name="Kód"/>
    <tableColumn id="4" name="Popis"/>
    <tableColumn id="5" name="MJ"/>
    <tableColumn id="6" name="Množstvo"/>
    <tableColumn id="7" name="J.cena [EUR]"/>
    <tableColumn id="8" name="Cena celkom [EUR]"/>
    <tableColumn id="9" name="Cenová sústava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Excel_BuiltIn__FilterDatabase__4" displayName="Excel_BuiltIn__FilterDatabase__4" ref="C126:K186" totalsRowShown="0">
  <autoFilter ref="C126:K186"/>
  <tableColumns count="9">
    <tableColumn id="1" name="PČ"/>
    <tableColumn id="2" name="Typ"/>
    <tableColumn id="3" name="Kód"/>
    <tableColumn id="4" name="Popis"/>
    <tableColumn id="5" name="MJ"/>
    <tableColumn id="6" name="Množstvo"/>
    <tableColumn id="7" name="J.cena [EUR]"/>
    <tableColumn id="8" name="Cena celkom [EUR]"/>
    <tableColumn id="9" name="Cenová sústava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Excel_BuiltIn__FilterDatabase__5" displayName="Excel_BuiltIn__FilterDatabase__5" ref="C126:K190" totalsRowShown="0">
  <autoFilter ref="C126:K190"/>
  <tableColumns count="9">
    <tableColumn id="1" name="PČ"/>
    <tableColumn id="2" name="Typ"/>
    <tableColumn id="3" name="Kód"/>
    <tableColumn id="4" name="Popis"/>
    <tableColumn id="5" name="MJ"/>
    <tableColumn id="6" name="Množstvo"/>
    <tableColumn id="7" name="J.cena [EUR]"/>
    <tableColumn id="8" name="Cena celkom [EUR]"/>
    <tableColumn id="9" name="Cenová sústav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1"/>
  <sheetViews>
    <sheetView workbookViewId="0">
      <selection activeCell="AN13" sqref="AN13"/>
    </sheetView>
  </sheetViews>
  <sheetFormatPr defaultRowHeight="14.25"/>
  <cols>
    <col min="1" max="1" width="6.125" style="2" customWidth="1"/>
    <col min="2" max="2" width="1.25" style="2" customWidth="1"/>
    <col min="3" max="3" width="3.125" style="2" customWidth="1"/>
    <col min="4" max="33" width="2" style="2" customWidth="1"/>
    <col min="34" max="34" width="2.5" style="2" customWidth="1"/>
    <col min="35" max="35" width="23.5" style="2" customWidth="1"/>
    <col min="36" max="37" width="1.875" style="2" customWidth="1"/>
    <col min="38" max="38" width="6.125" style="2" customWidth="1"/>
    <col min="39" max="39" width="2.5" style="2" customWidth="1"/>
    <col min="40" max="40" width="9.875" style="2" customWidth="1"/>
    <col min="41" max="41" width="5.625" style="2" customWidth="1"/>
    <col min="42" max="42" width="3.125" style="2" customWidth="1"/>
    <col min="43" max="43" width="11.625" style="2" hidden="1" customWidth="1"/>
    <col min="44" max="44" width="10.125" style="2" customWidth="1"/>
    <col min="45" max="47" width="19.125" style="2" hidden="1" customWidth="1"/>
    <col min="48" max="49" width="16.125" style="2" hidden="1" customWidth="1"/>
    <col min="50" max="51" width="18.5" style="2" hidden="1" customWidth="1"/>
    <col min="52" max="52" width="16.125" style="2" hidden="1" customWidth="1"/>
    <col min="53" max="53" width="14.25" style="2" hidden="1" customWidth="1"/>
    <col min="54" max="54" width="18.5" style="2" hidden="1" customWidth="1"/>
    <col min="55" max="55" width="16.125" style="2" hidden="1" customWidth="1"/>
    <col min="56" max="56" width="14.25" style="2" hidden="1" customWidth="1"/>
    <col min="57" max="57" width="49.375" style="2" customWidth="1"/>
    <col min="58" max="70" width="6.5" style="2" customWidth="1"/>
    <col min="71" max="91" width="6.875" style="2" hidden="1" customWidth="1"/>
    <col min="92" max="1024" width="6.5" style="2" customWidth="1"/>
    <col min="1025" max="1025" width="9" customWidth="1"/>
  </cols>
  <sheetData>
    <row r="1" spans="1:74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spans="1:74" ht="36.950000000000003" customHeight="1">
      <c r="AR2" s="224" t="s">
        <v>4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3" t="s">
        <v>5</v>
      </c>
      <c r="BT2" s="3" t="s">
        <v>6</v>
      </c>
    </row>
    <row r="3" spans="1:74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6</v>
      </c>
    </row>
    <row r="4" spans="1:74" ht="24.95" customHeight="1">
      <c r="B4" s="6"/>
      <c r="D4" s="7" t="s">
        <v>7</v>
      </c>
      <c r="AR4" s="6"/>
      <c r="AS4" s="8" t="s">
        <v>8</v>
      </c>
      <c r="BS4" s="3" t="s">
        <v>5</v>
      </c>
    </row>
    <row r="5" spans="1:74" ht="12" customHeight="1">
      <c r="B5" s="6"/>
      <c r="D5" s="9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R5" s="6"/>
      <c r="BS5" s="3" t="s">
        <v>5</v>
      </c>
    </row>
    <row r="6" spans="1:74" ht="36.950000000000003" customHeight="1">
      <c r="B6" s="6"/>
      <c r="D6" s="11" t="s">
        <v>9</v>
      </c>
      <c r="K6" s="226" t="s">
        <v>10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6"/>
      <c r="BS6" s="3" t="s">
        <v>5</v>
      </c>
    </row>
    <row r="7" spans="1:74" ht="12" customHeight="1">
      <c r="B7" s="6"/>
      <c r="D7" s="12" t="s">
        <v>11</v>
      </c>
      <c r="K7" s="13"/>
      <c r="AK7" s="12" t="s">
        <v>12</v>
      </c>
      <c r="AN7" s="13"/>
      <c r="AR7" s="6"/>
      <c r="BS7" s="3" t="s">
        <v>5</v>
      </c>
    </row>
    <row r="8" spans="1:74" ht="12" customHeight="1">
      <c r="B8" s="6"/>
      <c r="D8" s="12" t="s">
        <v>13</v>
      </c>
      <c r="K8" s="13" t="s">
        <v>14</v>
      </c>
      <c r="AK8" s="12" t="s">
        <v>15</v>
      </c>
      <c r="AN8" s="13"/>
      <c r="AR8" s="6"/>
      <c r="BS8" s="3" t="s">
        <v>5</v>
      </c>
    </row>
    <row r="9" spans="1:74" ht="14.45" customHeight="1">
      <c r="B9" s="6"/>
      <c r="AR9" s="6"/>
      <c r="BS9" s="3" t="s">
        <v>5</v>
      </c>
    </row>
    <row r="10" spans="1:74" ht="12" customHeight="1">
      <c r="B10" s="6"/>
      <c r="D10" s="12" t="s">
        <v>16</v>
      </c>
      <c r="AK10" s="12" t="s">
        <v>17</v>
      </c>
      <c r="AN10" s="13"/>
      <c r="AR10" s="6"/>
      <c r="BS10" s="3" t="s">
        <v>5</v>
      </c>
    </row>
    <row r="11" spans="1:74" ht="18.399999999999999" customHeight="1">
      <c r="B11" s="6"/>
      <c r="E11" s="13" t="s">
        <v>18</v>
      </c>
      <c r="AK11" s="12" t="s">
        <v>19</v>
      </c>
      <c r="AN11" s="13"/>
      <c r="AR11" s="6"/>
      <c r="BS11" s="3" t="s">
        <v>5</v>
      </c>
    </row>
    <row r="12" spans="1:74" ht="6.95" customHeight="1">
      <c r="B12" s="6"/>
      <c r="AR12" s="6"/>
      <c r="BS12" s="3" t="s">
        <v>5</v>
      </c>
    </row>
    <row r="13" spans="1:74" ht="12" customHeight="1">
      <c r="B13" s="6"/>
      <c r="D13" s="12" t="s">
        <v>20</v>
      </c>
      <c r="AK13" s="12" t="s">
        <v>17</v>
      </c>
      <c r="AN13" s="13"/>
      <c r="AR13" s="6"/>
      <c r="BS13" s="3" t="s">
        <v>5</v>
      </c>
    </row>
    <row r="14" spans="1:74">
      <c r="B14" s="6"/>
      <c r="E14" s="13" t="s">
        <v>21</v>
      </c>
      <c r="AK14" s="12" t="s">
        <v>19</v>
      </c>
      <c r="AN14" s="13"/>
      <c r="AR14" s="6"/>
      <c r="BS14" s="3" t="s">
        <v>5</v>
      </c>
    </row>
    <row r="15" spans="1:74" ht="6.95" customHeight="1">
      <c r="B15" s="6"/>
      <c r="AR15" s="6"/>
      <c r="BS15" s="3" t="s">
        <v>2</v>
      </c>
    </row>
    <row r="16" spans="1:74" ht="12" customHeight="1">
      <c r="B16" s="6"/>
      <c r="D16" s="12" t="s">
        <v>22</v>
      </c>
      <c r="AK16" s="12" t="s">
        <v>17</v>
      </c>
      <c r="AN16" s="13"/>
      <c r="AR16" s="6"/>
      <c r="BS16" s="3" t="s">
        <v>2</v>
      </c>
    </row>
    <row r="17" spans="2:71" ht="18.399999999999999" customHeight="1">
      <c r="B17" s="6"/>
      <c r="E17" s="13" t="s">
        <v>23</v>
      </c>
      <c r="AK17" s="12" t="s">
        <v>19</v>
      </c>
      <c r="AN17" s="13"/>
      <c r="AR17" s="6"/>
      <c r="BS17" s="3" t="s">
        <v>2</v>
      </c>
    </row>
    <row r="18" spans="2:71" ht="6.95" customHeight="1">
      <c r="B18" s="6"/>
      <c r="AR18" s="6"/>
      <c r="BS18" s="3" t="s">
        <v>24</v>
      </c>
    </row>
    <row r="19" spans="2:71" ht="12" customHeight="1">
      <c r="B19" s="6"/>
      <c r="D19" s="12" t="s">
        <v>25</v>
      </c>
      <c r="AK19" s="12" t="s">
        <v>17</v>
      </c>
      <c r="AN19" s="13"/>
      <c r="AR19" s="6"/>
      <c r="BS19" s="3" t="s">
        <v>24</v>
      </c>
    </row>
    <row r="20" spans="2:71" ht="18.399999999999999" customHeight="1">
      <c r="B20" s="6"/>
      <c r="E20" s="13" t="s">
        <v>26</v>
      </c>
      <c r="AK20" s="12" t="s">
        <v>19</v>
      </c>
      <c r="AN20" s="13"/>
      <c r="AR20" s="6"/>
      <c r="BS20" s="3" t="s">
        <v>27</v>
      </c>
    </row>
    <row r="21" spans="2:71" ht="6.95" customHeight="1">
      <c r="B21" s="6"/>
      <c r="AR21" s="6"/>
    </row>
    <row r="22" spans="2:71" ht="12" customHeight="1">
      <c r="B22" s="6"/>
      <c r="D22" s="12" t="s">
        <v>28</v>
      </c>
      <c r="AR22" s="6"/>
    </row>
    <row r="23" spans="2:71" ht="16.5" customHeight="1">
      <c r="B23" s="6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6"/>
    </row>
    <row r="24" spans="2:71" ht="6.95" customHeight="1">
      <c r="B24" s="6"/>
      <c r="AR24" s="6"/>
    </row>
    <row r="25" spans="2:71" ht="6.95" customHeight="1">
      <c r="B25" s="6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R25" s="6"/>
    </row>
    <row r="26" spans="2:71" s="14" customFormat="1" ht="25.9" customHeight="1">
      <c r="B26" s="15"/>
      <c r="D26" s="16" t="s">
        <v>29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227">
        <f>ROUND(AG94,2)</f>
        <v>0</v>
      </c>
      <c r="AL26" s="227"/>
      <c r="AM26" s="227"/>
      <c r="AN26" s="227"/>
      <c r="AO26" s="227"/>
      <c r="AR26" s="15"/>
    </row>
    <row r="27" spans="2:71" s="14" customFormat="1" ht="6.95" customHeight="1">
      <c r="B27" s="15"/>
      <c r="AR27" s="15"/>
    </row>
    <row r="28" spans="2:71" s="14" customFormat="1" ht="12.75">
      <c r="B28" s="15"/>
      <c r="L28" s="228" t="s">
        <v>30</v>
      </c>
      <c r="M28" s="228"/>
      <c r="N28" s="228"/>
      <c r="O28" s="228"/>
      <c r="P28" s="228"/>
      <c r="W28" s="228" t="s">
        <v>31</v>
      </c>
      <c r="X28" s="228"/>
      <c r="Y28" s="228"/>
      <c r="Z28" s="228"/>
      <c r="AA28" s="228"/>
      <c r="AB28" s="228"/>
      <c r="AC28" s="228"/>
      <c r="AD28" s="228"/>
      <c r="AE28" s="228"/>
      <c r="AK28" s="228" t="s">
        <v>32</v>
      </c>
      <c r="AL28" s="228"/>
      <c r="AM28" s="228"/>
      <c r="AN28" s="228"/>
      <c r="AO28" s="228"/>
      <c r="AR28" s="15"/>
    </row>
    <row r="29" spans="2:71" s="19" customFormat="1" ht="14.45" customHeight="1">
      <c r="B29" s="20"/>
      <c r="D29" s="12" t="s">
        <v>33</v>
      </c>
      <c r="F29" s="12" t="s">
        <v>34</v>
      </c>
      <c r="L29" s="219">
        <v>0.2</v>
      </c>
      <c r="M29" s="219"/>
      <c r="N29" s="219"/>
      <c r="O29" s="219"/>
      <c r="P29" s="219"/>
      <c r="W29" s="220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20">
        <f>ROUND(AV94, 2)</f>
        <v>0</v>
      </c>
      <c r="AL29" s="220"/>
      <c r="AM29" s="220"/>
      <c r="AN29" s="220"/>
      <c r="AO29" s="220"/>
      <c r="AR29" s="20"/>
    </row>
    <row r="30" spans="2:71" s="19" customFormat="1" ht="14.45" customHeight="1">
      <c r="B30" s="20"/>
      <c r="F30" s="12" t="s">
        <v>35</v>
      </c>
      <c r="L30" s="219">
        <v>0.2</v>
      </c>
      <c r="M30" s="219"/>
      <c r="N30" s="219"/>
      <c r="O30" s="219"/>
      <c r="P30" s="219"/>
      <c r="W30" s="220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20">
        <f>ROUND(AW94, 2)</f>
        <v>0</v>
      </c>
      <c r="AL30" s="220"/>
      <c r="AM30" s="220"/>
      <c r="AN30" s="220"/>
      <c r="AO30" s="220"/>
      <c r="AR30" s="20"/>
    </row>
    <row r="31" spans="2:71" s="19" customFormat="1" ht="14.45" hidden="1" customHeight="1">
      <c r="B31" s="20"/>
      <c r="F31" s="12" t="s">
        <v>36</v>
      </c>
      <c r="L31" s="219">
        <v>0.2</v>
      </c>
      <c r="M31" s="219"/>
      <c r="N31" s="219"/>
      <c r="O31" s="219"/>
      <c r="P31" s="219"/>
      <c r="W31" s="220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20">
        <v>0</v>
      </c>
      <c r="AL31" s="220"/>
      <c r="AM31" s="220"/>
      <c r="AN31" s="220"/>
      <c r="AO31" s="220"/>
      <c r="AR31" s="20"/>
    </row>
    <row r="32" spans="2:71" s="19" customFormat="1" ht="14.45" hidden="1" customHeight="1">
      <c r="B32" s="20"/>
      <c r="F32" s="12" t="s">
        <v>37</v>
      </c>
      <c r="L32" s="219">
        <v>0.2</v>
      </c>
      <c r="M32" s="219"/>
      <c r="N32" s="219"/>
      <c r="O32" s="219"/>
      <c r="P32" s="219"/>
      <c r="W32" s="220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20">
        <v>0</v>
      </c>
      <c r="AL32" s="220"/>
      <c r="AM32" s="220"/>
      <c r="AN32" s="220"/>
      <c r="AO32" s="220"/>
      <c r="AR32" s="20"/>
    </row>
    <row r="33" spans="2:44" s="19" customFormat="1" ht="14.45" hidden="1" customHeight="1">
      <c r="B33" s="20"/>
      <c r="F33" s="12" t="s">
        <v>38</v>
      </c>
      <c r="L33" s="219">
        <v>0</v>
      </c>
      <c r="M33" s="219"/>
      <c r="N33" s="219"/>
      <c r="O33" s="219"/>
      <c r="P33" s="219"/>
      <c r="W33" s="220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20">
        <v>0</v>
      </c>
      <c r="AL33" s="220"/>
      <c r="AM33" s="220"/>
      <c r="AN33" s="220"/>
      <c r="AO33" s="220"/>
      <c r="AR33" s="20"/>
    </row>
    <row r="34" spans="2:44" s="14" customFormat="1" ht="6.95" customHeight="1">
      <c r="B34" s="15"/>
      <c r="AR34" s="15"/>
    </row>
    <row r="35" spans="2:44" s="14" customFormat="1" ht="25.9" customHeight="1">
      <c r="B35" s="15"/>
      <c r="C35" s="21"/>
      <c r="D35" s="22" t="s">
        <v>39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4" t="s">
        <v>40</v>
      </c>
      <c r="U35" s="23"/>
      <c r="V35" s="23"/>
      <c r="W35" s="23"/>
      <c r="X35" s="221" t="s">
        <v>41</v>
      </c>
      <c r="Y35" s="221"/>
      <c r="Z35" s="221"/>
      <c r="AA35" s="221"/>
      <c r="AB35" s="221"/>
      <c r="AC35" s="23"/>
      <c r="AD35" s="23"/>
      <c r="AE35" s="23"/>
      <c r="AF35" s="23"/>
      <c r="AG35" s="23"/>
      <c r="AH35" s="23"/>
      <c r="AI35" s="23"/>
      <c r="AJ35" s="23"/>
      <c r="AK35" s="222">
        <f>SUM(AK26:AK33)</f>
        <v>0</v>
      </c>
      <c r="AL35" s="222"/>
      <c r="AM35" s="222"/>
      <c r="AN35" s="222"/>
      <c r="AO35" s="222"/>
      <c r="AP35" s="21"/>
      <c r="AQ35" s="21"/>
      <c r="AR35" s="15"/>
    </row>
    <row r="36" spans="2:44" s="14" customFormat="1" ht="6.95" customHeight="1">
      <c r="B36" s="15"/>
      <c r="AR36" s="15"/>
    </row>
    <row r="37" spans="2:44" s="14" customFormat="1" ht="14.45" customHeight="1">
      <c r="B37" s="15"/>
      <c r="AR37" s="15"/>
    </row>
    <row r="38" spans="2:44" ht="14.45" customHeight="1">
      <c r="B38" s="6"/>
      <c r="AR38" s="6"/>
    </row>
    <row r="39" spans="2:44" ht="14.45" customHeight="1">
      <c r="B39" s="6"/>
      <c r="AR39" s="6"/>
    </row>
    <row r="40" spans="2:44" ht="14.45" customHeight="1">
      <c r="B40" s="6"/>
      <c r="AR40" s="6"/>
    </row>
    <row r="41" spans="2:44" ht="14.45" customHeight="1">
      <c r="B41" s="6"/>
      <c r="AR41" s="6"/>
    </row>
    <row r="42" spans="2:44" ht="14.45" customHeight="1">
      <c r="B42" s="6"/>
      <c r="AR42" s="6"/>
    </row>
    <row r="43" spans="2:44" ht="14.45" customHeight="1">
      <c r="B43" s="6"/>
      <c r="AR43" s="6"/>
    </row>
    <row r="44" spans="2:44" ht="14.45" customHeight="1">
      <c r="B44" s="6"/>
      <c r="AR44" s="6"/>
    </row>
    <row r="45" spans="2:44" ht="14.45" customHeight="1">
      <c r="B45" s="6"/>
      <c r="AR45" s="6"/>
    </row>
    <row r="46" spans="2:44" ht="14.45" customHeight="1">
      <c r="B46" s="6"/>
      <c r="AR46" s="6"/>
    </row>
    <row r="47" spans="2:44" ht="14.45" customHeight="1">
      <c r="B47" s="6"/>
      <c r="AR47" s="6"/>
    </row>
    <row r="48" spans="2:44" ht="14.45" customHeight="1">
      <c r="B48" s="6"/>
      <c r="AR48" s="6"/>
    </row>
    <row r="49" spans="2:44" s="14" customFormat="1" ht="14.45" customHeight="1">
      <c r="B49" s="15"/>
      <c r="D49" s="25" t="s">
        <v>42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5" t="s">
        <v>43</v>
      </c>
      <c r="AI49" s="26"/>
      <c r="AJ49" s="26"/>
      <c r="AK49" s="26"/>
      <c r="AL49" s="26"/>
      <c r="AM49" s="26"/>
      <c r="AN49" s="26"/>
      <c r="AO49" s="26"/>
      <c r="AR49" s="15"/>
    </row>
    <row r="50" spans="2:44">
      <c r="B50" s="6"/>
      <c r="AR50" s="6"/>
    </row>
    <row r="51" spans="2:44">
      <c r="B51" s="6"/>
      <c r="AR51" s="6"/>
    </row>
    <row r="52" spans="2:44">
      <c r="B52" s="6"/>
      <c r="AR52" s="6"/>
    </row>
    <row r="53" spans="2:44">
      <c r="B53" s="6"/>
      <c r="AR53" s="6"/>
    </row>
    <row r="54" spans="2:44">
      <c r="B54" s="6"/>
      <c r="AR54" s="6"/>
    </row>
    <row r="55" spans="2:44">
      <c r="B55" s="6"/>
      <c r="AR55" s="6"/>
    </row>
    <row r="56" spans="2:44">
      <c r="B56" s="6"/>
      <c r="AR56" s="6"/>
    </row>
    <row r="57" spans="2:44">
      <c r="B57" s="6"/>
      <c r="AR57" s="6"/>
    </row>
    <row r="58" spans="2:44">
      <c r="B58" s="6"/>
      <c r="AR58" s="6"/>
    </row>
    <row r="59" spans="2:44">
      <c r="B59" s="6"/>
      <c r="AR59" s="6"/>
    </row>
    <row r="60" spans="2:44" s="14" customFormat="1" ht="12.75">
      <c r="B60" s="15"/>
      <c r="D60" s="27" t="s">
        <v>44</v>
      </c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7" t="s">
        <v>45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27" t="s">
        <v>44</v>
      </c>
      <c r="AI60" s="17"/>
      <c r="AJ60" s="17"/>
      <c r="AK60" s="17"/>
      <c r="AL60" s="17"/>
      <c r="AM60" s="27" t="s">
        <v>45</v>
      </c>
      <c r="AN60" s="17"/>
      <c r="AO60" s="17"/>
      <c r="AR60" s="15"/>
    </row>
    <row r="61" spans="2:44">
      <c r="B61" s="6"/>
      <c r="AR61" s="6"/>
    </row>
    <row r="62" spans="2:44">
      <c r="B62" s="6"/>
      <c r="AR62" s="6"/>
    </row>
    <row r="63" spans="2:44">
      <c r="B63" s="6"/>
      <c r="AR63" s="6"/>
    </row>
    <row r="64" spans="2:44" s="14" customFormat="1" ht="12.75">
      <c r="B64" s="15"/>
      <c r="D64" s="25" t="s">
        <v>46</v>
      </c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5" t="s">
        <v>47</v>
      </c>
      <c r="AI64" s="26"/>
      <c r="AJ64" s="26"/>
      <c r="AK64" s="26"/>
      <c r="AL64" s="26"/>
      <c r="AM64" s="26"/>
      <c r="AN64" s="26"/>
      <c r="AO64" s="26"/>
      <c r="AR64" s="15"/>
    </row>
    <row r="65" spans="2:44">
      <c r="B65" s="6"/>
      <c r="AR65" s="6"/>
    </row>
    <row r="66" spans="2:44">
      <c r="B66" s="6"/>
      <c r="AR66" s="6"/>
    </row>
    <row r="67" spans="2:44">
      <c r="B67" s="6"/>
      <c r="AR67" s="6"/>
    </row>
    <row r="68" spans="2:44">
      <c r="B68" s="6"/>
      <c r="AR68" s="6"/>
    </row>
    <row r="69" spans="2:44">
      <c r="B69" s="6"/>
      <c r="AR69" s="6"/>
    </row>
    <row r="70" spans="2:44">
      <c r="B70" s="6"/>
      <c r="AR70" s="6"/>
    </row>
    <row r="71" spans="2:44">
      <c r="B71" s="6"/>
      <c r="AR71" s="6"/>
    </row>
    <row r="72" spans="2:44">
      <c r="B72" s="6"/>
      <c r="AR72" s="6"/>
    </row>
    <row r="73" spans="2:44">
      <c r="B73" s="6"/>
      <c r="AR73" s="6"/>
    </row>
    <row r="74" spans="2:44">
      <c r="B74" s="6"/>
      <c r="AR74" s="6"/>
    </row>
    <row r="75" spans="2:44" s="14" customFormat="1" ht="12.75">
      <c r="B75" s="15"/>
      <c r="D75" s="27" t="s">
        <v>44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27" t="s">
        <v>45</v>
      </c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27" t="s">
        <v>44</v>
      </c>
      <c r="AI75" s="17"/>
      <c r="AJ75" s="17"/>
      <c r="AK75" s="17"/>
      <c r="AL75" s="17"/>
      <c r="AM75" s="27" t="s">
        <v>45</v>
      </c>
      <c r="AN75" s="17"/>
      <c r="AO75" s="17"/>
      <c r="AR75" s="15"/>
    </row>
    <row r="76" spans="2:44" s="14" customFormat="1" ht="11.25">
      <c r="B76" s="15"/>
      <c r="AR76" s="15"/>
    </row>
    <row r="77" spans="2:44" s="14" customFormat="1" ht="6.95" customHeight="1">
      <c r="B77" s="28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5"/>
    </row>
    <row r="81" spans="1:91" s="14" customFormat="1" ht="6.95" customHeight="1">
      <c r="B81" s="29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15"/>
    </row>
    <row r="82" spans="1:91" s="14" customFormat="1" ht="24.95" customHeight="1">
      <c r="B82" s="15"/>
      <c r="C82" s="7" t="s">
        <v>48</v>
      </c>
      <c r="AR82" s="15"/>
    </row>
    <row r="83" spans="1:91" s="14" customFormat="1" ht="6.95" customHeight="1">
      <c r="B83" s="15"/>
      <c r="AR83" s="15"/>
    </row>
    <row r="84" spans="1:91" s="30" customFormat="1" ht="12" customHeight="1">
      <c r="B84" s="31"/>
      <c r="C84" s="12"/>
      <c r="AR84" s="31"/>
    </row>
    <row r="85" spans="1:91" s="32" customFormat="1" ht="36.950000000000003" customHeight="1">
      <c r="B85" s="33"/>
      <c r="C85" s="34" t="s">
        <v>9</v>
      </c>
      <c r="L85" s="223" t="str">
        <f>K6</f>
        <v xml:space="preserve"> OBNOVA NKP, ÚZPF Č. 2354/0, ŽELEZIAREŇ, ZLIEVÁREŇ, STARÁ MAŠA, KROMPACHY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33"/>
    </row>
    <row r="86" spans="1:91" s="14" customFormat="1" ht="6.95" customHeight="1">
      <c r="B86" s="15"/>
      <c r="AR86" s="15"/>
    </row>
    <row r="87" spans="1:91" s="14" customFormat="1" ht="12" customHeight="1">
      <c r="B87" s="15"/>
      <c r="C87" s="12" t="s">
        <v>13</v>
      </c>
      <c r="L87" s="35" t="str">
        <f>IF(K8="","",K8)</f>
        <v>Stará Maša, Krompachy</v>
      </c>
      <c r="AI87" s="12" t="s">
        <v>15</v>
      </c>
      <c r="AM87" s="212" t="str">
        <f>IF(AN8= "","",AN8)</f>
        <v/>
      </c>
      <c r="AN87" s="212"/>
      <c r="AR87" s="15"/>
    </row>
    <row r="88" spans="1:91" s="14" customFormat="1" ht="6.95" customHeight="1">
      <c r="B88" s="15"/>
      <c r="AR88" s="15"/>
    </row>
    <row r="89" spans="1:91" s="14" customFormat="1" ht="25.7" customHeight="1">
      <c r="B89" s="15"/>
      <c r="C89" s="12" t="s">
        <v>16</v>
      </c>
      <c r="L89" s="30" t="str">
        <f>IF(E11= "","",E11)</f>
        <v>Mesto Krompachy, Nám. Slobody 1, 053 42 Krompachy</v>
      </c>
      <c r="AI89" s="12" t="s">
        <v>22</v>
      </c>
      <c r="AM89" s="213" t="str">
        <f>IF(E17="","",E17)</f>
        <v>AŽ PROJEKT s.r.o., Toplianska 28,  Bratislava</v>
      </c>
      <c r="AN89" s="213"/>
      <c r="AO89" s="213"/>
      <c r="AP89" s="213"/>
      <c r="AR89" s="15"/>
      <c r="AS89" s="214" t="s">
        <v>49</v>
      </c>
      <c r="AT89" s="214"/>
      <c r="AU89" s="37"/>
      <c r="AV89" s="37"/>
      <c r="AW89" s="37"/>
      <c r="AX89" s="37"/>
      <c r="AY89" s="37"/>
      <c r="AZ89" s="37"/>
      <c r="BA89" s="37"/>
      <c r="BB89" s="37"/>
      <c r="BC89" s="37"/>
      <c r="BD89" s="38"/>
    </row>
    <row r="90" spans="1:91" s="14" customFormat="1" ht="15.2" customHeight="1">
      <c r="B90" s="15"/>
      <c r="C90" s="12" t="s">
        <v>20</v>
      </c>
      <c r="L90" s="30" t="str">
        <f>IF(E14="","",E14)</f>
        <v xml:space="preserve"> </v>
      </c>
      <c r="AI90" s="12" t="s">
        <v>25</v>
      </c>
      <c r="AM90" s="213" t="str">
        <f>IF(E20="","",E20)</f>
        <v>Ing. Krumpolec</v>
      </c>
      <c r="AN90" s="213"/>
      <c r="AO90" s="213"/>
      <c r="AP90" s="213"/>
      <c r="AR90" s="15"/>
      <c r="AS90" s="214"/>
      <c r="AT90" s="214"/>
      <c r="BD90" s="39"/>
    </row>
    <row r="91" spans="1:91" s="14" customFormat="1" ht="10.9" customHeight="1">
      <c r="B91" s="15"/>
      <c r="AR91" s="15"/>
      <c r="AS91" s="214"/>
      <c r="AT91" s="214"/>
      <c r="BD91" s="39"/>
    </row>
    <row r="92" spans="1:91" s="14" customFormat="1" ht="29.25" customHeight="1">
      <c r="B92" s="15"/>
      <c r="C92" s="215" t="s">
        <v>50</v>
      </c>
      <c r="D92" s="215"/>
      <c r="E92" s="215"/>
      <c r="F92" s="215"/>
      <c r="G92" s="215"/>
      <c r="H92" s="40"/>
      <c r="I92" s="216" t="s">
        <v>51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7" t="s">
        <v>52</v>
      </c>
      <c r="AH92" s="217"/>
      <c r="AI92" s="217"/>
      <c r="AJ92" s="217"/>
      <c r="AK92" s="217"/>
      <c r="AL92" s="217"/>
      <c r="AM92" s="217"/>
      <c r="AN92" s="218" t="s">
        <v>53</v>
      </c>
      <c r="AO92" s="218"/>
      <c r="AP92" s="218"/>
      <c r="AQ92" s="41" t="s">
        <v>54</v>
      </c>
      <c r="AR92" s="15"/>
      <c r="AS92" s="42" t="s">
        <v>55</v>
      </c>
      <c r="AT92" s="43" t="s">
        <v>56</v>
      </c>
      <c r="AU92" s="43" t="s">
        <v>57</v>
      </c>
      <c r="AV92" s="43" t="s">
        <v>58</v>
      </c>
      <c r="AW92" s="43" t="s">
        <v>59</v>
      </c>
      <c r="AX92" s="43" t="s">
        <v>60</v>
      </c>
      <c r="AY92" s="43" t="s">
        <v>61</v>
      </c>
      <c r="AZ92" s="43" t="s">
        <v>62</v>
      </c>
      <c r="BA92" s="43" t="s">
        <v>63</v>
      </c>
      <c r="BB92" s="43" t="s">
        <v>64</v>
      </c>
      <c r="BC92" s="43" t="s">
        <v>65</v>
      </c>
      <c r="BD92" s="44" t="s">
        <v>66</v>
      </c>
    </row>
    <row r="93" spans="1:91" s="14" customFormat="1" ht="10.9" customHeight="1">
      <c r="B93" s="15"/>
      <c r="AR93" s="15"/>
      <c r="AS93" s="45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8"/>
    </row>
    <row r="94" spans="1:91" s="46" customFormat="1" ht="32.450000000000003" customHeight="1">
      <c r="B94" s="47"/>
      <c r="C94" s="48" t="s">
        <v>67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 t="shared" ref="AN94:AN99" si="0">SUM(AG94,AT94)</f>
        <v>0</v>
      </c>
      <c r="AO94" s="208"/>
      <c r="AP94" s="208"/>
      <c r="AQ94" s="51"/>
      <c r="AR94" s="47"/>
      <c r="AS94" s="52">
        <f>ROUND(AS95,2)</f>
        <v>0</v>
      </c>
      <c r="AT94" s="53">
        <f t="shared" ref="AT94:AT99" si="1">ROUND(SUM(AV94:AW94),2)</f>
        <v>0</v>
      </c>
      <c r="AU94" s="54">
        <f>ROUND(AU95,5)</f>
        <v>12234.58257</v>
      </c>
      <c r="AV94" s="53">
        <f>ROUND(AZ94*L29,2)</f>
        <v>0</v>
      </c>
      <c r="AW94" s="53">
        <f>ROUND(BA94*L30,2)</f>
        <v>0</v>
      </c>
      <c r="AX94" s="53">
        <f>ROUND(BB94*L29,2)</f>
        <v>0</v>
      </c>
      <c r="AY94" s="53">
        <f>ROUND(BC94*L30,2)</f>
        <v>0</v>
      </c>
      <c r="AZ94" s="53">
        <f>ROUND(AZ95,2)</f>
        <v>0</v>
      </c>
      <c r="BA94" s="53">
        <f>ROUND(BA95,2)</f>
        <v>0</v>
      </c>
      <c r="BB94" s="53">
        <f>ROUND(BB95,2)</f>
        <v>0</v>
      </c>
      <c r="BC94" s="53">
        <f>ROUND(BC95,2)</f>
        <v>0</v>
      </c>
      <c r="BD94" s="55">
        <f>ROUND(BD95,2)</f>
        <v>0</v>
      </c>
      <c r="BS94" s="56" t="s">
        <v>68</v>
      </c>
      <c r="BT94" s="56" t="s">
        <v>69</v>
      </c>
      <c r="BU94" s="57" t="s">
        <v>70</v>
      </c>
      <c r="BV94" s="56" t="s">
        <v>71</v>
      </c>
      <c r="BW94" s="56" t="s">
        <v>3</v>
      </c>
      <c r="BX94" s="56" t="s">
        <v>72</v>
      </c>
      <c r="CL94" s="56"/>
    </row>
    <row r="95" spans="1:91" s="58" customFormat="1" ht="37.5" customHeight="1">
      <c r="B95" s="59"/>
      <c r="C95" s="60"/>
      <c r="D95" s="209" t="s">
        <v>73</v>
      </c>
      <c r="E95" s="209"/>
      <c r="F95" s="209"/>
      <c r="G95" s="209"/>
      <c r="H95" s="209"/>
      <c r="I95" s="61"/>
      <c r="J95" s="209" t="s">
        <v>74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10">
        <f>ROUND(SUM(AG96:AG99),2)</f>
        <v>0</v>
      </c>
      <c r="AH95" s="210"/>
      <c r="AI95" s="210"/>
      <c r="AJ95" s="210"/>
      <c r="AK95" s="210"/>
      <c r="AL95" s="210"/>
      <c r="AM95" s="210"/>
      <c r="AN95" s="211">
        <f t="shared" si="0"/>
        <v>0</v>
      </c>
      <c r="AO95" s="211"/>
      <c r="AP95" s="211"/>
      <c r="AQ95" s="62" t="s">
        <v>75</v>
      </c>
      <c r="AR95" s="59"/>
      <c r="AS95" s="63">
        <f>ROUND(SUM(AS96:AS99),2)</f>
        <v>0</v>
      </c>
      <c r="AT95" s="64">
        <f t="shared" si="1"/>
        <v>0</v>
      </c>
      <c r="AU95" s="65">
        <f>ROUND(SUM(AU96:AU99),5)</f>
        <v>12234.58257</v>
      </c>
      <c r="AV95" s="64">
        <f>ROUND(AZ95*L29,2)</f>
        <v>0</v>
      </c>
      <c r="AW95" s="64">
        <f>ROUND(BA95*L30,2)</f>
        <v>0</v>
      </c>
      <c r="AX95" s="64">
        <f>ROUND(BB95*L29,2)</f>
        <v>0</v>
      </c>
      <c r="AY95" s="64">
        <f>ROUND(BC95*L30,2)</f>
        <v>0</v>
      </c>
      <c r="AZ95" s="64">
        <f>ROUND(SUM(AZ96:AZ99),2)</f>
        <v>0</v>
      </c>
      <c r="BA95" s="64">
        <f>ROUND(SUM(BA96:BA99),2)</f>
        <v>0</v>
      </c>
      <c r="BB95" s="64">
        <f>ROUND(SUM(BB96:BB99),2)</f>
        <v>0</v>
      </c>
      <c r="BC95" s="64">
        <f>ROUND(SUM(BC96:BC99),2)</f>
        <v>0</v>
      </c>
      <c r="BD95" s="66">
        <f>ROUND(SUM(BD96:BD99),2)</f>
        <v>0</v>
      </c>
      <c r="BS95" s="67" t="s">
        <v>68</v>
      </c>
      <c r="BT95" s="67" t="s">
        <v>76</v>
      </c>
      <c r="BU95" s="67" t="s">
        <v>70</v>
      </c>
      <c r="BV95" s="67" t="s">
        <v>71</v>
      </c>
      <c r="BW95" s="67" t="s">
        <v>77</v>
      </c>
      <c r="BX95" s="67" t="s">
        <v>3</v>
      </c>
      <c r="CL95" s="67"/>
      <c r="CM95" s="67" t="s">
        <v>69</v>
      </c>
    </row>
    <row r="96" spans="1:91" s="30" customFormat="1" ht="35.25" customHeight="1">
      <c r="A96" s="68" t="s">
        <v>78</v>
      </c>
      <c r="B96" s="31"/>
      <c r="C96" s="69"/>
      <c r="D96" s="69"/>
      <c r="E96" s="205" t="s">
        <v>76</v>
      </c>
      <c r="F96" s="205"/>
      <c r="G96" s="205"/>
      <c r="H96" s="205"/>
      <c r="I96" s="205"/>
      <c r="J96" s="69"/>
      <c r="K96" s="205" t="s">
        <v>74</v>
      </c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6">
        <f>'1_-_Obnova_NKP__ÚZPF_č_23___'!J32</f>
        <v>0</v>
      </c>
      <c r="AH96" s="206"/>
      <c r="AI96" s="206"/>
      <c r="AJ96" s="206"/>
      <c r="AK96" s="206"/>
      <c r="AL96" s="206"/>
      <c r="AM96" s="206"/>
      <c r="AN96" s="206">
        <f t="shared" si="0"/>
        <v>0</v>
      </c>
      <c r="AO96" s="206"/>
      <c r="AP96" s="206"/>
      <c r="AQ96" s="70" t="s">
        <v>79</v>
      </c>
      <c r="AR96" s="31"/>
      <c r="AS96" s="71">
        <v>0</v>
      </c>
      <c r="AT96" s="72">
        <f t="shared" si="1"/>
        <v>0</v>
      </c>
      <c r="AU96" s="73">
        <f>'1_-_Obnova_NKP__ÚZPF_č_23___'!P152</f>
        <v>12234.58256911</v>
      </c>
      <c r="AV96" s="72">
        <f>'1_-_Obnova_NKP__ÚZPF_č_23___'!J35</f>
        <v>0</v>
      </c>
      <c r="AW96" s="72">
        <f>'1_-_Obnova_NKP__ÚZPF_č_23___'!J36</f>
        <v>0</v>
      </c>
      <c r="AX96" s="72">
        <f>'1_-_Obnova_NKP__ÚZPF_č_23___'!J37</f>
        <v>0</v>
      </c>
      <c r="AY96" s="72">
        <f>'1_-_Obnova_NKP__ÚZPF_č_23___'!J38</f>
        <v>0</v>
      </c>
      <c r="AZ96" s="72">
        <f>'1_-_Obnova_NKP__ÚZPF_č_23___'!F35</f>
        <v>0</v>
      </c>
      <c r="BA96" s="72">
        <f>'1_-_Obnova_NKP__ÚZPF_č_23___'!F36</f>
        <v>0</v>
      </c>
      <c r="BB96" s="72">
        <f>'1_-_Obnova_NKP__ÚZPF_č_23___'!F37</f>
        <v>0</v>
      </c>
      <c r="BC96" s="72">
        <f>'1_-_Obnova_NKP__ÚZPF_č_23___'!F38</f>
        <v>0</v>
      </c>
      <c r="BD96" s="74">
        <f>'1_-_Obnova_NKP__ÚZPF_č_23___'!F39</f>
        <v>0</v>
      </c>
      <c r="BT96" s="13" t="s">
        <v>80</v>
      </c>
      <c r="BV96" s="13" t="s">
        <v>71</v>
      </c>
      <c r="BW96" s="13" t="s">
        <v>81</v>
      </c>
      <c r="BX96" s="13" t="s">
        <v>77</v>
      </c>
      <c r="CL96" s="13"/>
    </row>
    <row r="97" spans="1:90" s="30" customFormat="1" ht="16.5" customHeight="1">
      <c r="A97" s="68" t="s">
        <v>78</v>
      </c>
      <c r="B97" s="31"/>
      <c r="C97" s="69"/>
      <c r="D97" s="69"/>
      <c r="E97" s="205" t="s">
        <v>80</v>
      </c>
      <c r="F97" s="205"/>
      <c r="G97" s="205"/>
      <c r="H97" s="205"/>
      <c r="I97" s="205"/>
      <c r="J97" s="69"/>
      <c r="K97" s="205" t="s">
        <v>82</v>
      </c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6">
        <f>'2_-_NN_prípojka'!J32</f>
        <v>0</v>
      </c>
      <c r="AH97" s="206"/>
      <c r="AI97" s="206"/>
      <c r="AJ97" s="206"/>
      <c r="AK97" s="206"/>
      <c r="AL97" s="206"/>
      <c r="AM97" s="206"/>
      <c r="AN97" s="206">
        <f t="shared" si="0"/>
        <v>0</v>
      </c>
      <c r="AO97" s="206"/>
      <c r="AP97" s="206"/>
      <c r="AQ97" s="70" t="s">
        <v>79</v>
      </c>
      <c r="AR97" s="31"/>
      <c r="AS97" s="71">
        <v>0</v>
      </c>
      <c r="AT97" s="72">
        <f t="shared" si="1"/>
        <v>0</v>
      </c>
      <c r="AU97" s="73">
        <f>'2_-_NN_prípojka'!P126</f>
        <v>0</v>
      </c>
      <c r="AV97" s="72">
        <f>'2_-_NN_prípojka'!J35</f>
        <v>0</v>
      </c>
      <c r="AW97" s="72">
        <f>'2_-_NN_prípojka'!J36</f>
        <v>0</v>
      </c>
      <c r="AX97" s="72">
        <f>'2_-_NN_prípojka'!J37</f>
        <v>0</v>
      </c>
      <c r="AY97" s="72">
        <f>'2_-_NN_prípojka'!J38</f>
        <v>0</v>
      </c>
      <c r="AZ97" s="72">
        <f>'2_-_NN_prípojka'!F35</f>
        <v>0</v>
      </c>
      <c r="BA97" s="72">
        <f>'2_-_NN_prípojka'!F36</f>
        <v>0</v>
      </c>
      <c r="BB97" s="72">
        <f>'2_-_NN_prípojka'!F37</f>
        <v>0</v>
      </c>
      <c r="BC97" s="72">
        <f>'2_-_NN_prípojka'!F38</f>
        <v>0</v>
      </c>
      <c r="BD97" s="74">
        <f>'2_-_NN_prípojka'!F39</f>
        <v>0</v>
      </c>
      <c r="BT97" s="13" t="s">
        <v>80</v>
      </c>
      <c r="BV97" s="13" t="s">
        <v>71</v>
      </c>
      <c r="BW97" s="13" t="s">
        <v>83</v>
      </c>
      <c r="BX97" s="13" t="s">
        <v>77</v>
      </c>
      <c r="CL97" s="13"/>
    </row>
    <row r="98" spans="1:90" s="30" customFormat="1" ht="16.5" customHeight="1">
      <c r="A98" s="68" t="s">
        <v>78</v>
      </c>
      <c r="B98" s="31"/>
      <c r="C98" s="69"/>
      <c r="D98" s="69"/>
      <c r="E98" s="205" t="s">
        <v>84</v>
      </c>
      <c r="F98" s="205"/>
      <c r="G98" s="205"/>
      <c r="H98" s="205"/>
      <c r="I98" s="205"/>
      <c r="J98" s="69"/>
      <c r="K98" s="205" t="s">
        <v>85</v>
      </c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6">
        <f>'3_-_Vodovodná_prípojka'!J32</f>
        <v>0</v>
      </c>
      <c r="AH98" s="206"/>
      <c r="AI98" s="206"/>
      <c r="AJ98" s="206"/>
      <c r="AK98" s="206"/>
      <c r="AL98" s="206"/>
      <c r="AM98" s="206"/>
      <c r="AN98" s="206">
        <f t="shared" si="0"/>
        <v>0</v>
      </c>
      <c r="AO98" s="206"/>
      <c r="AP98" s="206"/>
      <c r="AQ98" s="70" t="s">
        <v>79</v>
      </c>
      <c r="AR98" s="31"/>
      <c r="AS98" s="71">
        <v>0</v>
      </c>
      <c r="AT98" s="72">
        <f t="shared" si="1"/>
        <v>0</v>
      </c>
      <c r="AU98" s="73">
        <f>'3_-_Vodovodná_prípojka'!P127</f>
        <v>0</v>
      </c>
      <c r="AV98" s="72">
        <f>'3_-_Vodovodná_prípojka'!J35</f>
        <v>0</v>
      </c>
      <c r="AW98" s="72">
        <f>'3_-_Vodovodná_prípojka'!J36</f>
        <v>0</v>
      </c>
      <c r="AX98" s="72">
        <f>'3_-_Vodovodná_prípojka'!J37</f>
        <v>0</v>
      </c>
      <c r="AY98" s="72">
        <f>'3_-_Vodovodná_prípojka'!J38</f>
        <v>0</v>
      </c>
      <c r="AZ98" s="72">
        <f>'3_-_Vodovodná_prípojka'!F35</f>
        <v>0</v>
      </c>
      <c r="BA98" s="72">
        <f>'3_-_Vodovodná_prípojka'!F36</f>
        <v>0</v>
      </c>
      <c r="BB98" s="72">
        <f>'3_-_Vodovodná_prípojka'!F37</f>
        <v>0</v>
      </c>
      <c r="BC98" s="72">
        <f>'3_-_Vodovodná_prípojka'!F38</f>
        <v>0</v>
      </c>
      <c r="BD98" s="74">
        <f>'3_-_Vodovodná_prípojka'!F39</f>
        <v>0</v>
      </c>
      <c r="BT98" s="13" t="s">
        <v>80</v>
      </c>
      <c r="BV98" s="13" t="s">
        <v>71</v>
      </c>
      <c r="BW98" s="13" t="s">
        <v>86</v>
      </c>
      <c r="BX98" s="13" t="s">
        <v>77</v>
      </c>
      <c r="CL98" s="13"/>
    </row>
    <row r="99" spans="1:90" s="30" customFormat="1" ht="16.5" customHeight="1">
      <c r="A99" s="68" t="s">
        <v>78</v>
      </c>
      <c r="B99" s="31"/>
      <c r="C99" s="69"/>
      <c r="D99" s="69"/>
      <c r="E99" s="205" t="s">
        <v>87</v>
      </c>
      <c r="F99" s="205"/>
      <c r="G99" s="205"/>
      <c r="H99" s="205"/>
      <c r="I99" s="205"/>
      <c r="J99" s="69"/>
      <c r="K99" s="205" t="s">
        <v>88</v>
      </c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6">
        <f>'4_-_Kanalizačná_prípojka'!J32</f>
        <v>0</v>
      </c>
      <c r="AH99" s="206"/>
      <c r="AI99" s="206"/>
      <c r="AJ99" s="206"/>
      <c r="AK99" s="206"/>
      <c r="AL99" s="206"/>
      <c r="AM99" s="206"/>
      <c r="AN99" s="206">
        <f t="shared" si="0"/>
        <v>0</v>
      </c>
      <c r="AO99" s="206"/>
      <c r="AP99" s="206"/>
      <c r="AQ99" s="70" t="s">
        <v>79</v>
      </c>
      <c r="AR99" s="31"/>
      <c r="AS99" s="75">
        <v>0</v>
      </c>
      <c r="AT99" s="76">
        <f t="shared" si="1"/>
        <v>0</v>
      </c>
      <c r="AU99" s="77">
        <f>'4_-_Kanalizačná_prípojka'!P127</f>
        <v>0</v>
      </c>
      <c r="AV99" s="76">
        <f>'4_-_Kanalizačná_prípojka'!J35</f>
        <v>0</v>
      </c>
      <c r="AW99" s="76">
        <f>'4_-_Kanalizačná_prípojka'!J36</f>
        <v>0</v>
      </c>
      <c r="AX99" s="76">
        <f>'4_-_Kanalizačná_prípojka'!J37</f>
        <v>0</v>
      </c>
      <c r="AY99" s="76">
        <f>'4_-_Kanalizačná_prípojka'!J38</f>
        <v>0</v>
      </c>
      <c r="AZ99" s="76">
        <f>'4_-_Kanalizačná_prípojka'!F35</f>
        <v>0</v>
      </c>
      <c r="BA99" s="76">
        <f>'4_-_Kanalizačná_prípojka'!F36</f>
        <v>0</v>
      </c>
      <c r="BB99" s="76">
        <f>'4_-_Kanalizačná_prípojka'!F37</f>
        <v>0</v>
      </c>
      <c r="BC99" s="76">
        <f>'4_-_Kanalizačná_prípojka'!F38</f>
        <v>0</v>
      </c>
      <c r="BD99" s="78">
        <f>'4_-_Kanalizačná_prípojka'!F39</f>
        <v>0</v>
      </c>
      <c r="BT99" s="13" t="s">
        <v>80</v>
      </c>
      <c r="BV99" s="13" t="s">
        <v>71</v>
      </c>
      <c r="BW99" s="13" t="s">
        <v>89</v>
      </c>
      <c r="BX99" s="13" t="s">
        <v>77</v>
      </c>
      <c r="CL99" s="13"/>
    </row>
    <row r="100" spans="1:90" s="14" customFormat="1" ht="30" customHeight="1">
      <c r="B100" s="15"/>
      <c r="AR100" s="15"/>
    </row>
    <row r="101" spans="1:90" s="14" customFormat="1" ht="6.95" customHeight="1">
      <c r="B101" s="28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5"/>
    </row>
  </sheetData>
  <mergeCells count="56">
    <mergeCell ref="L28:P28"/>
    <mergeCell ref="W28:AE28"/>
    <mergeCell ref="AK28:AO28"/>
    <mergeCell ref="AR2:BE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E96:I96"/>
    <mergeCell ref="K96:AF96"/>
    <mergeCell ref="AG96:AM96"/>
    <mergeCell ref="AN96:AP96"/>
    <mergeCell ref="E97:I97"/>
    <mergeCell ref="K97:AF97"/>
    <mergeCell ref="AG97:AM97"/>
    <mergeCell ref="AN97:AP97"/>
    <mergeCell ref="E98:I98"/>
    <mergeCell ref="K98:AF98"/>
    <mergeCell ref="AG98:AM98"/>
    <mergeCell ref="AN98:AP98"/>
    <mergeCell ref="E99:I99"/>
    <mergeCell ref="K99:AF99"/>
    <mergeCell ref="AG99:AM99"/>
    <mergeCell ref="AN99:AP99"/>
  </mergeCells>
  <hyperlinks>
    <hyperlink ref="A96" location="'1 - Obnova NKP  ÚZPF č!23...'.C2" display="/"/>
    <hyperlink ref="A97" location="'2 - NN prípojka'!C2" display="/"/>
    <hyperlink ref="A98" location="'3 - Vodovodná prípojka'!C2" display="/"/>
    <hyperlink ref="A99" location="'4 - Kanalizačná prípojka'!C2" display="/"/>
  </hyperlinks>
  <pageMargins left="0.39370078740157505" right="0.39370078740157505" top="0.78740157480315009" bottom="0.67637795275590606" header="0.39370078740157505" footer="0"/>
  <pageSetup paperSize="0" fitToWidth="0" fitToHeight="0" orientation="portrait" horizontalDpi="0" verticalDpi="0" copies="0"/>
  <headerFooter alignWithMargins="0">
    <oddFooter>&amp;C&amp;"Arial CE,Regular"&amp;8Strana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225"/>
  <sheetViews>
    <sheetView workbookViewId="0">
      <selection activeCell="J14" sqref="J14"/>
    </sheetView>
  </sheetViews>
  <sheetFormatPr defaultRowHeight="14.25"/>
  <cols>
    <col min="1" max="1" width="6.125" style="2" customWidth="1"/>
    <col min="2" max="2" width="0.875" style="2" customWidth="1"/>
    <col min="3" max="3" width="3.125" style="2" customWidth="1"/>
    <col min="4" max="4" width="3.25" style="2" customWidth="1"/>
    <col min="5" max="5" width="12.75" style="2" customWidth="1"/>
    <col min="6" max="6" width="37.75" style="2" customWidth="1"/>
    <col min="7" max="7" width="5.625" style="2" customWidth="1"/>
    <col min="8" max="8" width="10.375" style="2" customWidth="1"/>
    <col min="9" max="9" width="11.75" style="2" customWidth="1"/>
    <col min="10" max="11" width="16.625" style="2" customWidth="1"/>
    <col min="12" max="12" width="6.875" style="2" customWidth="1"/>
    <col min="13" max="13" width="8" style="2" hidden="1" customWidth="1"/>
    <col min="14" max="14" width="6.875" style="2" hidden="1" customWidth="1"/>
    <col min="15" max="20" width="10.5" style="2" hidden="1" customWidth="1"/>
    <col min="21" max="21" width="12.125" style="2" hidden="1" customWidth="1"/>
    <col min="22" max="22" width="9.125" style="2" customWidth="1"/>
    <col min="23" max="23" width="12.125" style="2" customWidth="1"/>
    <col min="24" max="24" width="9.125" style="2" customWidth="1"/>
    <col min="25" max="25" width="11.125" style="2" customWidth="1"/>
    <col min="26" max="26" width="8.125" style="2" customWidth="1"/>
    <col min="27" max="27" width="11.125" style="2" hidden="1" customWidth="1"/>
    <col min="28" max="28" width="12.125" style="2" hidden="1" customWidth="1"/>
    <col min="29" max="29" width="8.125" style="2" hidden="1" customWidth="1"/>
    <col min="30" max="30" width="11.125" style="2" hidden="1" customWidth="1"/>
    <col min="31" max="31" width="12.125" style="2" hidden="1" customWidth="1"/>
    <col min="32" max="43" width="6.5" style="2" hidden="1" customWidth="1"/>
    <col min="44" max="62" width="6.875" style="2" hidden="1" customWidth="1"/>
    <col min="63" max="63" width="9.125" style="2" hidden="1" customWidth="1"/>
    <col min="64" max="64" width="6.875" style="79" hidden="1" customWidth="1"/>
    <col min="65" max="65" width="6.875" style="2" hidden="1" customWidth="1"/>
    <col min="66" max="67" width="6.5" style="2" hidden="1" customWidth="1"/>
    <col min="68" max="68" width="6.5" style="80" hidden="1" customWidth="1"/>
    <col min="69" max="69" width="8.25" style="2" hidden="1" customWidth="1"/>
    <col min="70" max="70" width="6.5" style="2" hidden="1" customWidth="1"/>
    <col min="71" max="1024" width="6.5" style="2" customWidth="1"/>
    <col min="1025" max="1025" width="9" customWidth="1"/>
  </cols>
  <sheetData>
    <row r="2" spans="2:68" ht="36.950000000000003" customHeight="1">
      <c r="L2" s="224" t="s">
        <v>4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3" t="s">
        <v>81</v>
      </c>
    </row>
    <row r="3" spans="2:68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69</v>
      </c>
    </row>
    <row r="4" spans="2:68" ht="24.95" customHeight="1">
      <c r="B4" s="6"/>
      <c r="D4" s="7" t="s">
        <v>90</v>
      </c>
      <c r="L4" s="6"/>
      <c r="M4" s="81" t="s">
        <v>8</v>
      </c>
      <c r="AT4" s="3" t="s">
        <v>2</v>
      </c>
    </row>
    <row r="5" spans="2:68" ht="6.95" customHeight="1">
      <c r="B5" s="6"/>
      <c r="L5" s="6"/>
    </row>
    <row r="6" spans="2:68" ht="12" customHeight="1">
      <c r="B6" s="6"/>
      <c r="D6" s="12" t="s">
        <v>9</v>
      </c>
      <c r="L6" s="6"/>
    </row>
    <row r="7" spans="2:68" ht="26.25" customHeight="1">
      <c r="B7" s="6"/>
      <c r="E7" s="229" t="str">
        <f>Rekapitulácia_stavby!K6</f>
        <v xml:space="preserve"> OBNOVA NKP, ÚZPF Č. 2354/0, ŽELEZIAREŇ, ZLIEVÁREŇ, STARÁ MAŠA, KROMPACHY</v>
      </c>
      <c r="F7" s="229"/>
      <c r="G7" s="229"/>
      <c r="H7" s="229"/>
      <c r="L7" s="6"/>
    </row>
    <row r="8" spans="2:68" ht="12" customHeight="1">
      <c r="B8" s="6"/>
      <c r="D8" s="12" t="s">
        <v>91</v>
      </c>
      <c r="L8" s="6"/>
    </row>
    <row r="9" spans="2:68" s="14" customFormat="1" ht="23.25" customHeight="1">
      <c r="B9" s="15"/>
      <c r="E9" s="229" t="s">
        <v>92</v>
      </c>
      <c r="F9" s="229"/>
      <c r="G9" s="229"/>
      <c r="H9" s="229"/>
      <c r="L9" s="15"/>
      <c r="BL9" s="82"/>
      <c r="BP9" s="83"/>
    </row>
    <row r="10" spans="2:68" s="14" customFormat="1" ht="12" customHeight="1">
      <c r="B10" s="15"/>
      <c r="D10" s="12" t="s">
        <v>93</v>
      </c>
      <c r="L10" s="15"/>
      <c r="BL10" s="82"/>
      <c r="BP10" s="83"/>
    </row>
    <row r="11" spans="2:68" s="14" customFormat="1" ht="30" customHeight="1">
      <c r="B11" s="15"/>
      <c r="E11" s="223" t="s">
        <v>94</v>
      </c>
      <c r="F11" s="223"/>
      <c r="G11" s="223"/>
      <c r="H11" s="223"/>
      <c r="L11" s="15"/>
      <c r="BL11" s="82"/>
      <c r="BP11" s="83"/>
    </row>
    <row r="12" spans="2:68" s="14" customFormat="1" ht="11.25">
      <c r="B12" s="15"/>
      <c r="L12" s="15"/>
      <c r="BL12" s="82"/>
      <c r="BP12" s="83"/>
    </row>
    <row r="13" spans="2:68" s="14" customFormat="1" ht="12" customHeight="1">
      <c r="B13" s="15"/>
      <c r="D13" s="12" t="s">
        <v>11</v>
      </c>
      <c r="F13" s="13"/>
      <c r="I13" s="12" t="s">
        <v>12</v>
      </c>
      <c r="J13" s="13"/>
      <c r="L13" s="15"/>
      <c r="BL13" s="82"/>
      <c r="BP13" s="83"/>
    </row>
    <row r="14" spans="2:68" s="14" customFormat="1" ht="12" customHeight="1">
      <c r="B14" s="15"/>
      <c r="D14" s="12" t="s">
        <v>13</v>
      </c>
      <c r="F14" s="13" t="s">
        <v>14</v>
      </c>
      <c r="I14" s="12" t="s">
        <v>15</v>
      </c>
      <c r="J14" s="36">
        <f>Rekapitulácia_stavby!AN8</f>
        <v>0</v>
      </c>
      <c r="L14" s="15"/>
      <c r="BL14" s="82"/>
      <c r="BP14" s="83"/>
    </row>
    <row r="15" spans="2:68" s="14" customFormat="1" ht="10.9" customHeight="1">
      <c r="B15" s="15"/>
      <c r="L15" s="15"/>
      <c r="BL15" s="82"/>
      <c r="BP15" s="83"/>
    </row>
    <row r="16" spans="2:68" s="14" customFormat="1" ht="12" customHeight="1">
      <c r="B16" s="15"/>
      <c r="D16" s="12" t="s">
        <v>16</v>
      </c>
      <c r="I16" s="12" t="s">
        <v>17</v>
      </c>
      <c r="J16" s="13"/>
      <c r="L16" s="15"/>
      <c r="BL16" s="82"/>
      <c r="BP16" s="83"/>
    </row>
    <row r="17" spans="2:68" s="14" customFormat="1" ht="18" customHeight="1">
      <c r="B17" s="15"/>
      <c r="E17" s="13" t="s">
        <v>18</v>
      </c>
      <c r="I17" s="12" t="s">
        <v>19</v>
      </c>
      <c r="J17" s="13"/>
      <c r="L17" s="15"/>
      <c r="BL17" s="82"/>
      <c r="BP17" s="83"/>
    </row>
    <row r="18" spans="2:68" s="14" customFormat="1" ht="6.95" customHeight="1">
      <c r="B18" s="15"/>
      <c r="L18" s="15"/>
      <c r="BL18" s="82"/>
      <c r="BP18" s="83"/>
    </row>
    <row r="19" spans="2:68" s="14" customFormat="1" ht="12" customHeight="1">
      <c r="B19" s="15"/>
      <c r="D19" s="12" t="s">
        <v>20</v>
      </c>
      <c r="I19" s="12" t="s">
        <v>17</v>
      </c>
      <c r="J19" s="13">
        <f>Rekapitulácia_stavby!AN13</f>
        <v>0</v>
      </c>
      <c r="L19" s="15"/>
      <c r="BL19" s="82"/>
      <c r="BP19" s="83"/>
    </row>
    <row r="20" spans="2:68" s="14" customFormat="1" ht="18" customHeight="1">
      <c r="B20" s="15"/>
      <c r="E20" s="230" t="str">
        <f>Rekapitulácia_stavby!E14</f>
        <v xml:space="preserve"> </v>
      </c>
      <c r="F20" s="230"/>
      <c r="G20" s="230"/>
      <c r="H20" s="230"/>
      <c r="I20" s="12" t="s">
        <v>19</v>
      </c>
      <c r="J20" s="13">
        <f>Rekapitulácia_stavby!AN14</f>
        <v>0</v>
      </c>
      <c r="L20" s="15"/>
      <c r="BL20" s="82"/>
      <c r="BP20" s="83"/>
    </row>
    <row r="21" spans="2:68" s="14" customFormat="1" ht="6.95" customHeight="1">
      <c r="B21" s="15"/>
      <c r="L21" s="15"/>
      <c r="BL21" s="82"/>
      <c r="BP21" s="83"/>
    </row>
    <row r="22" spans="2:68" s="14" customFormat="1" ht="12" customHeight="1">
      <c r="B22" s="15"/>
      <c r="D22" s="12" t="s">
        <v>22</v>
      </c>
      <c r="I22" s="12" t="s">
        <v>17</v>
      </c>
      <c r="J22" s="13"/>
      <c r="L22" s="15"/>
      <c r="BL22" s="82"/>
      <c r="BP22" s="83"/>
    </row>
    <row r="23" spans="2:68" s="14" customFormat="1" ht="18" customHeight="1">
      <c r="B23" s="15"/>
      <c r="E23" s="13" t="s">
        <v>23</v>
      </c>
      <c r="I23" s="12" t="s">
        <v>19</v>
      </c>
      <c r="J23" s="13"/>
      <c r="L23" s="15"/>
      <c r="BL23" s="82"/>
      <c r="BP23" s="83"/>
    </row>
    <row r="24" spans="2:68" s="14" customFormat="1" ht="6.95" customHeight="1">
      <c r="B24" s="15"/>
      <c r="L24" s="15"/>
      <c r="BL24" s="82"/>
      <c r="BP24" s="83"/>
    </row>
    <row r="25" spans="2:68" s="14" customFormat="1" ht="12" customHeight="1">
      <c r="B25" s="15"/>
      <c r="D25" s="12" t="s">
        <v>25</v>
      </c>
      <c r="I25" s="12" t="s">
        <v>17</v>
      </c>
      <c r="J25" s="13"/>
      <c r="L25" s="15"/>
      <c r="BL25" s="82"/>
      <c r="BP25" s="83"/>
    </row>
    <row r="26" spans="2:68" s="14" customFormat="1" ht="18" customHeight="1">
      <c r="B26" s="15"/>
      <c r="E26" s="13" t="s">
        <v>26</v>
      </c>
      <c r="I26" s="12" t="s">
        <v>19</v>
      </c>
      <c r="J26" s="13"/>
      <c r="L26" s="15"/>
      <c r="BL26" s="82"/>
      <c r="BP26" s="83"/>
    </row>
    <row r="27" spans="2:68" s="14" customFormat="1" ht="6.95" customHeight="1">
      <c r="B27" s="15"/>
      <c r="L27" s="15"/>
      <c r="BL27" s="82"/>
      <c r="BP27" s="83"/>
    </row>
    <row r="28" spans="2:68" s="14" customFormat="1" ht="12" customHeight="1">
      <c r="B28" s="15"/>
      <c r="D28" s="12" t="s">
        <v>28</v>
      </c>
      <c r="L28" s="15"/>
      <c r="BL28" s="82"/>
      <c r="BP28" s="83"/>
    </row>
    <row r="29" spans="2:68" s="84" customFormat="1" ht="16.5" customHeight="1">
      <c r="B29" s="85"/>
      <c r="E29" s="225"/>
      <c r="F29" s="225"/>
      <c r="G29" s="225"/>
      <c r="H29" s="225"/>
      <c r="L29" s="85"/>
      <c r="BL29" s="86"/>
      <c r="BP29" s="87"/>
    </row>
    <row r="30" spans="2:68" s="14" customFormat="1" ht="6.95" customHeight="1">
      <c r="B30" s="15"/>
      <c r="L30" s="15"/>
      <c r="BL30" s="82"/>
      <c r="BP30" s="83"/>
    </row>
    <row r="31" spans="2:68" s="14" customFormat="1" ht="6.95" customHeight="1">
      <c r="B31" s="15"/>
      <c r="D31" s="37"/>
      <c r="E31" s="37"/>
      <c r="F31" s="37"/>
      <c r="G31" s="37"/>
      <c r="H31" s="37"/>
      <c r="I31" s="37"/>
      <c r="J31" s="37"/>
      <c r="K31" s="37"/>
      <c r="L31" s="15"/>
      <c r="BL31" s="82"/>
      <c r="BP31" s="83"/>
    </row>
    <row r="32" spans="2:68" s="14" customFormat="1" ht="25.35" customHeight="1">
      <c r="B32" s="15"/>
      <c r="D32" s="88" t="s">
        <v>29</v>
      </c>
      <c r="J32" s="50">
        <f>ROUND(J152, 2)</f>
        <v>0</v>
      </c>
      <c r="L32" s="15"/>
      <c r="BL32" s="82"/>
      <c r="BP32" s="83"/>
    </row>
    <row r="33" spans="2:68" s="14" customFormat="1" ht="6.95" customHeight="1">
      <c r="B33" s="15"/>
      <c r="D33" s="37"/>
      <c r="E33" s="37"/>
      <c r="F33" s="37"/>
      <c r="G33" s="37"/>
      <c r="H33" s="37"/>
      <c r="I33" s="37"/>
      <c r="J33" s="37"/>
      <c r="K33" s="37"/>
      <c r="L33" s="15"/>
      <c r="BL33" s="82"/>
      <c r="BP33" s="83"/>
    </row>
    <row r="34" spans="2:68" s="14" customFormat="1" ht="14.45" customHeight="1">
      <c r="B34" s="15"/>
      <c r="F34" s="18" t="s">
        <v>31</v>
      </c>
      <c r="I34" s="18" t="s">
        <v>30</v>
      </c>
      <c r="J34" s="18" t="s">
        <v>32</v>
      </c>
      <c r="L34" s="15"/>
      <c r="BL34" s="82"/>
      <c r="BP34" s="83"/>
    </row>
    <row r="35" spans="2:68" s="14" customFormat="1" ht="14.45" customHeight="1">
      <c r="B35" s="15"/>
      <c r="D35" s="89" t="s">
        <v>33</v>
      </c>
      <c r="E35" s="12" t="s">
        <v>34</v>
      </c>
      <c r="F35" s="72">
        <f>ROUND((SUM(BE152:BE1224)),  2)</f>
        <v>0</v>
      </c>
      <c r="I35" s="90">
        <v>0.2</v>
      </c>
      <c r="J35" s="72">
        <f>ROUND(((SUM(BE152:BE1224))*I35),  2)</f>
        <v>0</v>
      </c>
      <c r="L35" s="15"/>
      <c r="BL35" s="82"/>
      <c r="BP35" s="83"/>
    </row>
    <row r="36" spans="2:68" s="14" customFormat="1" ht="14.45" customHeight="1">
      <c r="B36" s="15"/>
      <c r="E36" s="12" t="s">
        <v>35</v>
      </c>
      <c r="F36" s="72">
        <f>ROUND((SUM(BF152:BF1224)),  2)</f>
        <v>0</v>
      </c>
      <c r="I36" s="90">
        <v>0.2</v>
      </c>
      <c r="J36" s="72">
        <f>ROUND(((SUM(BF152:BF1224))*I36),  2)</f>
        <v>0</v>
      </c>
      <c r="L36" s="15"/>
      <c r="BL36" s="82"/>
      <c r="BP36" s="83"/>
    </row>
    <row r="37" spans="2:68" s="14" customFormat="1" ht="14.45" hidden="1" customHeight="1">
      <c r="B37" s="15"/>
      <c r="E37" s="12" t="s">
        <v>36</v>
      </c>
      <c r="F37" s="72">
        <f>ROUND((SUM(BG152:BG1224)),  2)</f>
        <v>0</v>
      </c>
      <c r="I37" s="90">
        <v>0.2</v>
      </c>
      <c r="J37" s="72">
        <f>0</f>
        <v>0</v>
      </c>
      <c r="L37" s="15"/>
      <c r="BL37" s="82"/>
      <c r="BP37" s="83"/>
    </row>
    <row r="38" spans="2:68" s="14" customFormat="1" ht="14.45" hidden="1" customHeight="1">
      <c r="B38" s="15"/>
      <c r="E38" s="12" t="s">
        <v>37</v>
      </c>
      <c r="F38" s="72">
        <f>ROUND((SUM(BH152:BH1224)),  2)</f>
        <v>0</v>
      </c>
      <c r="I38" s="90">
        <v>0.2</v>
      </c>
      <c r="J38" s="72">
        <f>0</f>
        <v>0</v>
      </c>
      <c r="L38" s="15"/>
      <c r="BL38" s="82"/>
      <c r="BP38" s="83"/>
    </row>
    <row r="39" spans="2:68" s="14" customFormat="1" ht="14.45" hidden="1" customHeight="1">
      <c r="B39" s="15"/>
      <c r="E39" s="12" t="s">
        <v>38</v>
      </c>
      <c r="F39" s="72">
        <f>ROUND((SUM(BI152:BI1224)),  2)</f>
        <v>0</v>
      </c>
      <c r="I39" s="90">
        <v>0</v>
      </c>
      <c r="J39" s="72">
        <f>0</f>
        <v>0</v>
      </c>
      <c r="L39" s="15"/>
      <c r="BL39" s="82"/>
      <c r="BP39" s="83"/>
    </row>
    <row r="40" spans="2:68" s="14" customFormat="1" ht="6.95" customHeight="1">
      <c r="B40" s="15"/>
      <c r="L40" s="15"/>
      <c r="BL40" s="82"/>
      <c r="BP40" s="83"/>
    </row>
    <row r="41" spans="2:68" s="14" customFormat="1" ht="25.35" customHeight="1">
      <c r="B41" s="15"/>
      <c r="C41" s="91"/>
      <c r="D41" s="92" t="s">
        <v>39</v>
      </c>
      <c r="E41" s="40"/>
      <c r="F41" s="40"/>
      <c r="G41" s="93" t="s">
        <v>40</v>
      </c>
      <c r="H41" s="94" t="s">
        <v>41</v>
      </c>
      <c r="I41" s="40"/>
      <c r="J41" s="95">
        <f>SUM(J32:J39)</f>
        <v>0</v>
      </c>
      <c r="K41" s="96"/>
      <c r="L41" s="15"/>
      <c r="BL41" s="82"/>
      <c r="BP41" s="83"/>
    </row>
    <row r="42" spans="2:68" s="14" customFormat="1" ht="14.45" customHeight="1">
      <c r="B42" s="15"/>
      <c r="L42" s="15"/>
      <c r="BL42" s="82"/>
      <c r="BP42" s="83"/>
    </row>
    <row r="43" spans="2:68" ht="14.45" customHeight="1">
      <c r="B43" s="6"/>
      <c r="L43" s="6"/>
    </row>
    <row r="44" spans="2:68" ht="14.45" customHeight="1">
      <c r="B44" s="6"/>
      <c r="L44" s="6"/>
    </row>
    <row r="45" spans="2:68" ht="14.45" customHeight="1">
      <c r="B45" s="6"/>
      <c r="L45" s="6"/>
    </row>
    <row r="46" spans="2:68" ht="14.45" customHeight="1">
      <c r="B46" s="6"/>
      <c r="L46" s="6"/>
    </row>
    <row r="47" spans="2:68" ht="14.45" customHeight="1">
      <c r="B47" s="6"/>
      <c r="L47" s="6"/>
    </row>
    <row r="48" spans="2:68" ht="14.45" customHeight="1">
      <c r="B48" s="6"/>
      <c r="L48" s="6"/>
    </row>
    <row r="49" spans="2:68" ht="14.45" customHeight="1">
      <c r="B49" s="6"/>
      <c r="L49" s="6"/>
    </row>
    <row r="50" spans="2:68" s="14" customFormat="1" ht="14.45" customHeight="1">
      <c r="B50" s="15"/>
      <c r="D50" s="25" t="s">
        <v>42</v>
      </c>
      <c r="E50" s="26"/>
      <c r="F50" s="26"/>
      <c r="G50" s="25" t="s">
        <v>43</v>
      </c>
      <c r="H50" s="26"/>
      <c r="I50" s="26"/>
      <c r="J50" s="26"/>
      <c r="K50" s="26"/>
      <c r="L50" s="15"/>
      <c r="BL50" s="82"/>
      <c r="BP50" s="83"/>
    </row>
    <row r="51" spans="2:68">
      <c r="B51" s="6"/>
      <c r="L51" s="6"/>
    </row>
    <row r="52" spans="2:68">
      <c r="B52" s="6"/>
      <c r="L52" s="6"/>
    </row>
    <row r="53" spans="2:68">
      <c r="B53" s="6"/>
      <c r="L53" s="6"/>
    </row>
    <row r="54" spans="2:68">
      <c r="B54" s="6"/>
      <c r="L54" s="6"/>
    </row>
    <row r="55" spans="2:68">
      <c r="B55" s="6"/>
      <c r="L55" s="6"/>
    </row>
    <row r="56" spans="2:68">
      <c r="B56" s="6"/>
      <c r="L56" s="6"/>
    </row>
    <row r="57" spans="2:68">
      <c r="B57" s="6"/>
      <c r="L57" s="6"/>
    </row>
    <row r="58" spans="2:68">
      <c r="B58" s="6"/>
      <c r="L58" s="6"/>
    </row>
    <row r="59" spans="2:68">
      <c r="B59" s="6"/>
      <c r="L59" s="6"/>
    </row>
    <row r="60" spans="2:68">
      <c r="B60" s="6"/>
      <c r="L60" s="6"/>
    </row>
    <row r="61" spans="2:68" s="14" customFormat="1" ht="12.75">
      <c r="B61" s="15"/>
      <c r="D61" s="27" t="s">
        <v>44</v>
      </c>
      <c r="E61" s="17"/>
      <c r="F61" s="97" t="s">
        <v>45</v>
      </c>
      <c r="G61" s="27" t="s">
        <v>44</v>
      </c>
      <c r="H61" s="17"/>
      <c r="I61" s="17"/>
      <c r="J61" s="98" t="s">
        <v>45</v>
      </c>
      <c r="K61" s="17"/>
      <c r="L61" s="15"/>
      <c r="BL61" s="82"/>
      <c r="BP61" s="83"/>
    </row>
    <row r="62" spans="2:68">
      <c r="B62" s="6"/>
      <c r="L62" s="6"/>
    </row>
    <row r="63" spans="2:68">
      <c r="B63" s="6"/>
      <c r="L63" s="6"/>
    </row>
    <row r="64" spans="2:68">
      <c r="B64" s="6"/>
      <c r="L64" s="6"/>
    </row>
    <row r="65" spans="2:68" s="14" customFormat="1" ht="12.75">
      <c r="B65" s="15"/>
      <c r="D65" s="25" t="s">
        <v>46</v>
      </c>
      <c r="E65" s="26"/>
      <c r="F65" s="26"/>
      <c r="G65" s="25" t="s">
        <v>47</v>
      </c>
      <c r="H65" s="26"/>
      <c r="I65" s="26"/>
      <c r="J65" s="26"/>
      <c r="K65" s="26"/>
      <c r="L65" s="15"/>
      <c r="BL65" s="82"/>
      <c r="BP65" s="83"/>
    </row>
    <row r="66" spans="2:68">
      <c r="B66" s="6"/>
      <c r="L66" s="6"/>
    </row>
    <row r="67" spans="2:68">
      <c r="B67" s="6"/>
      <c r="L67" s="6"/>
    </row>
    <row r="68" spans="2:68">
      <c r="B68" s="6"/>
      <c r="L68" s="6"/>
    </row>
    <row r="69" spans="2:68">
      <c r="B69" s="6"/>
      <c r="L69" s="6"/>
    </row>
    <row r="70" spans="2:68">
      <c r="B70" s="6"/>
      <c r="L70" s="6"/>
    </row>
    <row r="71" spans="2:68">
      <c r="B71" s="6"/>
      <c r="L71" s="6"/>
    </row>
    <row r="72" spans="2:68">
      <c r="B72" s="6"/>
      <c r="L72" s="6"/>
    </row>
    <row r="73" spans="2:68">
      <c r="B73" s="6"/>
      <c r="L73" s="6"/>
    </row>
    <row r="74" spans="2:68">
      <c r="B74" s="6"/>
      <c r="L74" s="6"/>
    </row>
    <row r="75" spans="2:68">
      <c r="B75" s="6"/>
      <c r="L75" s="6"/>
    </row>
    <row r="76" spans="2:68" s="14" customFormat="1" ht="12.75">
      <c r="B76" s="15"/>
      <c r="D76" s="27" t="s">
        <v>44</v>
      </c>
      <c r="E76" s="17"/>
      <c r="F76" s="97" t="s">
        <v>45</v>
      </c>
      <c r="G76" s="27" t="s">
        <v>44</v>
      </c>
      <c r="H76" s="17"/>
      <c r="I76" s="17"/>
      <c r="J76" s="98" t="s">
        <v>45</v>
      </c>
      <c r="K76" s="17"/>
      <c r="L76" s="15"/>
      <c r="BL76" s="82"/>
      <c r="BP76" s="83"/>
    </row>
    <row r="77" spans="2:68" s="14" customFormat="1" ht="14.45" customHeight="1">
      <c r="B77" s="28"/>
      <c r="C77" s="17"/>
      <c r="D77" s="17"/>
      <c r="E77" s="17"/>
      <c r="F77" s="17"/>
      <c r="G77" s="17"/>
      <c r="H77" s="17"/>
      <c r="I77" s="17"/>
      <c r="J77" s="17"/>
      <c r="K77" s="17"/>
      <c r="L77" s="15"/>
      <c r="BL77" s="82"/>
      <c r="BP77" s="83"/>
    </row>
    <row r="81" spans="2:68" s="14" customFormat="1" ht="6.95" customHeight="1">
      <c r="B81" s="29"/>
      <c r="C81" s="26"/>
      <c r="D81" s="26"/>
      <c r="E81" s="26"/>
      <c r="F81" s="26"/>
      <c r="G81" s="26"/>
      <c r="H81" s="26"/>
      <c r="I81" s="26"/>
      <c r="J81" s="26"/>
      <c r="K81" s="26"/>
      <c r="L81" s="15"/>
      <c r="BL81" s="82"/>
      <c r="BP81" s="83"/>
    </row>
    <row r="82" spans="2:68" s="14" customFormat="1" ht="24.95" customHeight="1">
      <c r="B82" s="15"/>
      <c r="C82" s="7" t="s">
        <v>95</v>
      </c>
      <c r="L82" s="15"/>
      <c r="BL82" s="82"/>
      <c r="BP82" s="83"/>
    </row>
    <row r="83" spans="2:68" s="14" customFormat="1" ht="6.95" customHeight="1">
      <c r="B83" s="15"/>
      <c r="L83" s="15"/>
      <c r="BL83" s="82"/>
      <c r="BP83" s="83"/>
    </row>
    <row r="84" spans="2:68" s="14" customFormat="1" ht="12" customHeight="1">
      <c r="B84" s="15"/>
      <c r="C84" s="12" t="s">
        <v>9</v>
      </c>
      <c r="L84" s="15"/>
      <c r="BL84" s="82"/>
      <c r="BP84" s="83"/>
    </row>
    <row r="85" spans="2:68" s="14" customFormat="1" ht="26.25" customHeight="1">
      <c r="B85" s="15"/>
      <c r="E85" s="229" t="str">
        <f>E7</f>
        <v xml:space="preserve"> OBNOVA NKP, ÚZPF Č. 2354/0, ŽELEZIAREŇ, ZLIEVÁREŇ, STARÁ MAŠA, KROMPACHY</v>
      </c>
      <c r="F85" s="229"/>
      <c r="G85" s="229"/>
      <c r="H85" s="229"/>
      <c r="L85" s="15"/>
      <c r="BL85" s="82"/>
      <c r="BP85" s="83"/>
    </row>
    <row r="86" spans="2:68" ht="12" customHeight="1">
      <c r="B86" s="6"/>
      <c r="C86" s="12" t="s">
        <v>91</v>
      </c>
      <c r="L86" s="6"/>
    </row>
    <row r="87" spans="2:68" s="14" customFormat="1" ht="23.25" customHeight="1">
      <c r="B87" s="15"/>
      <c r="E87" s="229" t="s">
        <v>92</v>
      </c>
      <c r="F87" s="229"/>
      <c r="G87" s="229"/>
      <c r="H87" s="229"/>
      <c r="L87" s="15"/>
      <c r="BL87" s="82"/>
      <c r="BP87" s="83"/>
    </row>
    <row r="88" spans="2:68" s="14" customFormat="1" ht="12" customHeight="1">
      <c r="B88" s="15"/>
      <c r="C88" s="12" t="s">
        <v>93</v>
      </c>
      <c r="L88" s="15"/>
      <c r="BL88" s="82"/>
      <c r="BP88" s="83"/>
    </row>
    <row r="89" spans="2:68" s="14" customFormat="1" ht="30" customHeight="1">
      <c r="B89" s="15"/>
      <c r="E89" s="223" t="str">
        <f>E11</f>
        <v>1 - Obnova NKP  ÚZPF č.2354/0   Železiareň a zlievareň, Stará Maša, Krompachy</v>
      </c>
      <c r="F89" s="223"/>
      <c r="G89" s="223"/>
      <c r="H89" s="223"/>
      <c r="L89" s="15"/>
      <c r="BL89" s="82"/>
      <c r="BP89" s="83"/>
    </row>
    <row r="90" spans="2:68" s="14" customFormat="1" ht="6.95" customHeight="1">
      <c r="B90" s="15"/>
      <c r="L90" s="15"/>
      <c r="BL90" s="82"/>
      <c r="BP90" s="83"/>
    </row>
    <row r="91" spans="2:68" s="14" customFormat="1" ht="12" customHeight="1">
      <c r="B91" s="15"/>
      <c r="C91" s="12" t="s">
        <v>13</v>
      </c>
      <c r="F91" s="13" t="str">
        <f>F14</f>
        <v>Stará Maša, Krompachy</v>
      </c>
      <c r="I91" s="12" t="s">
        <v>15</v>
      </c>
      <c r="J91" s="36">
        <f>IF(J14="","",J14)</f>
        <v>0</v>
      </c>
      <c r="L91" s="15"/>
      <c r="BL91" s="82"/>
      <c r="BP91" s="83"/>
    </row>
    <row r="92" spans="2:68" s="14" customFormat="1" ht="6.95" customHeight="1">
      <c r="B92" s="15"/>
      <c r="L92" s="15"/>
      <c r="BL92" s="82"/>
      <c r="BP92" s="83"/>
    </row>
    <row r="93" spans="2:68" s="14" customFormat="1" ht="40.15" customHeight="1">
      <c r="B93" s="15"/>
      <c r="C93" s="12" t="s">
        <v>16</v>
      </c>
      <c r="F93" s="13" t="str">
        <f>E17</f>
        <v>Mesto Krompachy, Nám. Slobody 1, 053 42 Krompachy</v>
      </c>
      <c r="I93" s="12" t="s">
        <v>22</v>
      </c>
      <c r="J93" s="99" t="str">
        <f>E23</f>
        <v>AŽ PROJEKT s.r.o., Toplianska 28,  Bratislava</v>
      </c>
      <c r="L93" s="15"/>
      <c r="BL93" s="82"/>
      <c r="BP93" s="83"/>
    </row>
    <row r="94" spans="2:68" s="14" customFormat="1" ht="15.2" customHeight="1">
      <c r="B94" s="15"/>
      <c r="C94" s="12" t="s">
        <v>20</v>
      </c>
      <c r="F94" s="13" t="str">
        <f>IF(E20="","",E20)</f>
        <v xml:space="preserve"> </v>
      </c>
      <c r="I94" s="12" t="s">
        <v>25</v>
      </c>
      <c r="J94" s="99" t="str">
        <f>E26</f>
        <v>Ing. Krumpolec</v>
      </c>
      <c r="L94" s="15"/>
      <c r="BL94" s="82"/>
      <c r="BP94" s="83"/>
    </row>
    <row r="95" spans="2:68" s="14" customFormat="1" ht="10.35" customHeight="1">
      <c r="B95" s="15"/>
      <c r="L95" s="15"/>
      <c r="BL95" s="82"/>
      <c r="BP95" s="83"/>
    </row>
    <row r="96" spans="2:68" s="14" customFormat="1" ht="29.25" customHeight="1">
      <c r="B96" s="15"/>
      <c r="C96" s="100" t="s">
        <v>96</v>
      </c>
      <c r="D96" s="91"/>
      <c r="E96" s="91"/>
      <c r="F96" s="91"/>
      <c r="G96" s="91"/>
      <c r="H96" s="91"/>
      <c r="I96" s="91"/>
      <c r="J96" s="101" t="s">
        <v>97</v>
      </c>
      <c r="K96" s="91"/>
      <c r="L96" s="15"/>
      <c r="BL96" s="82"/>
      <c r="BP96" s="83"/>
    </row>
    <row r="97" spans="2:68" s="14" customFormat="1" ht="10.35" customHeight="1">
      <c r="B97" s="15"/>
      <c r="L97" s="15"/>
      <c r="BL97" s="82"/>
      <c r="BP97" s="83"/>
    </row>
    <row r="98" spans="2:68" s="14" customFormat="1" ht="22.9" customHeight="1">
      <c r="B98" s="15"/>
      <c r="C98" s="102" t="s">
        <v>98</v>
      </c>
      <c r="J98" s="50">
        <f>J152</f>
        <v>0</v>
      </c>
      <c r="L98" s="15"/>
      <c r="AU98" s="3" t="s">
        <v>99</v>
      </c>
      <c r="BL98" s="82"/>
      <c r="BP98" s="83"/>
    </row>
    <row r="99" spans="2:68" s="103" customFormat="1" ht="24.95" customHeight="1">
      <c r="B99" s="104"/>
      <c r="D99" s="105" t="s">
        <v>100</v>
      </c>
      <c r="E99" s="106"/>
      <c r="F99" s="106"/>
      <c r="G99" s="106"/>
      <c r="H99" s="106"/>
      <c r="I99" s="106"/>
      <c r="J99" s="107">
        <f>J153</f>
        <v>0</v>
      </c>
      <c r="L99" s="104"/>
      <c r="BL99" s="108"/>
      <c r="BP99" s="109"/>
    </row>
    <row r="100" spans="2:68" s="69" customFormat="1" ht="19.899999999999999" customHeight="1">
      <c r="B100" s="110"/>
      <c r="D100" s="111" t="s">
        <v>101</v>
      </c>
      <c r="E100" s="112"/>
      <c r="F100" s="112"/>
      <c r="G100" s="112"/>
      <c r="H100" s="112"/>
      <c r="I100" s="112"/>
      <c r="J100" s="113">
        <f>J154</f>
        <v>0</v>
      </c>
      <c r="L100" s="110"/>
      <c r="BL100" s="114"/>
      <c r="BP100" s="115"/>
    </row>
    <row r="101" spans="2:68" s="69" customFormat="1" ht="19.899999999999999" customHeight="1">
      <c r="B101" s="110"/>
      <c r="D101" s="116" t="s">
        <v>102</v>
      </c>
      <c r="E101" s="117"/>
      <c r="F101" s="117"/>
      <c r="G101" s="117"/>
      <c r="H101" s="117"/>
      <c r="I101" s="117"/>
      <c r="J101" s="118">
        <f>J320</f>
        <v>0</v>
      </c>
      <c r="L101" s="110"/>
      <c r="BL101" s="114"/>
      <c r="BP101" s="115"/>
    </row>
    <row r="102" spans="2:68" s="69" customFormat="1" ht="19.899999999999999" customHeight="1">
      <c r="B102" s="110"/>
      <c r="D102" s="116" t="s">
        <v>103</v>
      </c>
      <c r="E102" s="117"/>
      <c r="F102" s="117"/>
      <c r="G102" s="117"/>
      <c r="H102" s="117"/>
      <c r="I102" s="117"/>
      <c r="J102" s="118">
        <f>J371</f>
        <v>0</v>
      </c>
      <c r="L102" s="110"/>
      <c r="BL102" s="114"/>
      <c r="BP102" s="115"/>
    </row>
    <row r="103" spans="2:68" s="69" customFormat="1" ht="19.899999999999999" customHeight="1">
      <c r="B103" s="110"/>
      <c r="D103" s="116" t="s">
        <v>104</v>
      </c>
      <c r="E103" s="117"/>
      <c r="F103" s="117"/>
      <c r="G103" s="117"/>
      <c r="H103" s="117"/>
      <c r="I103" s="117"/>
      <c r="J103" s="118">
        <f>J393</f>
        <v>0</v>
      </c>
      <c r="L103" s="110"/>
      <c r="BL103" s="114"/>
      <c r="BP103" s="115"/>
    </row>
    <row r="104" spans="2:68" s="69" customFormat="1" ht="19.899999999999999" customHeight="1">
      <c r="B104" s="110"/>
      <c r="D104" s="116" t="s">
        <v>105</v>
      </c>
      <c r="E104" s="117"/>
      <c r="F104" s="117"/>
      <c r="G104" s="117"/>
      <c r="H104" s="117"/>
      <c r="I104" s="117"/>
      <c r="J104" s="118">
        <f>J398</f>
        <v>0</v>
      </c>
      <c r="L104" s="110"/>
      <c r="BL104" s="114"/>
      <c r="BP104" s="115"/>
    </row>
    <row r="105" spans="2:68" s="69" customFormat="1" ht="19.899999999999999" customHeight="1">
      <c r="B105" s="110"/>
      <c r="D105" s="116" t="s">
        <v>106</v>
      </c>
      <c r="E105" s="117"/>
      <c r="F105" s="117"/>
      <c r="G105" s="117"/>
      <c r="H105" s="117"/>
      <c r="I105" s="117"/>
      <c r="J105" s="118">
        <f>J466</f>
        <v>0</v>
      </c>
      <c r="L105" s="110"/>
      <c r="BL105" s="114"/>
      <c r="BP105" s="115"/>
    </row>
    <row r="106" spans="2:68" s="69" customFormat="1" ht="19.899999999999999" customHeight="1">
      <c r="B106" s="110"/>
      <c r="D106" s="116" t="s">
        <v>107</v>
      </c>
      <c r="E106" s="117"/>
      <c r="F106" s="117"/>
      <c r="G106" s="117"/>
      <c r="H106" s="117"/>
      <c r="I106" s="117"/>
      <c r="J106" s="118">
        <f>J554</f>
        <v>0</v>
      </c>
      <c r="L106" s="110"/>
      <c r="BL106" s="114"/>
      <c r="BP106" s="115"/>
    </row>
    <row r="107" spans="2:68" s="103" customFormat="1" ht="24.95" customHeight="1">
      <c r="B107" s="104"/>
      <c r="D107" s="105" t="s">
        <v>108</v>
      </c>
      <c r="E107" s="106"/>
      <c r="F107" s="106"/>
      <c r="G107" s="106"/>
      <c r="H107" s="106"/>
      <c r="I107" s="106"/>
      <c r="J107" s="107">
        <f>J556</f>
        <v>0</v>
      </c>
      <c r="L107" s="104"/>
      <c r="BL107" s="108"/>
      <c r="BP107" s="109"/>
    </row>
    <row r="108" spans="2:68" s="69" customFormat="1" ht="19.899999999999999" customHeight="1">
      <c r="B108" s="110"/>
      <c r="D108" s="111" t="s">
        <v>109</v>
      </c>
      <c r="E108" s="112"/>
      <c r="F108" s="112"/>
      <c r="G108" s="112"/>
      <c r="H108" s="112"/>
      <c r="I108" s="112"/>
      <c r="J108" s="113">
        <f>J557</f>
        <v>0</v>
      </c>
      <c r="L108" s="110"/>
      <c r="BL108" s="114"/>
      <c r="BP108" s="115"/>
    </row>
    <row r="109" spans="2:68" s="69" customFormat="1" ht="19.899999999999999" customHeight="1">
      <c r="B109" s="110"/>
      <c r="D109" s="116" t="s">
        <v>110</v>
      </c>
      <c r="E109" s="117"/>
      <c r="F109" s="117"/>
      <c r="G109" s="117"/>
      <c r="H109" s="117"/>
      <c r="I109" s="117"/>
      <c r="J109" s="118">
        <f>J565</f>
        <v>0</v>
      </c>
      <c r="L109" s="110"/>
      <c r="BL109" s="114"/>
      <c r="BP109" s="115"/>
    </row>
    <row r="110" spans="2:68" s="69" customFormat="1" ht="19.899999999999999" customHeight="1">
      <c r="B110" s="110"/>
      <c r="D110" s="116" t="s">
        <v>111</v>
      </c>
      <c r="E110" s="117"/>
      <c r="F110" s="117"/>
      <c r="G110" s="117"/>
      <c r="H110" s="117"/>
      <c r="I110" s="117"/>
      <c r="J110" s="118">
        <f>J575</f>
        <v>0</v>
      </c>
      <c r="L110" s="110"/>
      <c r="BL110" s="114"/>
      <c r="BP110" s="115"/>
    </row>
    <row r="111" spans="2:68" s="69" customFormat="1" ht="19.899999999999999" customHeight="1">
      <c r="B111" s="110"/>
      <c r="D111" s="116" t="s">
        <v>112</v>
      </c>
      <c r="E111" s="117"/>
      <c r="F111" s="117"/>
      <c r="G111" s="117"/>
      <c r="H111" s="117"/>
      <c r="I111" s="117"/>
      <c r="J111" s="118">
        <f>J644</f>
        <v>0</v>
      </c>
      <c r="L111" s="110"/>
      <c r="BL111" s="114"/>
      <c r="BP111" s="115"/>
    </row>
    <row r="112" spans="2:68" s="69" customFormat="1" ht="19.899999999999999" customHeight="1">
      <c r="B112" s="110"/>
      <c r="D112" s="116" t="s">
        <v>113</v>
      </c>
      <c r="E112" s="117"/>
      <c r="F112" s="117"/>
      <c r="G112" s="117"/>
      <c r="H112" s="117"/>
      <c r="I112" s="117"/>
      <c r="J112" s="118">
        <f>J648</f>
        <v>0</v>
      </c>
      <c r="L112" s="110"/>
      <c r="BL112" s="114"/>
      <c r="BP112" s="115"/>
    </row>
    <row r="113" spans="2:68" s="69" customFormat="1" ht="19.899999999999999" customHeight="1">
      <c r="B113" s="110"/>
      <c r="D113" s="116" t="s">
        <v>114</v>
      </c>
      <c r="E113" s="117"/>
      <c r="F113" s="117"/>
      <c r="G113" s="117"/>
      <c r="H113" s="117"/>
      <c r="I113" s="117"/>
      <c r="J113" s="118">
        <f>J662</f>
        <v>0</v>
      </c>
      <c r="L113" s="110"/>
      <c r="BL113" s="114"/>
      <c r="BP113" s="115"/>
    </row>
    <row r="114" spans="2:68" s="69" customFormat="1" ht="19.899999999999999" customHeight="1">
      <c r="B114" s="110"/>
      <c r="D114" s="116" t="s">
        <v>115</v>
      </c>
      <c r="E114" s="117"/>
      <c r="F114" s="117"/>
      <c r="G114" s="117"/>
      <c r="H114" s="117"/>
      <c r="I114" s="117"/>
      <c r="J114" s="118">
        <f>J674</f>
        <v>0</v>
      </c>
      <c r="L114" s="110"/>
      <c r="BL114" s="114"/>
      <c r="BP114" s="115"/>
    </row>
    <row r="115" spans="2:68" s="69" customFormat="1" ht="19.899999999999999" customHeight="1">
      <c r="B115" s="110"/>
      <c r="D115" s="116" t="s">
        <v>116</v>
      </c>
      <c r="E115" s="117"/>
      <c r="F115" s="117"/>
      <c r="G115" s="117"/>
      <c r="H115" s="117"/>
      <c r="I115" s="117"/>
      <c r="J115" s="118">
        <f>J698</f>
        <v>0</v>
      </c>
      <c r="L115" s="110"/>
      <c r="BL115" s="114"/>
      <c r="BP115" s="115"/>
    </row>
    <row r="116" spans="2:68" s="69" customFormat="1" ht="19.899999999999999" customHeight="1">
      <c r="B116" s="110"/>
      <c r="D116" s="116" t="s">
        <v>117</v>
      </c>
      <c r="E116" s="117"/>
      <c r="F116" s="117"/>
      <c r="G116" s="117"/>
      <c r="H116" s="117"/>
      <c r="I116" s="117"/>
      <c r="J116" s="118">
        <f>J788</f>
        <v>0</v>
      </c>
      <c r="L116" s="110"/>
      <c r="BL116" s="114"/>
      <c r="BP116" s="115"/>
    </row>
    <row r="117" spans="2:68" s="69" customFormat="1" ht="19.899999999999999" customHeight="1">
      <c r="B117" s="110"/>
      <c r="D117" s="116" t="s">
        <v>118</v>
      </c>
      <c r="E117" s="117"/>
      <c r="F117" s="117"/>
      <c r="G117" s="117"/>
      <c r="H117" s="117"/>
      <c r="I117" s="117"/>
      <c r="J117" s="118">
        <f>J803</f>
        <v>0</v>
      </c>
      <c r="L117" s="110"/>
      <c r="BL117" s="114"/>
      <c r="BP117" s="115"/>
    </row>
    <row r="118" spans="2:68" s="69" customFormat="1" ht="19.899999999999999" customHeight="1">
      <c r="B118" s="110"/>
      <c r="D118" s="116" t="s">
        <v>119</v>
      </c>
      <c r="E118" s="117"/>
      <c r="F118" s="117"/>
      <c r="G118" s="117"/>
      <c r="H118" s="117"/>
      <c r="I118" s="117"/>
      <c r="J118" s="118">
        <f>J818</f>
        <v>0</v>
      </c>
      <c r="L118" s="110"/>
      <c r="BL118" s="114"/>
      <c r="BP118" s="115"/>
    </row>
    <row r="119" spans="2:68" s="69" customFormat="1" ht="19.899999999999999" customHeight="1">
      <c r="B119" s="110"/>
      <c r="D119" s="116" t="s">
        <v>120</v>
      </c>
      <c r="E119" s="117"/>
      <c r="F119" s="117"/>
      <c r="G119" s="117"/>
      <c r="H119" s="117"/>
      <c r="I119" s="117"/>
      <c r="J119" s="118">
        <f>J839</f>
        <v>0</v>
      </c>
      <c r="L119" s="110"/>
      <c r="BL119" s="114"/>
      <c r="BP119" s="115"/>
    </row>
    <row r="120" spans="2:68" s="103" customFormat="1" ht="24.95" customHeight="1">
      <c r="B120" s="104"/>
      <c r="D120" s="105" t="s">
        <v>121</v>
      </c>
      <c r="E120" s="106"/>
      <c r="F120" s="106"/>
      <c r="G120" s="106"/>
      <c r="H120" s="106"/>
      <c r="I120" s="106"/>
      <c r="J120" s="107">
        <f>J843</f>
        <v>0</v>
      </c>
      <c r="L120" s="104"/>
      <c r="BL120" s="108"/>
      <c r="BP120" s="109"/>
    </row>
    <row r="121" spans="2:68" s="69" customFormat="1" ht="19.899999999999999" customHeight="1">
      <c r="B121" s="110"/>
      <c r="D121" s="111" t="s">
        <v>122</v>
      </c>
      <c r="E121" s="112"/>
      <c r="F121" s="112"/>
      <c r="G121" s="112"/>
      <c r="H121" s="112"/>
      <c r="I121" s="112"/>
      <c r="J121" s="113">
        <f>J844</f>
        <v>0</v>
      </c>
      <c r="L121" s="110"/>
      <c r="BL121" s="114"/>
      <c r="BP121" s="115"/>
    </row>
    <row r="122" spans="2:68" s="69" customFormat="1" ht="19.899999999999999" customHeight="1">
      <c r="B122" s="110"/>
      <c r="D122" s="116" t="s">
        <v>123</v>
      </c>
      <c r="E122" s="117"/>
      <c r="F122" s="117"/>
      <c r="G122" s="117"/>
      <c r="H122" s="117"/>
      <c r="I122" s="117"/>
      <c r="J122" s="118">
        <f>J1007</f>
        <v>0</v>
      </c>
      <c r="L122" s="110"/>
      <c r="BL122" s="114"/>
      <c r="BP122" s="115"/>
    </row>
    <row r="123" spans="2:68" s="69" customFormat="1" ht="19.899999999999999" customHeight="1">
      <c r="B123" s="110"/>
      <c r="D123" s="116" t="s">
        <v>124</v>
      </c>
      <c r="E123" s="117"/>
      <c r="F123" s="117"/>
      <c r="G123" s="117"/>
      <c r="H123" s="117"/>
      <c r="I123" s="117"/>
      <c r="J123" s="118">
        <f>J1048</f>
        <v>0</v>
      </c>
      <c r="L123" s="110"/>
      <c r="BL123" s="114"/>
      <c r="BP123" s="115"/>
    </row>
    <row r="124" spans="2:68" s="69" customFormat="1" ht="19.899999999999999" customHeight="1">
      <c r="B124" s="110"/>
      <c r="D124" s="116" t="s">
        <v>125</v>
      </c>
      <c r="E124" s="117"/>
      <c r="F124" s="117"/>
      <c r="G124" s="117"/>
      <c r="H124" s="117"/>
      <c r="I124" s="117"/>
      <c r="J124" s="118">
        <f>J1071</f>
        <v>0</v>
      </c>
      <c r="L124" s="110"/>
      <c r="BL124" s="114"/>
      <c r="BP124" s="115"/>
    </row>
    <row r="125" spans="2:68" s="69" customFormat="1" ht="19.899999999999999" customHeight="1">
      <c r="B125" s="110"/>
      <c r="D125" s="116" t="s">
        <v>126</v>
      </c>
      <c r="E125" s="117"/>
      <c r="F125" s="117"/>
      <c r="G125" s="117"/>
      <c r="H125" s="117"/>
      <c r="I125" s="117"/>
      <c r="J125" s="118">
        <f>J1090</f>
        <v>0</v>
      </c>
      <c r="L125" s="110"/>
      <c r="BL125" s="114"/>
      <c r="BP125" s="115"/>
    </row>
    <row r="126" spans="2:68" s="69" customFormat="1" ht="19.899999999999999" customHeight="1">
      <c r="B126" s="110"/>
      <c r="D126" s="116" t="s">
        <v>127</v>
      </c>
      <c r="E126" s="117"/>
      <c r="F126" s="117"/>
      <c r="G126" s="117"/>
      <c r="H126" s="117"/>
      <c r="I126" s="117"/>
      <c r="J126" s="118">
        <f>J1114</f>
        <v>0</v>
      </c>
      <c r="L126" s="110"/>
      <c r="BL126" s="114"/>
      <c r="BP126" s="115"/>
    </row>
    <row r="127" spans="2:68" s="69" customFormat="1" ht="19.899999999999999" customHeight="1">
      <c r="B127" s="110"/>
      <c r="D127" s="116" t="s">
        <v>128</v>
      </c>
      <c r="E127" s="117"/>
      <c r="F127" s="117"/>
      <c r="G127" s="117"/>
      <c r="H127" s="117"/>
      <c r="I127" s="117"/>
      <c r="J127" s="118">
        <f>J1140</f>
        <v>0</v>
      </c>
      <c r="L127" s="110"/>
      <c r="BL127" s="114"/>
      <c r="BP127" s="115"/>
    </row>
    <row r="128" spans="2:68" s="69" customFormat="1" ht="19.899999999999999" customHeight="1">
      <c r="B128" s="110"/>
      <c r="D128" s="116" t="s">
        <v>129</v>
      </c>
      <c r="E128" s="117"/>
      <c r="F128" s="117"/>
      <c r="G128" s="117"/>
      <c r="H128" s="117"/>
      <c r="I128" s="117"/>
      <c r="J128" s="118">
        <f>J1171</f>
        <v>0</v>
      </c>
      <c r="L128" s="110"/>
      <c r="BL128" s="114"/>
      <c r="BP128" s="115"/>
    </row>
    <row r="129" spans="2:68" s="69" customFormat="1" ht="19.899999999999999" customHeight="1">
      <c r="B129" s="110"/>
      <c r="D129" s="116" t="s">
        <v>130</v>
      </c>
      <c r="E129" s="117"/>
      <c r="F129" s="117"/>
      <c r="G129" s="117"/>
      <c r="H129" s="117"/>
      <c r="I129" s="117"/>
      <c r="J129" s="118">
        <f>J1199</f>
        <v>0</v>
      </c>
      <c r="L129" s="110"/>
      <c r="BL129" s="114"/>
      <c r="BP129" s="115"/>
    </row>
    <row r="130" spans="2:68" s="69" customFormat="1" ht="19.899999999999999" customHeight="1">
      <c r="B130" s="110"/>
      <c r="D130" s="116" t="s">
        <v>131</v>
      </c>
      <c r="E130" s="117"/>
      <c r="F130" s="117"/>
      <c r="G130" s="117"/>
      <c r="H130" s="117"/>
      <c r="I130" s="117"/>
      <c r="J130" s="118">
        <f>J1212</f>
        <v>0</v>
      </c>
      <c r="L130" s="110"/>
      <c r="BL130" s="114"/>
      <c r="BP130" s="115"/>
    </row>
    <row r="131" spans="2:68" s="14" customFormat="1" ht="21.75" customHeight="1">
      <c r="B131" s="15"/>
      <c r="L131" s="15"/>
      <c r="BL131" s="82"/>
      <c r="BP131" s="83"/>
    </row>
    <row r="132" spans="2:68" s="14" customFormat="1" ht="6.95" customHeight="1">
      <c r="B132" s="28"/>
      <c r="C132" s="17"/>
      <c r="D132" s="17"/>
      <c r="E132" s="17"/>
      <c r="F132" s="17"/>
      <c r="G132" s="17"/>
      <c r="H132" s="17"/>
      <c r="I132" s="17"/>
      <c r="J132" s="17"/>
      <c r="K132" s="17"/>
      <c r="L132" s="15"/>
      <c r="BL132" s="82"/>
      <c r="BP132" s="83"/>
    </row>
    <row r="136" spans="2:68" s="14" customFormat="1" ht="6.95" customHeight="1">
      <c r="B136" s="29"/>
      <c r="C136" s="26"/>
      <c r="D136" s="26"/>
      <c r="E136" s="26"/>
      <c r="F136" s="26"/>
      <c r="G136" s="26"/>
      <c r="H136" s="26"/>
      <c r="I136" s="26"/>
      <c r="J136" s="26"/>
      <c r="K136" s="26"/>
      <c r="L136" s="15"/>
      <c r="BL136" s="82"/>
      <c r="BP136" s="83"/>
    </row>
    <row r="137" spans="2:68" s="14" customFormat="1" ht="24.95" customHeight="1">
      <c r="B137" s="15"/>
      <c r="C137" s="7" t="s">
        <v>132</v>
      </c>
      <c r="L137" s="15"/>
      <c r="BL137" s="82"/>
      <c r="BP137" s="83"/>
    </row>
    <row r="138" spans="2:68" s="14" customFormat="1" ht="6.95" customHeight="1">
      <c r="B138" s="15"/>
      <c r="L138" s="15"/>
      <c r="BL138" s="82"/>
      <c r="BP138" s="83"/>
    </row>
    <row r="139" spans="2:68" s="14" customFormat="1" ht="12" customHeight="1">
      <c r="B139" s="15"/>
      <c r="C139" s="12" t="s">
        <v>9</v>
      </c>
      <c r="L139" s="15"/>
      <c r="BL139" s="82"/>
      <c r="BP139" s="83"/>
    </row>
    <row r="140" spans="2:68" s="14" customFormat="1" ht="26.25" customHeight="1">
      <c r="B140" s="15"/>
      <c r="E140" s="229" t="str">
        <f>E7</f>
        <v xml:space="preserve"> OBNOVA NKP, ÚZPF Č. 2354/0, ŽELEZIAREŇ, ZLIEVÁREŇ, STARÁ MAŠA, KROMPACHY</v>
      </c>
      <c r="F140" s="229"/>
      <c r="G140" s="229"/>
      <c r="H140" s="229"/>
      <c r="L140" s="15"/>
      <c r="BL140" s="82"/>
      <c r="BP140" s="83"/>
    </row>
    <row r="141" spans="2:68" ht="12" customHeight="1">
      <c r="B141" s="6"/>
      <c r="C141" s="12" t="s">
        <v>91</v>
      </c>
      <c r="L141" s="6"/>
    </row>
    <row r="142" spans="2:68" s="14" customFormat="1" ht="23.25" customHeight="1">
      <c r="B142" s="15"/>
      <c r="E142" s="229" t="s">
        <v>92</v>
      </c>
      <c r="F142" s="229"/>
      <c r="G142" s="229"/>
      <c r="H142" s="229"/>
      <c r="L142" s="15"/>
      <c r="BL142" s="82"/>
      <c r="BP142" s="83"/>
    </row>
    <row r="143" spans="2:68" s="14" customFormat="1" ht="12" customHeight="1">
      <c r="B143" s="15"/>
      <c r="C143" s="12" t="s">
        <v>93</v>
      </c>
      <c r="L143" s="15"/>
      <c r="BL143" s="82"/>
      <c r="BP143" s="83"/>
    </row>
    <row r="144" spans="2:68" s="14" customFormat="1" ht="30" customHeight="1">
      <c r="B144" s="15"/>
      <c r="E144" s="223" t="str">
        <f>E11</f>
        <v>1 - Obnova NKP  ÚZPF č.2354/0   Železiareň a zlievareň, Stará Maša, Krompachy</v>
      </c>
      <c r="F144" s="223"/>
      <c r="G144" s="223"/>
      <c r="H144" s="223"/>
      <c r="L144" s="15"/>
      <c r="BL144" s="82"/>
      <c r="BP144" s="83"/>
    </row>
    <row r="145" spans="2:68" s="14" customFormat="1" ht="6.95" customHeight="1">
      <c r="B145" s="15"/>
      <c r="L145" s="15"/>
      <c r="BL145" s="82"/>
      <c r="BP145" s="83"/>
    </row>
    <row r="146" spans="2:68" s="14" customFormat="1" ht="12" customHeight="1">
      <c r="B146" s="15"/>
      <c r="C146" s="12" t="s">
        <v>13</v>
      </c>
      <c r="F146" s="13" t="str">
        <f>F14</f>
        <v>Stará Maša, Krompachy</v>
      </c>
      <c r="I146" s="12" t="s">
        <v>15</v>
      </c>
      <c r="J146" s="36">
        <f>IF(J14="","",J14)</f>
        <v>0</v>
      </c>
      <c r="L146" s="15"/>
      <c r="BL146" s="82"/>
      <c r="BP146" s="83"/>
    </row>
    <row r="147" spans="2:68" s="14" customFormat="1" ht="6.95" customHeight="1">
      <c r="B147" s="15"/>
      <c r="L147" s="15"/>
      <c r="BL147" s="82"/>
      <c r="BP147" s="83"/>
    </row>
    <row r="148" spans="2:68" s="14" customFormat="1" ht="40.15" customHeight="1">
      <c r="B148" s="15"/>
      <c r="C148" s="12" t="s">
        <v>16</v>
      </c>
      <c r="F148" s="13" t="str">
        <f>E17</f>
        <v>Mesto Krompachy, Nám. Slobody 1, 053 42 Krompachy</v>
      </c>
      <c r="I148" s="12" t="s">
        <v>22</v>
      </c>
      <c r="J148" s="99" t="str">
        <f>E23</f>
        <v>AŽ PROJEKT s.r.o., Toplianska 28,  Bratislava</v>
      </c>
      <c r="L148" s="15"/>
      <c r="BL148" s="82"/>
      <c r="BP148" s="83"/>
    </row>
    <row r="149" spans="2:68" s="14" customFormat="1" ht="15.2" customHeight="1">
      <c r="B149" s="15"/>
      <c r="C149" s="12" t="s">
        <v>20</v>
      </c>
      <c r="F149" s="13" t="str">
        <f>IF(E20="","",E20)</f>
        <v xml:space="preserve"> </v>
      </c>
      <c r="I149" s="12" t="s">
        <v>25</v>
      </c>
      <c r="J149" s="99" t="str">
        <f>E26</f>
        <v>Ing. Krumpolec</v>
      </c>
      <c r="L149" s="15"/>
      <c r="BL149" s="82"/>
      <c r="BP149" s="83"/>
    </row>
    <row r="150" spans="2:68" s="14" customFormat="1" ht="10.35" customHeight="1">
      <c r="B150" s="15"/>
      <c r="L150" s="15"/>
      <c r="BL150" s="82"/>
      <c r="BP150" s="83"/>
    </row>
    <row r="151" spans="2:68" s="86" customFormat="1" ht="29.25" customHeight="1">
      <c r="B151" s="119"/>
      <c r="C151" s="120" t="s">
        <v>133</v>
      </c>
      <c r="D151" s="121" t="s">
        <v>54</v>
      </c>
      <c r="E151" s="121" t="s">
        <v>50</v>
      </c>
      <c r="F151" s="121" t="s">
        <v>51</v>
      </c>
      <c r="G151" s="121" t="s">
        <v>134</v>
      </c>
      <c r="H151" s="121" t="s">
        <v>135</v>
      </c>
      <c r="I151" s="121" t="s">
        <v>136</v>
      </c>
      <c r="J151" s="122" t="s">
        <v>97</v>
      </c>
      <c r="K151" s="123" t="s">
        <v>137</v>
      </c>
      <c r="L151" s="119"/>
      <c r="M151" s="42"/>
      <c r="N151" s="43" t="s">
        <v>33</v>
      </c>
      <c r="O151" s="43" t="s">
        <v>138</v>
      </c>
      <c r="P151" s="43" t="s">
        <v>139</v>
      </c>
      <c r="Q151" s="43" t="s">
        <v>140</v>
      </c>
      <c r="R151" s="43" t="s">
        <v>141</v>
      </c>
      <c r="S151" s="43" t="s">
        <v>142</v>
      </c>
      <c r="T151" s="44" t="s">
        <v>143</v>
      </c>
      <c r="BP151" s="124"/>
    </row>
    <row r="152" spans="2:68" s="14" customFormat="1" ht="22.9" customHeight="1">
      <c r="B152" s="15"/>
      <c r="C152" s="48" t="s">
        <v>98</v>
      </c>
      <c r="J152" s="125">
        <f>BK152</f>
        <v>0</v>
      </c>
      <c r="L152" s="15"/>
      <c r="M152" s="45"/>
      <c r="N152" s="37"/>
      <c r="O152" s="37"/>
      <c r="P152" s="126">
        <f>P153+P556+P843</f>
        <v>12234.58256911</v>
      </c>
      <c r="Q152" s="37"/>
      <c r="R152" s="126">
        <f>R153+R556+R843</f>
        <v>770.19581269999992</v>
      </c>
      <c r="S152" s="37"/>
      <c r="T152" s="127">
        <f>T153+T556+T843</f>
        <v>19.395050000000005</v>
      </c>
      <c r="AT152" s="3" t="s">
        <v>68</v>
      </c>
      <c r="AU152" s="3" t="s">
        <v>99</v>
      </c>
      <c r="BK152" s="128">
        <f>BK153+BK556+BK843</f>
        <v>0</v>
      </c>
      <c r="BL152" s="82"/>
      <c r="BP152" s="83"/>
    </row>
    <row r="153" spans="2:68" s="129" customFormat="1" ht="25.9" customHeight="1">
      <c r="B153" s="130"/>
      <c r="D153" s="131" t="s">
        <v>68</v>
      </c>
      <c r="E153" s="132" t="s">
        <v>144</v>
      </c>
      <c r="F153" s="132" t="s">
        <v>145</v>
      </c>
      <c r="J153" s="133">
        <f>BK153</f>
        <v>0</v>
      </c>
      <c r="L153" s="130"/>
      <c r="M153" s="134"/>
      <c r="P153" s="135">
        <f>P154+P320+P371+P393+P398+P466+P554</f>
        <v>8062.9153847700009</v>
      </c>
      <c r="R153" s="135">
        <f>R154+R320+R371+R393+R398+R466+R554</f>
        <v>730.90216939999993</v>
      </c>
      <c r="T153" s="136">
        <f>T154+T320+T371+T393+T398+T466+T554</f>
        <v>19.395050000000005</v>
      </c>
      <c r="AR153" s="131" t="s">
        <v>76</v>
      </c>
      <c r="AT153" s="137" t="s">
        <v>68</v>
      </c>
      <c r="AU153" s="137" t="s">
        <v>69</v>
      </c>
      <c r="AY153" s="131" t="s">
        <v>146</v>
      </c>
      <c r="BK153" s="138">
        <f>BK154+BK320+BK371+BK393+BK398+BK466+BK554</f>
        <v>0</v>
      </c>
      <c r="BL153" s="137"/>
      <c r="BP153" s="139"/>
    </row>
    <row r="154" spans="2:68" s="129" customFormat="1" ht="22.9" customHeight="1">
      <c r="B154" s="130"/>
      <c r="D154" s="131" t="s">
        <v>68</v>
      </c>
      <c r="E154" s="140" t="s">
        <v>76</v>
      </c>
      <c r="F154" s="140" t="s">
        <v>147</v>
      </c>
      <c r="J154" s="141">
        <f>BK154</f>
        <v>0</v>
      </c>
      <c r="L154" s="130"/>
      <c r="M154" s="134"/>
      <c r="P154" s="135">
        <f>SUM(P155:P319)</f>
        <v>2078.9083998400001</v>
      </c>
      <c r="R154" s="135">
        <f>SUM(R155:R319)</f>
        <v>72.558419999999984</v>
      </c>
      <c r="T154" s="136">
        <f>SUM(T155:T319)</f>
        <v>0</v>
      </c>
      <c r="AR154" s="131" t="s">
        <v>76</v>
      </c>
      <c r="AT154" s="137" t="s">
        <v>68</v>
      </c>
      <c r="AU154" s="137" t="s">
        <v>76</v>
      </c>
      <c r="AY154" s="131" t="s">
        <v>146</v>
      </c>
      <c r="BK154" s="138">
        <f>SUM(BK155:BK319)</f>
        <v>0</v>
      </c>
      <c r="BL154" s="137"/>
      <c r="BP154" s="139"/>
    </row>
    <row r="155" spans="2:68" s="14" customFormat="1" ht="14.45" customHeight="1">
      <c r="B155" s="142"/>
      <c r="C155" s="143" t="s">
        <v>76</v>
      </c>
      <c r="D155" s="143" t="s">
        <v>148</v>
      </c>
      <c r="E155" s="144" t="s">
        <v>149</v>
      </c>
      <c r="F155" s="145" t="s">
        <v>150</v>
      </c>
      <c r="G155" s="146" t="s">
        <v>151</v>
      </c>
      <c r="H155" s="147">
        <v>32</v>
      </c>
      <c r="I155" s="147"/>
      <c r="J155" s="147">
        <f>ROUND(I155*H155,3)</f>
        <v>0</v>
      </c>
      <c r="K155" s="148"/>
      <c r="L155" s="15"/>
      <c r="M155" s="149"/>
      <c r="N155" s="150" t="s">
        <v>35</v>
      </c>
      <c r="O155" s="151">
        <v>1.091</v>
      </c>
      <c r="P155" s="151">
        <f>O155*H155</f>
        <v>34.911999999999999</v>
      </c>
      <c r="Q155" s="151">
        <v>1.2710000000000001E-2</v>
      </c>
      <c r="R155" s="151">
        <f>Q155*H155</f>
        <v>0.40672000000000003</v>
      </c>
      <c r="S155" s="151">
        <v>0</v>
      </c>
      <c r="T155" s="152">
        <f>S155*H155</f>
        <v>0</v>
      </c>
      <c r="AR155" s="153" t="s">
        <v>87</v>
      </c>
      <c r="AT155" s="153" t="s">
        <v>148</v>
      </c>
      <c r="AU155" s="153" t="s">
        <v>80</v>
      </c>
      <c r="AY155" s="3" t="s">
        <v>146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3" t="s">
        <v>80</v>
      </c>
      <c r="BK155" s="155">
        <f>ROUND(I155*H155,3)</f>
        <v>0</v>
      </c>
      <c r="BL155" s="82" t="s">
        <v>87</v>
      </c>
      <c r="BM155" s="153" t="s">
        <v>152</v>
      </c>
      <c r="BP155" s="83"/>
    </row>
    <row r="156" spans="2:68" s="14" customFormat="1" ht="14.45" customHeight="1">
      <c r="B156" s="142"/>
      <c r="C156" s="143" t="s">
        <v>80</v>
      </c>
      <c r="D156" s="143" t="s">
        <v>148</v>
      </c>
      <c r="E156" s="144" t="s">
        <v>153</v>
      </c>
      <c r="F156" s="145" t="s">
        <v>154</v>
      </c>
      <c r="G156" s="146" t="s">
        <v>151</v>
      </c>
      <c r="H156" s="147">
        <v>35</v>
      </c>
      <c r="I156" s="147"/>
      <c r="J156" s="147">
        <f>ROUND(I156*H156,3)</f>
        <v>0</v>
      </c>
      <c r="K156" s="148"/>
      <c r="L156" s="15"/>
      <c r="M156" s="149"/>
      <c r="N156" s="150" t="s">
        <v>35</v>
      </c>
      <c r="O156" s="151">
        <v>1.1779999999999999</v>
      </c>
      <c r="P156" s="151">
        <f>O156*H156</f>
        <v>41.23</v>
      </c>
      <c r="Q156" s="151">
        <v>0.10777</v>
      </c>
      <c r="R156" s="151">
        <f>Q156*H156</f>
        <v>3.7719500000000004</v>
      </c>
      <c r="S156" s="151">
        <v>0</v>
      </c>
      <c r="T156" s="152">
        <f>S156*H156</f>
        <v>0</v>
      </c>
      <c r="AR156" s="153" t="s">
        <v>87</v>
      </c>
      <c r="AT156" s="153" t="s">
        <v>148</v>
      </c>
      <c r="AU156" s="153" t="s">
        <v>80</v>
      </c>
      <c r="AY156" s="3" t="s">
        <v>146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3" t="s">
        <v>80</v>
      </c>
      <c r="BK156" s="155">
        <f>ROUND(I156*H156,3)</f>
        <v>0</v>
      </c>
      <c r="BL156" s="82" t="s">
        <v>87</v>
      </c>
      <c r="BM156" s="153" t="s">
        <v>155</v>
      </c>
      <c r="BP156" s="83"/>
    </row>
    <row r="157" spans="2:68" s="156" customFormat="1" ht="22.5">
      <c r="B157" s="157"/>
      <c r="D157" s="158" t="s">
        <v>156</v>
      </c>
      <c r="E157" s="159"/>
      <c r="F157" s="160" t="s">
        <v>157</v>
      </c>
      <c r="H157" s="161">
        <v>25</v>
      </c>
      <c r="L157" s="157"/>
      <c r="M157" s="162"/>
      <c r="T157" s="163"/>
      <c r="AT157" s="159" t="s">
        <v>156</v>
      </c>
      <c r="AU157" s="159" t="s">
        <v>80</v>
      </c>
      <c r="AV157" s="156" t="s">
        <v>80</v>
      </c>
      <c r="AW157" s="156" t="s">
        <v>27</v>
      </c>
      <c r="AX157" s="156" t="s">
        <v>69</v>
      </c>
      <c r="AY157" s="159" t="s">
        <v>146</v>
      </c>
      <c r="BL157" s="164"/>
      <c r="BP157" s="165"/>
    </row>
    <row r="158" spans="2:68" s="156" customFormat="1" ht="22.5">
      <c r="B158" s="157"/>
      <c r="D158" s="158" t="s">
        <v>156</v>
      </c>
      <c r="E158" s="159"/>
      <c r="F158" s="160" t="s">
        <v>158</v>
      </c>
      <c r="H158" s="161">
        <v>10</v>
      </c>
      <c r="L158" s="157"/>
      <c r="M158" s="162"/>
      <c r="T158" s="163"/>
      <c r="AT158" s="159" t="s">
        <v>156</v>
      </c>
      <c r="AU158" s="159" t="s">
        <v>80</v>
      </c>
      <c r="AV158" s="156" t="s">
        <v>80</v>
      </c>
      <c r="AW158" s="156" t="s">
        <v>27</v>
      </c>
      <c r="AX158" s="156" t="s">
        <v>69</v>
      </c>
      <c r="AY158" s="159" t="s">
        <v>146</v>
      </c>
      <c r="BL158" s="164"/>
      <c r="BP158" s="165"/>
    </row>
    <row r="159" spans="2:68" s="166" customFormat="1" ht="11.25">
      <c r="B159" s="167"/>
      <c r="D159" s="158" t="s">
        <v>156</v>
      </c>
      <c r="E159" s="168"/>
      <c r="F159" s="169" t="s">
        <v>159</v>
      </c>
      <c r="H159" s="170">
        <v>35</v>
      </c>
      <c r="L159" s="167"/>
      <c r="M159" s="171"/>
      <c r="T159" s="172"/>
      <c r="AT159" s="168" t="s">
        <v>156</v>
      </c>
      <c r="AU159" s="168" t="s">
        <v>80</v>
      </c>
      <c r="AV159" s="166" t="s">
        <v>87</v>
      </c>
      <c r="AW159" s="166" t="s">
        <v>27</v>
      </c>
      <c r="AX159" s="166" t="s">
        <v>76</v>
      </c>
      <c r="AY159" s="168" t="s">
        <v>146</v>
      </c>
      <c r="BL159" s="173"/>
      <c r="BP159" s="174"/>
    </row>
    <row r="160" spans="2:68" s="14" customFormat="1" ht="24.2" customHeight="1">
      <c r="B160" s="142"/>
      <c r="C160" s="143" t="s">
        <v>84</v>
      </c>
      <c r="D160" s="143" t="s">
        <v>148</v>
      </c>
      <c r="E160" s="144" t="s">
        <v>160</v>
      </c>
      <c r="F160" s="145" t="s">
        <v>161</v>
      </c>
      <c r="G160" s="146" t="s">
        <v>151</v>
      </c>
      <c r="H160" s="147">
        <v>165</v>
      </c>
      <c r="I160" s="147"/>
      <c r="J160" s="147">
        <f>ROUND(I160*H160,3)</f>
        <v>0</v>
      </c>
      <c r="K160" s="148"/>
      <c r="L160" s="15"/>
      <c r="M160" s="149"/>
      <c r="N160" s="150" t="s">
        <v>35</v>
      </c>
      <c r="O160" s="151">
        <v>0.27</v>
      </c>
      <c r="P160" s="151">
        <f>O160*H160</f>
        <v>44.550000000000004</v>
      </c>
      <c r="Q160" s="151">
        <v>3.8999999999999998E-3</v>
      </c>
      <c r="R160" s="151">
        <f>Q160*H160</f>
        <v>0.64349999999999996</v>
      </c>
      <c r="S160" s="151">
        <v>0</v>
      </c>
      <c r="T160" s="152">
        <f>S160*H160</f>
        <v>0</v>
      </c>
      <c r="AR160" s="153" t="s">
        <v>87</v>
      </c>
      <c r="AT160" s="153" t="s">
        <v>148</v>
      </c>
      <c r="AU160" s="153" t="s">
        <v>80</v>
      </c>
      <c r="AY160" s="3" t="s">
        <v>146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3" t="s">
        <v>80</v>
      </c>
      <c r="BK160" s="155">
        <f>ROUND(I160*H160,3)</f>
        <v>0</v>
      </c>
      <c r="BL160" s="82" t="s">
        <v>87</v>
      </c>
      <c r="BM160" s="153" t="s">
        <v>162</v>
      </c>
      <c r="BP160" s="83"/>
    </row>
    <row r="161" spans="2:68" s="14" customFormat="1" ht="24.2" customHeight="1">
      <c r="B161" s="142"/>
      <c r="C161" s="143" t="s">
        <v>87</v>
      </c>
      <c r="D161" s="143" t="s">
        <v>148</v>
      </c>
      <c r="E161" s="144" t="s">
        <v>163</v>
      </c>
      <c r="F161" s="145" t="s">
        <v>164</v>
      </c>
      <c r="G161" s="146" t="s">
        <v>165</v>
      </c>
      <c r="H161" s="147">
        <v>1.454</v>
      </c>
      <c r="I161" s="147"/>
      <c r="J161" s="147">
        <f>ROUND(I161*H161,3)</f>
        <v>0</v>
      </c>
      <c r="K161" s="148"/>
      <c r="L161" s="15"/>
      <c r="M161" s="149"/>
      <c r="N161" s="150" t="s">
        <v>35</v>
      </c>
      <c r="O161" s="151">
        <v>0.46</v>
      </c>
      <c r="P161" s="151">
        <f>O161*H161</f>
        <v>0.66883999999999999</v>
      </c>
      <c r="Q161" s="151">
        <v>0</v>
      </c>
      <c r="R161" s="151">
        <f>Q161*H161</f>
        <v>0</v>
      </c>
      <c r="S161" s="151">
        <v>0</v>
      </c>
      <c r="T161" s="152">
        <f>S161*H161</f>
        <v>0</v>
      </c>
      <c r="AR161" s="153" t="s">
        <v>87</v>
      </c>
      <c r="AT161" s="153" t="s">
        <v>148</v>
      </c>
      <c r="AU161" s="153" t="s">
        <v>80</v>
      </c>
      <c r="AY161" s="3" t="s">
        <v>146</v>
      </c>
      <c r="BE161" s="154">
        <f>IF(N161="základná",J161,0)</f>
        <v>0</v>
      </c>
      <c r="BF161" s="154">
        <f>IF(N161="znížená",J161,0)</f>
        <v>0</v>
      </c>
      <c r="BG161" s="154">
        <f>IF(N161="zákl. prenesená",J161,0)</f>
        <v>0</v>
      </c>
      <c r="BH161" s="154">
        <f>IF(N161="zníž. prenesená",J161,0)</f>
        <v>0</v>
      </c>
      <c r="BI161" s="154">
        <f>IF(N161="nulová",J161,0)</f>
        <v>0</v>
      </c>
      <c r="BJ161" s="3" t="s">
        <v>80</v>
      </c>
      <c r="BK161" s="155">
        <f>ROUND(I161*H161,3)</f>
        <v>0</v>
      </c>
      <c r="BL161" s="82" t="s">
        <v>87</v>
      </c>
      <c r="BM161" s="153" t="s">
        <v>166</v>
      </c>
      <c r="BP161" s="83"/>
    </row>
    <row r="162" spans="2:68" s="156" customFormat="1" ht="11.25">
      <c r="B162" s="157"/>
      <c r="D162" s="158" t="s">
        <v>156</v>
      </c>
      <c r="E162" s="159"/>
      <c r="F162" s="160" t="s">
        <v>167</v>
      </c>
      <c r="H162" s="161">
        <v>1.4535</v>
      </c>
      <c r="L162" s="157"/>
      <c r="M162" s="162"/>
      <c r="T162" s="163"/>
      <c r="AT162" s="159" t="s">
        <v>156</v>
      </c>
      <c r="AU162" s="159" t="s">
        <v>80</v>
      </c>
      <c r="AV162" s="156" t="s">
        <v>80</v>
      </c>
      <c r="AW162" s="156" t="s">
        <v>27</v>
      </c>
      <c r="AX162" s="156" t="s">
        <v>76</v>
      </c>
      <c r="AY162" s="159" t="s">
        <v>146</v>
      </c>
      <c r="BL162" s="164"/>
      <c r="BP162" s="165"/>
    </row>
    <row r="163" spans="2:68" s="14" customFormat="1" ht="24.2" customHeight="1">
      <c r="B163" s="142"/>
      <c r="C163" s="143" t="s">
        <v>168</v>
      </c>
      <c r="D163" s="143" t="s">
        <v>148</v>
      </c>
      <c r="E163" s="144" t="s">
        <v>169</v>
      </c>
      <c r="F163" s="145" t="s">
        <v>170</v>
      </c>
      <c r="G163" s="146" t="s">
        <v>165</v>
      </c>
      <c r="H163" s="147">
        <v>1.454</v>
      </c>
      <c r="I163" s="147"/>
      <c r="J163" s="147">
        <f>ROUND(I163*H163,3)</f>
        <v>0</v>
      </c>
      <c r="K163" s="148"/>
      <c r="L163" s="15"/>
      <c r="M163" s="149"/>
      <c r="N163" s="150" t="s">
        <v>35</v>
      </c>
      <c r="O163" s="151">
        <v>5.6000000000000001E-2</v>
      </c>
      <c r="P163" s="151">
        <f>O163*H163</f>
        <v>8.1423999999999996E-2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AR163" s="153" t="s">
        <v>87</v>
      </c>
      <c r="AT163" s="153" t="s">
        <v>148</v>
      </c>
      <c r="AU163" s="153" t="s">
        <v>80</v>
      </c>
      <c r="AY163" s="3" t="s">
        <v>146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3" t="s">
        <v>80</v>
      </c>
      <c r="BK163" s="155">
        <f>ROUND(I163*H163,3)</f>
        <v>0</v>
      </c>
      <c r="BL163" s="82" t="s">
        <v>87</v>
      </c>
      <c r="BM163" s="153" t="s">
        <v>171</v>
      </c>
      <c r="BP163" s="83"/>
    </row>
    <row r="164" spans="2:68" s="14" customFormat="1" ht="24.2" customHeight="1">
      <c r="B164" s="142"/>
      <c r="C164" s="143" t="s">
        <v>172</v>
      </c>
      <c r="D164" s="143" t="s">
        <v>148</v>
      </c>
      <c r="E164" s="144" t="s">
        <v>173</v>
      </c>
      <c r="F164" s="145" t="s">
        <v>174</v>
      </c>
      <c r="G164" s="146" t="s">
        <v>165</v>
      </c>
      <c r="H164" s="147">
        <v>28.35</v>
      </c>
      <c r="I164" s="147"/>
      <c r="J164" s="147">
        <f>ROUND(I164*H164,3)</f>
        <v>0</v>
      </c>
      <c r="K164" s="148"/>
      <c r="L164" s="15"/>
      <c r="M164" s="149"/>
      <c r="N164" s="150" t="s">
        <v>35</v>
      </c>
      <c r="O164" s="151">
        <v>3.6160000000000001</v>
      </c>
      <c r="P164" s="151">
        <f>O164*H164</f>
        <v>102.51360000000001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AR164" s="153" t="s">
        <v>87</v>
      </c>
      <c r="AT164" s="153" t="s">
        <v>148</v>
      </c>
      <c r="AU164" s="153" t="s">
        <v>80</v>
      </c>
      <c r="AY164" s="3" t="s">
        <v>146</v>
      </c>
      <c r="BE164" s="154">
        <f>IF(N164="základná",J164,0)</f>
        <v>0</v>
      </c>
      <c r="BF164" s="154">
        <f>IF(N164="znížená",J164,0)</f>
        <v>0</v>
      </c>
      <c r="BG164" s="154">
        <f>IF(N164="zákl. prenesená",J164,0)</f>
        <v>0</v>
      </c>
      <c r="BH164" s="154">
        <f>IF(N164="zníž. prenesená",J164,0)</f>
        <v>0</v>
      </c>
      <c r="BI164" s="154">
        <f>IF(N164="nulová",J164,0)</f>
        <v>0</v>
      </c>
      <c r="BJ164" s="3" t="s">
        <v>80</v>
      </c>
      <c r="BK164" s="155">
        <f>ROUND(I164*H164,3)</f>
        <v>0</v>
      </c>
      <c r="BL164" s="82" t="s">
        <v>87</v>
      </c>
      <c r="BM164" s="153" t="s">
        <v>175</v>
      </c>
      <c r="BP164" s="83"/>
    </row>
    <row r="165" spans="2:68" s="156" customFormat="1" ht="11.25">
      <c r="B165" s="157"/>
      <c r="D165" s="158" t="s">
        <v>156</v>
      </c>
      <c r="E165" s="159"/>
      <c r="F165" s="160" t="s">
        <v>176</v>
      </c>
      <c r="H165" s="161">
        <v>28.35</v>
      </c>
      <c r="L165" s="157"/>
      <c r="M165" s="162"/>
      <c r="T165" s="163"/>
      <c r="AT165" s="159" t="s">
        <v>156</v>
      </c>
      <c r="AU165" s="159" t="s">
        <v>80</v>
      </c>
      <c r="AV165" s="156" t="s">
        <v>80</v>
      </c>
      <c r="AW165" s="156" t="s">
        <v>27</v>
      </c>
      <c r="AX165" s="156" t="s">
        <v>76</v>
      </c>
      <c r="AY165" s="159" t="s">
        <v>146</v>
      </c>
      <c r="BL165" s="164"/>
      <c r="BP165" s="165"/>
    </row>
    <row r="166" spans="2:68" s="14" customFormat="1" ht="24.2" customHeight="1">
      <c r="B166" s="142"/>
      <c r="C166" s="143" t="s">
        <v>177</v>
      </c>
      <c r="D166" s="143" t="s">
        <v>148</v>
      </c>
      <c r="E166" s="144" t="s">
        <v>178</v>
      </c>
      <c r="F166" s="145" t="s">
        <v>179</v>
      </c>
      <c r="G166" s="146" t="s">
        <v>165</v>
      </c>
      <c r="H166" s="147">
        <v>9</v>
      </c>
      <c r="I166" s="147"/>
      <c r="J166" s="147">
        <f>ROUND(I166*H166,3)</f>
        <v>0</v>
      </c>
      <c r="K166" s="148"/>
      <c r="L166" s="15"/>
      <c r="M166" s="149"/>
      <c r="N166" s="150" t="s">
        <v>35</v>
      </c>
      <c r="O166" s="151">
        <v>9.65</v>
      </c>
      <c r="P166" s="151">
        <f>O166*H166</f>
        <v>86.850000000000009</v>
      </c>
      <c r="Q166" s="151">
        <v>0</v>
      </c>
      <c r="R166" s="151">
        <f>Q166*H166</f>
        <v>0</v>
      </c>
      <c r="S166" s="151">
        <v>0</v>
      </c>
      <c r="T166" s="152">
        <f>S166*H166</f>
        <v>0</v>
      </c>
      <c r="AR166" s="153" t="s">
        <v>87</v>
      </c>
      <c r="AT166" s="153" t="s">
        <v>148</v>
      </c>
      <c r="AU166" s="153" t="s">
        <v>80</v>
      </c>
      <c r="AY166" s="3" t="s">
        <v>146</v>
      </c>
      <c r="BE166" s="154">
        <f>IF(N166="základná",J166,0)</f>
        <v>0</v>
      </c>
      <c r="BF166" s="154">
        <f>IF(N166="znížená",J166,0)</f>
        <v>0</v>
      </c>
      <c r="BG166" s="154">
        <f>IF(N166="zákl. prenesená",J166,0)</f>
        <v>0</v>
      </c>
      <c r="BH166" s="154">
        <f>IF(N166="zníž. prenesená",J166,0)</f>
        <v>0</v>
      </c>
      <c r="BI166" s="154">
        <f>IF(N166="nulová",J166,0)</f>
        <v>0</v>
      </c>
      <c r="BJ166" s="3" t="s">
        <v>80</v>
      </c>
      <c r="BK166" s="155">
        <f>ROUND(I166*H166,3)</f>
        <v>0</v>
      </c>
      <c r="BL166" s="82" t="s">
        <v>87</v>
      </c>
      <c r="BM166" s="153" t="s">
        <v>180</v>
      </c>
      <c r="BP166" s="83"/>
    </row>
    <row r="167" spans="2:68" s="156" customFormat="1" ht="11.25">
      <c r="B167" s="157"/>
      <c r="D167" s="158" t="s">
        <v>156</v>
      </c>
      <c r="E167" s="159"/>
      <c r="F167" s="160" t="s">
        <v>181</v>
      </c>
      <c r="H167" s="161">
        <v>9</v>
      </c>
      <c r="L167" s="157"/>
      <c r="M167" s="162"/>
      <c r="T167" s="163"/>
      <c r="AT167" s="159" t="s">
        <v>156</v>
      </c>
      <c r="AU167" s="159" t="s">
        <v>80</v>
      </c>
      <c r="AV167" s="156" t="s">
        <v>80</v>
      </c>
      <c r="AW167" s="156" t="s">
        <v>27</v>
      </c>
      <c r="AX167" s="156" t="s">
        <v>76</v>
      </c>
      <c r="AY167" s="159" t="s">
        <v>146</v>
      </c>
      <c r="BL167" s="164"/>
      <c r="BP167" s="165"/>
    </row>
    <row r="168" spans="2:68" s="14" customFormat="1" ht="24.2" customHeight="1">
      <c r="B168" s="142"/>
      <c r="C168" s="143" t="s">
        <v>182</v>
      </c>
      <c r="D168" s="143" t="s">
        <v>148</v>
      </c>
      <c r="E168" s="144" t="s">
        <v>183</v>
      </c>
      <c r="F168" s="145" t="s">
        <v>184</v>
      </c>
      <c r="G168" s="146" t="s">
        <v>165</v>
      </c>
      <c r="H168" s="147">
        <v>319.64600000000002</v>
      </c>
      <c r="I168" s="147"/>
      <c r="J168" s="147">
        <f>ROUND(I168*H168,3)</f>
        <v>0</v>
      </c>
      <c r="K168" s="148"/>
      <c r="L168" s="15"/>
      <c r="M168" s="149"/>
      <c r="N168" s="150" t="s">
        <v>35</v>
      </c>
      <c r="O168" s="151">
        <v>0.433</v>
      </c>
      <c r="P168" s="151">
        <f>O168*H168</f>
        <v>138.40671800000001</v>
      </c>
      <c r="Q168" s="151">
        <v>0</v>
      </c>
      <c r="R168" s="151">
        <f>Q168*H168</f>
        <v>0</v>
      </c>
      <c r="S168" s="151">
        <v>0</v>
      </c>
      <c r="T168" s="152">
        <f>S168*H168</f>
        <v>0</v>
      </c>
      <c r="AR168" s="153" t="s">
        <v>87</v>
      </c>
      <c r="AT168" s="153" t="s">
        <v>148</v>
      </c>
      <c r="AU168" s="153" t="s">
        <v>80</v>
      </c>
      <c r="AY168" s="3" t="s">
        <v>146</v>
      </c>
      <c r="BE168" s="154">
        <f>IF(N168="základná",J168,0)</f>
        <v>0</v>
      </c>
      <c r="BF168" s="154">
        <f>IF(N168="znížená",J168,0)</f>
        <v>0</v>
      </c>
      <c r="BG168" s="154">
        <f>IF(N168="zákl. prenesená",J168,0)</f>
        <v>0</v>
      </c>
      <c r="BH168" s="154">
        <f>IF(N168="zníž. prenesená",J168,0)</f>
        <v>0</v>
      </c>
      <c r="BI168" s="154">
        <f>IF(N168="nulová",J168,0)</f>
        <v>0</v>
      </c>
      <c r="BJ168" s="3" t="s">
        <v>80</v>
      </c>
      <c r="BK168" s="155">
        <f>ROUND(I168*H168,3)</f>
        <v>0</v>
      </c>
      <c r="BL168" s="82" t="s">
        <v>87</v>
      </c>
      <c r="BM168" s="153" t="s">
        <v>185</v>
      </c>
      <c r="BP168" s="83"/>
    </row>
    <row r="169" spans="2:68" s="156" customFormat="1" ht="22.5">
      <c r="B169" s="157"/>
      <c r="D169" s="158" t="s">
        <v>156</v>
      </c>
      <c r="E169" s="159"/>
      <c r="F169" s="160" t="s">
        <v>186</v>
      </c>
      <c r="H169" s="161">
        <v>319.64625000000001</v>
      </c>
      <c r="L169" s="157"/>
      <c r="M169" s="162"/>
      <c r="T169" s="163"/>
      <c r="AT169" s="159" t="s">
        <v>156</v>
      </c>
      <c r="AU169" s="159" t="s">
        <v>80</v>
      </c>
      <c r="AV169" s="156" t="s">
        <v>80</v>
      </c>
      <c r="AW169" s="156" t="s">
        <v>27</v>
      </c>
      <c r="AX169" s="156" t="s">
        <v>76</v>
      </c>
      <c r="AY169" s="159" t="s">
        <v>146</v>
      </c>
      <c r="BL169" s="164"/>
      <c r="BP169" s="165"/>
    </row>
    <row r="170" spans="2:68" s="14" customFormat="1" ht="24.2" customHeight="1">
      <c r="B170" s="142"/>
      <c r="C170" s="143" t="s">
        <v>187</v>
      </c>
      <c r="D170" s="143" t="s">
        <v>148</v>
      </c>
      <c r="E170" s="144" t="s">
        <v>188</v>
      </c>
      <c r="F170" s="145" t="s">
        <v>189</v>
      </c>
      <c r="G170" s="146" t="s">
        <v>165</v>
      </c>
      <c r="H170" s="147">
        <v>319.64600000000002</v>
      </c>
      <c r="I170" s="147"/>
      <c r="J170" s="147">
        <f>ROUND(I170*H170,3)</f>
        <v>0</v>
      </c>
      <c r="K170" s="148"/>
      <c r="L170" s="15"/>
      <c r="M170" s="149"/>
      <c r="N170" s="150" t="s">
        <v>35</v>
      </c>
      <c r="O170" s="151">
        <v>4.2000000000000003E-2</v>
      </c>
      <c r="P170" s="151">
        <f>O170*H170</f>
        <v>13.425132000000001</v>
      </c>
      <c r="Q170" s="151">
        <v>0</v>
      </c>
      <c r="R170" s="151">
        <f>Q170*H170</f>
        <v>0</v>
      </c>
      <c r="S170" s="151">
        <v>0</v>
      </c>
      <c r="T170" s="152">
        <f>S170*H170</f>
        <v>0</v>
      </c>
      <c r="AR170" s="153" t="s">
        <v>87</v>
      </c>
      <c r="AT170" s="153" t="s">
        <v>148</v>
      </c>
      <c r="AU170" s="153" t="s">
        <v>80</v>
      </c>
      <c r="AY170" s="3" t="s">
        <v>146</v>
      </c>
      <c r="BE170" s="154">
        <f>IF(N170="základná",J170,0)</f>
        <v>0</v>
      </c>
      <c r="BF170" s="154">
        <f>IF(N170="znížená",J170,0)</f>
        <v>0</v>
      </c>
      <c r="BG170" s="154">
        <f>IF(N170="zákl. prenesená",J170,0)</f>
        <v>0</v>
      </c>
      <c r="BH170" s="154">
        <f>IF(N170="zníž. prenesená",J170,0)</f>
        <v>0</v>
      </c>
      <c r="BI170" s="154">
        <f>IF(N170="nulová",J170,0)</f>
        <v>0</v>
      </c>
      <c r="BJ170" s="3" t="s">
        <v>80</v>
      </c>
      <c r="BK170" s="155">
        <f>ROUND(I170*H170,3)</f>
        <v>0</v>
      </c>
      <c r="BL170" s="82" t="s">
        <v>87</v>
      </c>
      <c r="BM170" s="153" t="s">
        <v>190</v>
      </c>
      <c r="BP170" s="83"/>
    </row>
    <row r="171" spans="2:68" s="14" customFormat="1" ht="24.2" customHeight="1">
      <c r="B171" s="142"/>
      <c r="C171" s="143" t="s">
        <v>191</v>
      </c>
      <c r="D171" s="143" t="s">
        <v>148</v>
      </c>
      <c r="E171" s="144" t="s">
        <v>192</v>
      </c>
      <c r="F171" s="145" t="s">
        <v>193</v>
      </c>
      <c r="G171" s="146" t="s">
        <v>165</v>
      </c>
      <c r="H171" s="147">
        <v>13.066000000000001</v>
      </c>
      <c r="I171" s="147"/>
      <c r="J171" s="147">
        <f>ROUND(I171*H171,3)</f>
        <v>0</v>
      </c>
      <c r="K171" s="148"/>
      <c r="L171" s="15"/>
      <c r="M171" s="149"/>
      <c r="N171" s="150" t="s">
        <v>35</v>
      </c>
      <c r="O171" s="151">
        <v>4.5074800000000002</v>
      </c>
      <c r="P171" s="151">
        <f>O171*H171</f>
        <v>58.894733680000009</v>
      </c>
      <c r="Q171" s="151">
        <v>0</v>
      </c>
      <c r="R171" s="151">
        <f>Q171*H171</f>
        <v>0</v>
      </c>
      <c r="S171" s="151">
        <v>0</v>
      </c>
      <c r="T171" s="152">
        <f>S171*H171</f>
        <v>0</v>
      </c>
      <c r="AR171" s="153" t="s">
        <v>87</v>
      </c>
      <c r="AT171" s="153" t="s">
        <v>148</v>
      </c>
      <c r="AU171" s="153" t="s">
        <v>80</v>
      </c>
      <c r="AY171" s="3" t="s">
        <v>146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3" t="s">
        <v>80</v>
      </c>
      <c r="BK171" s="155">
        <f>ROUND(I171*H171,3)</f>
        <v>0</v>
      </c>
      <c r="BL171" s="82" t="s">
        <v>87</v>
      </c>
      <c r="BM171" s="153" t="s">
        <v>194</v>
      </c>
      <c r="BP171" s="83"/>
    </row>
    <row r="172" spans="2:68" s="156" customFormat="1" ht="11.25">
      <c r="B172" s="157"/>
      <c r="D172" s="158" t="s">
        <v>156</v>
      </c>
      <c r="E172" s="159"/>
      <c r="F172" s="160" t="s">
        <v>195</v>
      </c>
      <c r="H172" s="161">
        <v>3.4584000000000001</v>
      </c>
      <c r="L172" s="157"/>
      <c r="M172" s="162"/>
      <c r="T172" s="163"/>
      <c r="AT172" s="159" t="s">
        <v>156</v>
      </c>
      <c r="AU172" s="159" t="s">
        <v>80</v>
      </c>
      <c r="AV172" s="156" t="s">
        <v>80</v>
      </c>
      <c r="AW172" s="156" t="s">
        <v>27</v>
      </c>
      <c r="AX172" s="156" t="s">
        <v>69</v>
      </c>
      <c r="AY172" s="159" t="s">
        <v>146</v>
      </c>
      <c r="BL172" s="164"/>
      <c r="BP172" s="165"/>
    </row>
    <row r="173" spans="2:68" s="156" customFormat="1" ht="11.25">
      <c r="B173" s="157"/>
      <c r="D173" s="158" t="s">
        <v>156</v>
      </c>
      <c r="E173" s="159"/>
      <c r="F173" s="160" t="s">
        <v>196</v>
      </c>
      <c r="H173" s="161">
        <v>9.6074999999999999</v>
      </c>
      <c r="L173" s="157"/>
      <c r="M173" s="162"/>
      <c r="T173" s="163"/>
      <c r="AT173" s="159" t="s">
        <v>156</v>
      </c>
      <c r="AU173" s="159" t="s">
        <v>80</v>
      </c>
      <c r="AV173" s="156" t="s">
        <v>80</v>
      </c>
      <c r="AW173" s="156" t="s">
        <v>27</v>
      </c>
      <c r="AX173" s="156" t="s">
        <v>69</v>
      </c>
      <c r="AY173" s="159" t="s">
        <v>146</v>
      </c>
      <c r="BL173" s="164"/>
      <c r="BP173" s="165"/>
    </row>
    <row r="174" spans="2:68" s="166" customFormat="1" ht="11.25">
      <c r="B174" s="167"/>
      <c r="D174" s="158" t="s">
        <v>156</v>
      </c>
      <c r="E174" s="168"/>
      <c r="F174" s="169" t="s">
        <v>159</v>
      </c>
      <c r="H174" s="170">
        <v>13.065899999999999</v>
      </c>
      <c r="L174" s="167"/>
      <c r="M174" s="171"/>
      <c r="T174" s="172"/>
      <c r="AT174" s="168" t="s">
        <v>156</v>
      </c>
      <c r="AU174" s="168" t="s">
        <v>80</v>
      </c>
      <c r="AV174" s="166" t="s">
        <v>87</v>
      </c>
      <c r="AW174" s="166" t="s">
        <v>27</v>
      </c>
      <c r="AX174" s="166" t="s">
        <v>76</v>
      </c>
      <c r="AY174" s="168" t="s">
        <v>146</v>
      </c>
      <c r="BL174" s="173"/>
      <c r="BP174" s="174"/>
    </row>
    <row r="175" spans="2:68" s="14" customFormat="1" ht="24.2" customHeight="1">
      <c r="B175" s="142"/>
      <c r="C175" s="143" t="s">
        <v>197</v>
      </c>
      <c r="D175" s="143" t="s">
        <v>148</v>
      </c>
      <c r="E175" s="144" t="s">
        <v>198</v>
      </c>
      <c r="F175" s="145" t="s">
        <v>199</v>
      </c>
      <c r="G175" s="146" t="s">
        <v>165</v>
      </c>
      <c r="H175" s="147">
        <v>13.066000000000001</v>
      </c>
      <c r="I175" s="147"/>
      <c r="J175" s="147">
        <f>ROUND(I175*H175,3)</f>
        <v>0</v>
      </c>
      <c r="K175" s="148"/>
      <c r="L175" s="15"/>
      <c r="M175" s="149"/>
      <c r="N175" s="150" t="s">
        <v>35</v>
      </c>
      <c r="O175" s="151">
        <v>0.90200999999999998</v>
      </c>
      <c r="P175" s="151">
        <f>O175*H175</f>
        <v>11.78566266</v>
      </c>
      <c r="Q175" s="151">
        <v>0</v>
      </c>
      <c r="R175" s="151">
        <f>Q175*H175</f>
        <v>0</v>
      </c>
      <c r="S175" s="151">
        <v>0</v>
      </c>
      <c r="T175" s="152">
        <f>S175*H175</f>
        <v>0</v>
      </c>
      <c r="AR175" s="153" t="s">
        <v>87</v>
      </c>
      <c r="AT175" s="153" t="s">
        <v>148</v>
      </c>
      <c r="AU175" s="153" t="s">
        <v>80</v>
      </c>
      <c r="AY175" s="3" t="s">
        <v>146</v>
      </c>
      <c r="BE175" s="154">
        <f>IF(N175="základná",J175,0)</f>
        <v>0</v>
      </c>
      <c r="BF175" s="154">
        <f>IF(N175="znížená",J175,0)</f>
        <v>0</v>
      </c>
      <c r="BG175" s="154">
        <f>IF(N175="zákl. prenesená",J175,0)</f>
        <v>0</v>
      </c>
      <c r="BH175" s="154">
        <f>IF(N175="zníž. prenesená",J175,0)</f>
        <v>0</v>
      </c>
      <c r="BI175" s="154">
        <f>IF(N175="nulová",J175,0)</f>
        <v>0</v>
      </c>
      <c r="BJ175" s="3" t="s">
        <v>80</v>
      </c>
      <c r="BK175" s="155">
        <f>ROUND(I175*H175,3)</f>
        <v>0</v>
      </c>
      <c r="BL175" s="82" t="s">
        <v>87</v>
      </c>
      <c r="BM175" s="153" t="s">
        <v>200</v>
      </c>
      <c r="BP175" s="83"/>
    </row>
    <row r="176" spans="2:68" s="14" customFormat="1" ht="24.2" customHeight="1">
      <c r="B176" s="142"/>
      <c r="C176" s="143" t="s">
        <v>201</v>
      </c>
      <c r="D176" s="143" t="s">
        <v>148</v>
      </c>
      <c r="E176" s="144" t="s">
        <v>202</v>
      </c>
      <c r="F176" s="145" t="s">
        <v>203</v>
      </c>
      <c r="G176" s="146" t="s">
        <v>165</v>
      </c>
      <c r="H176" s="147">
        <v>19.350000000000001</v>
      </c>
      <c r="I176" s="147"/>
      <c r="J176" s="147">
        <f>ROUND(I176*H176,3)</f>
        <v>0</v>
      </c>
      <c r="K176" s="148"/>
      <c r="L176" s="15"/>
      <c r="M176" s="149"/>
      <c r="N176" s="150" t="s">
        <v>35</v>
      </c>
      <c r="O176" s="151">
        <v>4.1500000000000004</v>
      </c>
      <c r="P176" s="151">
        <f>O176*H176</f>
        <v>80.302500000000009</v>
      </c>
      <c r="Q176" s="151">
        <v>0</v>
      </c>
      <c r="R176" s="151">
        <f>Q176*H176</f>
        <v>0</v>
      </c>
      <c r="S176" s="151">
        <v>0</v>
      </c>
      <c r="T176" s="152">
        <f>S176*H176</f>
        <v>0</v>
      </c>
      <c r="AR176" s="153" t="s">
        <v>87</v>
      </c>
      <c r="AT176" s="153" t="s">
        <v>148</v>
      </c>
      <c r="AU176" s="153" t="s">
        <v>80</v>
      </c>
      <c r="AY176" s="3" t="s">
        <v>146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3" t="s">
        <v>80</v>
      </c>
      <c r="BK176" s="155">
        <f>ROUND(I176*H176,3)</f>
        <v>0</v>
      </c>
      <c r="BL176" s="82" t="s">
        <v>87</v>
      </c>
      <c r="BM176" s="153" t="s">
        <v>204</v>
      </c>
      <c r="BP176" s="83"/>
    </row>
    <row r="177" spans="2:68" s="156" customFormat="1" ht="11.25">
      <c r="B177" s="157"/>
      <c r="D177" s="158" t="s">
        <v>156</v>
      </c>
      <c r="E177" s="159"/>
      <c r="F177" s="160" t="s">
        <v>205</v>
      </c>
      <c r="H177" s="161">
        <v>0.09</v>
      </c>
      <c r="L177" s="157"/>
      <c r="M177" s="162"/>
      <c r="T177" s="163"/>
      <c r="AT177" s="159" t="s">
        <v>156</v>
      </c>
      <c r="AU177" s="159" t="s">
        <v>80</v>
      </c>
      <c r="AV177" s="156" t="s">
        <v>80</v>
      </c>
      <c r="AW177" s="156" t="s">
        <v>27</v>
      </c>
      <c r="AX177" s="156" t="s">
        <v>69</v>
      </c>
      <c r="AY177" s="159" t="s">
        <v>146</v>
      </c>
      <c r="BL177" s="164"/>
      <c r="BP177" s="165"/>
    </row>
    <row r="178" spans="2:68" s="156" customFormat="1" ht="11.25">
      <c r="B178" s="157"/>
      <c r="D178" s="158" t="s">
        <v>156</v>
      </c>
      <c r="E178" s="159"/>
      <c r="F178" s="160" t="s">
        <v>206</v>
      </c>
      <c r="H178" s="161">
        <v>0.192</v>
      </c>
      <c r="L178" s="157"/>
      <c r="M178" s="162"/>
      <c r="T178" s="163"/>
      <c r="AT178" s="159" t="s">
        <v>156</v>
      </c>
      <c r="AU178" s="159" t="s">
        <v>80</v>
      </c>
      <c r="AV178" s="156" t="s">
        <v>80</v>
      </c>
      <c r="AW178" s="156" t="s">
        <v>27</v>
      </c>
      <c r="AX178" s="156" t="s">
        <v>69</v>
      </c>
      <c r="AY178" s="159" t="s">
        <v>146</v>
      </c>
      <c r="BL178" s="164"/>
      <c r="BP178" s="165"/>
    </row>
    <row r="179" spans="2:68" s="156" customFormat="1" ht="11.25">
      <c r="B179" s="157"/>
      <c r="D179" s="158" t="s">
        <v>156</v>
      </c>
      <c r="E179" s="159"/>
      <c r="F179" s="160" t="s">
        <v>207</v>
      </c>
      <c r="H179" s="161">
        <v>0.89600000000000002</v>
      </c>
      <c r="L179" s="157"/>
      <c r="M179" s="162"/>
      <c r="T179" s="163"/>
      <c r="AT179" s="159" t="s">
        <v>156</v>
      </c>
      <c r="AU179" s="159" t="s">
        <v>80</v>
      </c>
      <c r="AV179" s="156" t="s">
        <v>80</v>
      </c>
      <c r="AW179" s="156" t="s">
        <v>27</v>
      </c>
      <c r="AX179" s="156" t="s">
        <v>69</v>
      </c>
      <c r="AY179" s="159" t="s">
        <v>146</v>
      </c>
      <c r="BL179" s="164"/>
      <c r="BP179" s="165"/>
    </row>
    <row r="180" spans="2:68" s="175" customFormat="1" ht="11.25">
      <c r="B180" s="176"/>
      <c r="D180" s="158" t="s">
        <v>156</v>
      </c>
      <c r="E180" s="177"/>
      <c r="F180" s="178" t="s">
        <v>208</v>
      </c>
      <c r="H180" s="179">
        <v>1.1779999999999999</v>
      </c>
      <c r="L180" s="176"/>
      <c r="M180" s="180"/>
      <c r="T180" s="181"/>
      <c r="AT180" s="177" t="s">
        <v>156</v>
      </c>
      <c r="AU180" s="177" t="s">
        <v>80</v>
      </c>
      <c r="AV180" s="175" t="s">
        <v>84</v>
      </c>
      <c r="AW180" s="175" t="s">
        <v>27</v>
      </c>
      <c r="AX180" s="175" t="s">
        <v>69</v>
      </c>
      <c r="AY180" s="177" t="s">
        <v>146</v>
      </c>
      <c r="BL180" s="182"/>
      <c r="BP180" s="183"/>
    </row>
    <row r="181" spans="2:68" s="156" customFormat="1" ht="11.25">
      <c r="B181" s="157"/>
      <c r="D181" s="158" t="s">
        <v>156</v>
      </c>
      <c r="E181" s="159"/>
      <c r="F181" s="160" t="s">
        <v>209</v>
      </c>
      <c r="H181" s="161">
        <v>0.89600000000000002</v>
      </c>
      <c r="L181" s="157"/>
      <c r="M181" s="162"/>
      <c r="T181" s="163"/>
      <c r="AT181" s="159" t="s">
        <v>156</v>
      </c>
      <c r="AU181" s="159" t="s">
        <v>80</v>
      </c>
      <c r="AV181" s="156" t="s">
        <v>80</v>
      </c>
      <c r="AW181" s="156" t="s">
        <v>27</v>
      </c>
      <c r="AX181" s="156" t="s">
        <v>69</v>
      </c>
      <c r="AY181" s="159" t="s">
        <v>146</v>
      </c>
      <c r="BL181" s="164"/>
      <c r="BP181" s="165"/>
    </row>
    <row r="182" spans="2:68" s="175" customFormat="1" ht="11.25">
      <c r="B182" s="176"/>
      <c r="D182" s="158" t="s">
        <v>156</v>
      </c>
      <c r="E182" s="177"/>
      <c r="F182" s="178" t="s">
        <v>208</v>
      </c>
      <c r="H182" s="179">
        <v>0.89600000000000002</v>
      </c>
      <c r="L182" s="176"/>
      <c r="M182" s="180"/>
      <c r="T182" s="181"/>
      <c r="AT182" s="177" t="s">
        <v>156</v>
      </c>
      <c r="AU182" s="177" t="s">
        <v>80</v>
      </c>
      <c r="AV182" s="175" t="s">
        <v>84</v>
      </c>
      <c r="AW182" s="175" t="s">
        <v>27</v>
      </c>
      <c r="AX182" s="175" t="s">
        <v>69</v>
      </c>
      <c r="AY182" s="177" t="s">
        <v>146</v>
      </c>
      <c r="BL182" s="182"/>
      <c r="BP182" s="183"/>
    </row>
    <row r="183" spans="2:68" s="156" customFormat="1" ht="11.25">
      <c r="B183" s="157"/>
      <c r="D183" s="158" t="s">
        <v>156</v>
      </c>
      <c r="E183" s="159"/>
      <c r="F183" s="160" t="s">
        <v>210</v>
      </c>
      <c r="H183" s="161">
        <v>0.14000000000000001</v>
      </c>
      <c r="L183" s="157"/>
      <c r="M183" s="162"/>
      <c r="T183" s="163"/>
      <c r="AT183" s="159" t="s">
        <v>156</v>
      </c>
      <c r="AU183" s="159" t="s">
        <v>80</v>
      </c>
      <c r="AV183" s="156" t="s">
        <v>80</v>
      </c>
      <c r="AW183" s="156" t="s">
        <v>27</v>
      </c>
      <c r="AX183" s="156" t="s">
        <v>69</v>
      </c>
      <c r="AY183" s="159" t="s">
        <v>146</v>
      </c>
      <c r="BL183" s="164"/>
      <c r="BP183" s="165"/>
    </row>
    <row r="184" spans="2:68" s="156" customFormat="1" ht="11.25">
      <c r="B184" s="157"/>
      <c r="D184" s="158" t="s">
        <v>156</v>
      </c>
      <c r="E184" s="159"/>
      <c r="F184" s="160" t="s">
        <v>211</v>
      </c>
      <c r="H184" s="161">
        <v>0.112</v>
      </c>
      <c r="L184" s="157"/>
      <c r="M184" s="162"/>
      <c r="T184" s="163"/>
      <c r="AT184" s="159" t="s">
        <v>156</v>
      </c>
      <c r="AU184" s="159" t="s">
        <v>80</v>
      </c>
      <c r="AV184" s="156" t="s">
        <v>80</v>
      </c>
      <c r="AW184" s="156" t="s">
        <v>27</v>
      </c>
      <c r="AX184" s="156" t="s">
        <v>69</v>
      </c>
      <c r="AY184" s="159" t="s">
        <v>146</v>
      </c>
      <c r="BL184" s="164"/>
      <c r="BP184" s="165"/>
    </row>
    <row r="185" spans="2:68" s="175" customFormat="1" ht="11.25">
      <c r="B185" s="176"/>
      <c r="D185" s="158" t="s">
        <v>156</v>
      </c>
      <c r="E185" s="177"/>
      <c r="F185" s="178" t="s">
        <v>208</v>
      </c>
      <c r="H185" s="179">
        <v>0.252</v>
      </c>
      <c r="L185" s="176"/>
      <c r="M185" s="180"/>
      <c r="T185" s="181"/>
      <c r="AT185" s="177" t="s">
        <v>156</v>
      </c>
      <c r="AU185" s="177" t="s">
        <v>80</v>
      </c>
      <c r="AV185" s="175" t="s">
        <v>84</v>
      </c>
      <c r="AW185" s="175" t="s">
        <v>27</v>
      </c>
      <c r="AX185" s="175" t="s">
        <v>69</v>
      </c>
      <c r="AY185" s="177" t="s">
        <v>146</v>
      </c>
      <c r="BL185" s="182"/>
      <c r="BP185" s="183"/>
    </row>
    <row r="186" spans="2:68" s="156" customFormat="1" ht="11.25">
      <c r="B186" s="157"/>
      <c r="D186" s="158" t="s">
        <v>156</v>
      </c>
      <c r="E186" s="159"/>
      <c r="F186" s="160" t="s">
        <v>212</v>
      </c>
      <c r="H186" s="161">
        <v>17.024000000000001</v>
      </c>
      <c r="L186" s="157"/>
      <c r="M186" s="162"/>
      <c r="T186" s="163"/>
      <c r="AT186" s="159" t="s">
        <v>156</v>
      </c>
      <c r="AU186" s="159" t="s">
        <v>80</v>
      </c>
      <c r="AV186" s="156" t="s">
        <v>80</v>
      </c>
      <c r="AW186" s="156" t="s">
        <v>27</v>
      </c>
      <c r="AX186" s="156" t="s">
        <v>69</v>
      </c>
      <c r="AY186" s="159" t="s">
        <v>146</v>
      </c>
      <c r="BL186" s="164"/>
      <c r="BP186" s="165"/>
    </row>
    <row r="187" spans="2:68" s="175" customFormat="1" ht="11.25">
      <c r="B187" s="176"/>
      <c r="D187" s="158" t="s">
        <v>156</v>
      </c>
      <c r="E187" s="177"/>
      <c r="F187" s="178" t="s">
        <v>208</v>
      </c>
      <c r="H187" s="179">
        <v>17.024000000000001</v>
      </c>
      <c r="L187" s="176"/>
      <c r="M187" s="180"/>
      <c r="T187" s="181"/>
      <c r="AT187" s="177" t="s">
        <v>156</v>
      </c>
      <c r="AU187" s="177" t="s">
        <v>80</v>
      </c>
      <c r="AV187" s="175" t="s">
        <v>84</v>
      </c>
      <c r="AW187" s="175" t="s">
        <v>27</v>
      </c>
      <c r="AX187" s="175" t="s">
        <v>69</v>
      </c>
      <c r="AY187" s="177" t="s">
        <v>146</v>
      </c>
      <c r="BL187" s="182"/>
      <c r="BP187" s="183"/>
    </row>
    <row r="188" spans="2:68" s="166" customFormat="1" ht="11.25">
      <c r="B188" s="167"/>
      <c r="D188" s="158" t="s">
        <v>156</v>
      </c>
      <c r="E188" s="168"/>
      <c r="F188" s="169" t="s">
        <v>159</v>
      </c>
      <c r="H188" s="170">
        <v>19.350000000000001</v>
      </c>
      <c r="L188" s="167"/>
      <c r="M188" s="171"/>
      <c r="T188" s="172"/>
      <c r="AT188" s="168" t="s">
        <v>156</v>
      </c>
      <c r="AU188" s="168" t="s">
        <v>80</v>
      </c>
      <c r="AV188" s="166" t="s">
        <v>87</v>
      </c>
      <c r="AW188" s="166" t="s">
        <v>27</v>
      </c>
      <c r="AX188" s="166" t="s">
        <v>76</v>
      </c>
      <c r="AY188" s="168" t="s">
        <v>146</v>
      </c>
      <c r="BL188" s="173"/>
      <c r="BP188" s="174"/>
    </row>
    <row r="189" spans="2:68" s="14" customFormat="1" ht="24.2" customHeight="1">
      <c r="B189" s="142"/>
      <c r="C189" s="143" t="s">
        <v>213</v>
      </c>
      <c r="D189" s="143" t="s">
        <v>148</v>
      </c>
      <c r="E189" s="144" t="s">
        <v>214</v>
      </c>
      <c r="F189" s="145" t="s">
        <v>215</v>
      </c>
      <c r="G189" s="146" t="s">
        <v>165</v>
      </c>
      <c r="H189" s="147">
        <v>19.350000000000001</v>
      </c>
      <c r="I189" s="147"/>
      <c r="J189" s="147">
        <f>ROUND(I189*H189,3)</f>
        <v>0</v>
      </c>
      <c r="K189" s="148"/>
      <c r="L189" s="15"/>
      <c r="M189" s="149"/>
      <c r="N189" s="150" t="s">
        <v>35</v>
      </c>
      <c r="O189" s="151">
        <v>0.75368999999999997</v>
      </c>
      <c r="P189" s="151">
        <f>O189*H189</f>
        <v>14.5839015</v>
      </c>
      <c r="Q189" s="151">
        <v>0</v>
      </c>
      <c r="R189" s="151">
        <f>Q189*H189</f>
        <v>0</v>
      </c>
      <c r="S189" s="151">
        <v>0</v>
      </c>
      <c r="T189" s="152">
        <f>S189*H189</f>
        <v>0</v>
      </c>
      <c r="AR189" s="153" t="s">
        <v>87</v>
      </c>
      <c r="AT189" s="153" t="s">
        <v>148</v>
      </c>
      <c r="AU189" s="153" t="s">
        <v>80</v>
      </c>
      <c r="AY189" s="3" t="s">
        <v>146</v>
      </c>
      <c r="BE189" s="154">
        <f>IF(N189="základná",J189,0)</f>
        <v>0</v>
      </c>
      <c r="BF189" s="154">
        <f>IF(N189="znížená",J189,0)</f>
        <v>0</v>
      </c>
      <c r="BG189" s="154">
        <f>IF(N189="zákl. prenesená",J189,0)</f>
        <v>0</v>
      </c>
      <c r="BH189" s="154">
        <f>IF(N189="zníž. prenesená",J189,0)</f>
        <v>0</v>
      </c>
      <c r="BI189" s="154">
        <f>IF(N189="nulová",J189,0)</f>
        <v>0</v>
      </c>
      <c r="BJ189" s="3" t="s">
        <v>80</v>
      </c>
      <c r="BK189" s="155">
        <f>ROUND(I189*H189,3)</f>
        <v>0</v>
      </c>
      <c r="BL189" s="82" t="s">
        <v>87</v>
      </c>
      <c r="BM189" s="153" t="s">
        <v>216</v>
      </c>
      <c r="BP189" s="83"/>
    </row>
    <row r="190" spans="2:68" s="14" customFormat="1" ht="24.2" customHeight="1">
      <c r="B190" s="142"/>
      <c r="C190" s="143" t="s">
        <v>217</v>
      </c>
      <c r="D190" s="143" t="s">
        <v>148</v>
      </c>
      <c r="E190" s="144" t="s">
        <v>218</v>
      </c>
      <c r="F190" s="145" t="s">
        <v>219</v>
      </c>
      <c r="G190" s="146" t="s">
        <v>165</v>
      </c>
      <c r="H190" s="147">
        <v>87.135999999999996</v>
      </c>
      <c r="I190" s="147"/>
      <c r="J190" s="147">
        <f>ROUND(I190*H190,3)</f>
        <v>0</v>
      </c>
      <c r="K190" s="148"/>
      <c r="L190" s="15"/>
      <c r="M190" s="149"/>
      <c r="N190" s="150" t="s">
        <v>35</v>
      </c>
      <c r="O190" s="151">
        <v>7.2869999999999999</v>
      </c>
      <c r="P190" s="151">
        <f>O190*H190</f>
        <v>634.96003199999996</v>
      </c>
      <c r="Q190" s="151">
        <v>0</v>
      </c>
      <c r="R190" s="151">
        <f>Q190*H190</f>
        <v>0</v>
      </c>
      <c r="S190" s="151">
        <v>0</v>
      </c>
      <c r="T190" s="152">
        <f>S190*H190</f>
        <v>0</v>
      </c>
      <c r="AR190" s="153" t="s">
        <v>87</v>
      </c>
      <c r="AT190" s="153" t="s">
        <v>148</v>
      </c>
      <c r="AU190" s="153" t="s">
        <v>80</v>
      </c>
      <c r="AY190" s="3" t="s">
        <v>146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3" t="s">
        <v>80</v>
      </c>
      <c r="BK190" s="155">
        <f>ROUND(I190*H190,3)</f>
        <v>0</v>
      </c>
      <c r="BL190" s="82" t="s">
        <v>87</v>
      </c>
      <c r="BM190" s="153" t="s">
        <v>220</v>
      </c>
      <c r="BP190" s="83"/>
    </row>
    <row r="191" spans="2:68" s="156" customFormat="1" ht="11.25">
      <c r="B191" s="157"/>
      <c r="D191" s="158" t="s">
        <v>156</v>
      </c>
      <c r="E191" s="159"/>
      <c r="F191" s="160" t="s">
        <v>221</v>
      </c>
      <c r="H191" s="161">
        <v>47.7</v>
      </c>
      <c r="L191" s="157"/>
      <c r="M191" s="162"/>
      <c r="T191" s="163"/>
      <c r="AT191" s="159" t="s">
        <v>156</v>
      </c>
      <c r="AU191" s="159" t="s">
        <v>80</v>
      </c>
      <c r="AV191" s="156" t="s">
        <v>80</v>
      </c>
      <c r="AW191" s="156" t="s">
        <v>27</v>
      </c>
      <c r="AX191" s="156" t="s">
        <v>69</v>
      </c>
      <c r="AY191" s="159" t="s">
        <v>146</v>
      </c>
      <c r="BL191" s="164"/>
      <c r="BP191" s="165"/>
    </row>
    <row r="192" spans="2:68" s="156" customFormat="1" ht="11.25">
      <c r="B192" s="157"/>
      <c r="D192" s="158" t="s">
        <v>156</v>
      </c>
      <c r="E192" s="159"/>
      <c r="F192" s="160" t="s">
        <v>222</v>
      </c>
      <c r="H192" s="161">
        <v>37.5</v>
      </c>
      <c r="L192" s="157"/>
      <c r="M192" s="162"/>
      <c r="T192" s="163"/>
      <c r="AT192" s="159" t="s">
        <v>156</v>
      </c>
      <c r="AU192" s="159" t="s">
        <v>80</v>
      </c>
      <c r="AV192" s="156" t="s">
        <v>80</v>
      </c>
      <c r="AW192" s="156" t="s">
        <v>27</v>
      </c>
      <c r="AX192" s="156" t="s">
        <v>69</v>
      </c>
      <c r="AY192" s="159" t="s">
        <v>146</v>
      </c>
      <c r="BL192" s="164"/>
      <c r="BP192" s="165"/>
    </row>
    <row r="193" spans="2:68" s="156" customFormat="1" ht="11.25">
      <c r="B193" s="157"/>
      <c r="D193" s="158" t="s">
        <v>156</v>
      </c>
      <c r="E193" s="159"/>
      <c r="F193" s="160" t="s">
        <v>223</v>
      </c>
      <c r="H193" s="161">
        <v>0.52800000000000002</v>
      </c>
      <c r="L193" s="157"/>
      <c r="M193" s="162"/>
      <c r="T193" s="163"/>
      <c r="AT193" s="159" t="s">
        <v>156</v>
      </c>
      <c r="AU193" s="159" t="s">
        <v>80</v>
      </c>
      <c r="AV193" s="156" t="s">
        <v>80</v>
      </c>
      <c r="AW193" s="156" t="s">
        <v>27</v>
      </c>
      <c r="AX193" s="156" t="s">
        <v>69</v>
      </c>
      <c r="AY193" s="159" t="s">
        <v>146</v>
      </c>
      <c r="BL193" s="164"/>
      <c r="BP193" s="165"/>
    </row>
    <row r="194" spans="2:68" s="156" customFormat="1" ht="11.25">
      <c r="B194" s="157"/>
      <c r="D194" s="158" t="s">
        <v>156</v>
      </c>
      <c r="E194" s="159"/>
      <c r="F194" s="160" t="s">
        <v>224</v>
      </c>
      <c r="H194" s="161">
        <v>1.4079999999999999</v>
      </c>
      <c r="L194" s="157"/>
      <c r="M194" s="162"/>
      <c r="T194" s="163"/>
      <c r="AT194" s="159" t="s">
        <v>156</v>
      </c>
      <c r="AU194" s="159" t="s">
        <v>80</v>
      </c>
      <c r="AV194" s="156" t="s">
        <v>80</v>
      </c>
      <c r="AW194" s="156" t="s">
        <v>27</v>
      </c>
      <c r="AX194" s="156" t="s">
        <v>69</v>
      </c>
      <c r="AY194" s="159" t="s">
        <v>146</v>
      </c>
      <c r="BL194" s="164"/>
      <c r="BP194" s="165"/>
    </row>
    <row r="195" spans="2:68" s="166" customFormat="1" ht="11.25">
      <c r="B195" s="167"/>
      <c r="D195" s="158" t="s">
        <v>156</v>
      </c>
      <c r="E195" s="168"/>
      <c r="F195" s="169" t="s">
        <v>159</v>
      </c>
      <c r="H195" s="170">
        <v>87.135999999999996</v>
      </c>
      <c r="L195" s="167"/>
      <c r="M195" s="171"/>
      <c r="T195" s="172"/>
      <c r="AT195" s="168" t="s">
        <v>156</v>
      </c>
      <c r="AU195" s="168" t="s">
        <v>80</v>
      </c>
      <c r="AV195" s="166" t="s">
        <v>87</v>
      </c>
      <c r="AW195" s="166" t="s">
        <v>27</v>
      </c>
      <c r="AX195" s="166" t="s">
        <v>76</v>
      </c>
      <c r="AY195" s="168" t="s">
        <v>146</v>
      </c>
      <c r="BL195" s="173"/>
      <c r="BP195" s="174"/>
    </row>
    <row r="196" spans="2:68" s="14" customFormat="1" ht="24.2" customHeight="1">
      <c r="B196" s="142"/>
      <c r="C196" s="143" t="s">
        <v>225</v>
      </c>
      <c r="D196" s="143" t="s">
        <v>148</v>
      </c>
      <c r="E196" s="144" t="s">
        <v>226</v>
      </c>
      <c r="F196" s="145" t="s">
        <v>227</v>
      </c>
      <c r="G196" s="146" t="s">
        <v>228</v>
      </c>
      <c r="H196" s="147">
        <v>67.5</v>
      </c>
      <c r="I196" s="147"/>
      <c r="J196" s="147">
        <f>ROUND(I196*H196,3)</f>
        <v>0</v>
      </c>
      <c r="K196" s="148"/>
      <c r="L196" s="15"/>
      <c r="M196" s="149"/>
      <c r="N196" s="150" t="s">
        <v>35</v>
      </c>
      <c r="O196" s="151">
        <v>0.16800000000000001</v>
      </c>
      <c r="P196" s="151">
        <f>O196*H196</f>
        <v>11.34</v>
      </c>
      <c r="Q196" s="151">
        <v>6.9999999999999999E-4</v>
      </c>
      <c r="R196" s="151">
        <f>Q196*H196</f>
        <v>4.725E-2</v>
      </c>
      <c r="S196" s="151">
        <v>0</v>
      </c>
      <c r="T196" s="152">
        <f>S196*H196</f>
        <v>0</v>
      </c>
      <c r="AR196" s="153" t="s">
        <v>87</v>
      </c>
      <c r="AT196" s="153" t="s">
        <v>148</v>
      </c>
      <c r="AU196" s="153" t="s">
        <v>80</v>
      </c>
      <c r="AY196" s="3" t="s">
        <v>146</v>
      </c>
      <c r="BE196" s="154">
        <f>IF(N196="základná",J196,0)</f>
        <v>0</v>
      </c>
      <c r="BF196" s="154">
        <f>IF(N196="znížená",J196,0)</f>
        <v>0</v>
      </c>
      <c r="BG196" s="154">
        <f>IF(N196="zákl. prenesená",J196,0)</f>
        <v>0</v>
      </c>
      <c r="BH196" s="154">
        <f>IF(N196="zníž. prenesená",J196,0)</f>
        <v>0</v>
      </c>
      <c r="BI196" s="154">
        <f>IF(N196="nulová",J196,0)</f>
        <v>0</v>
      </c>
      <c r="BJ196" s="3" t="s">
        <v>80</v>
      </c>
      <c r="BK196" s="155">
        <f>ROUND(I196*H196,3)</f>
        <v>0</v>
      </c>
      <c r="BL196" s="82" t="s">
        <v>87</v>
      </c>
      <c r="BM196" s="153" t="s">
        <v>229</v>
      </c>
      <c r="BP196" s="83"/>
    </row>
    <row r="197" spans="2:68" s="156" customFormat="1" ht="11.25">
      <c r="B197" s="157"/>
      <c r="D197" s="158" t="s">
        <v>156</v>
      </c>
      <c r="E197" s="159"/>
      <c r="F197" s="160" t="s">
        <v>230</v>
      </c>
      <c r="H197" s="161">
        <v>42</v>
      </c>
      <c r="L197" s="157"/>
      <c r="M197" s="162"/>
      <c r="T197" s="163"/>
      <c r="AT197" s="159" t="s">
        <v>156</v>
      </c>
      <c r="AU197" s="159" t="s">
        <v>80</v>
      </c>
      <c r="AV197" s="156" t="s">
        <v>80</v>
      </c>
      <c r="AW197" s="156" t="s">
        <v>27</v>
      </c>
      <c r="AX197" s="156" t="s">
        <v>69</v>
      </c>
      <c r="AY197" s="159" t="s">
        <v>146</v>
      </c>
      <c r="BL197" s="164"/>
      <c r="BP197" s="165"/>
    </row>
    <row r="198" spans="2:68" s="156" customFormat="1" ht="11.25">
      <c r="B198" s="157"/>
      <c r="D198" s="158" t="s">
        <v>156</v>
      </c>
      <c r="E198" s="159"/>
      <c r="F198" s="160" t="s">
        <v>231</v>
      </c>
      <c r="H198" s="161">
        <v>25.5</v>
      </c>
      <c r="L198" s="157"/>
      <c r="M198" s="162"/>
      <c r="T198" s="163"/>
      <c r="AT198" s="159" t="s">
        <v>156</v>
      </c>
      <c r="AU198" s="159" t="s">
        <v>80</v>
      </c>
      <c r="AV198" s="156" t="s">
        <v>80</v>
      </c>
      <c r="AW198" s="156" t="s">
        <v>27</v>
      </c>
      <c r="AX198" s="156" t="s">
        <v>69</v>
      </c>
      <c r="AY198" s="159" t="s">
        <v>146</v>
      </c>
      <c r="BL198" s="164"/>
      <c r="BP198" s="165"/>
    </row>
    <row r="199" spans="2:68" s="166" customFormat="1" ht="11.25">
      <c r="B199" s="167"/>
      <c r="D199" s="158" t="s">
        <v>156</v>
      </c>
      <c r="E199" s="168"/>
      <c r="F199" s="169" t="s">
        <v>159</v>
      </c>
      <c r="H199" s="170">
        <v>67.5</v>
      </c>
      <c r="L199" s="167"/>
      <c r="M199" s="171"/>
      <c r="T199" s="172"/>
      <c r="AT199" s="168" t="s">
        <v>156</v>
      </c>
      <c r="AU199" s="168" t="s">
        <v>80</v>
      </c>
      <c r="AV199" s="166" t="s">
        <v>87</v>
      </c>
      <c r="AW199" s="166" t="s">
        <v>27</v>
      </c>
      <c r="AX199" s="166" t="s">
        <v>76</v>
      </c>
      <c r="AY199" s="168" t="s">
        <v>146</v>
      </c>
      <c r="BL199" s="173"/>
      <c r="BP199" s="174"/>
    </row>
    <row r="200" spans="2:68" s="14" customFormat="1" ht="14.45" customHeight="1">
      <c r="B200" s="142"/>
      <c r="C200" s="143" t="s">
        <v>232</v>
      </c>
      <c r="D200" s="143" t="s">
        <v>148</v>
      </c>
      <c r="E200" s="144" t="s">
        <v>233</v>
      </c>
      <c r="F200" s="145" t="s">
        <v>234</v>
      </c>
      <c r="G200" s="146" t="s">
        <v>228</v>
      </c>
      <c r="H200" s="147">
        <v>67.5</v>
      </c>
      <c r="I200" s="147"/>
      <c r="J200" s="147">
        <f>ROUND(I200*H200,3)</f>
        <v>0</v>
      </c>
      <c r="K200" s="148"/>
      <c r="L200" s="15"/>
      <c r="M200" s="149"/>
      <c r="N200" s="150" t="s">
        <v>35</v>
      </c>
      <c r="O200" s="151">
        <v>0.09</v>
      </c>
      <c r="P200" s="151">
        <f>O200*H200</f>
        <v>6.0750000000000002</v>
      </c>
      <c r="Q200" s="151">
        <v>0</v>
      </c>
      <c r="R200" s="151">
        <f>Q200*H200</f>
        <v>0</v>
      </c>
      <c r="S200" s="151">
        <v>0</v>
      </c>
      <c r="T200" s="152">
        <f>S200*H200</f>
        <v>0</v>
      </c>
      <c r="AR200" s="153" t="s">
        <v>87</v>
      </c>
      <c r="AT200" s="153" t="s">
        <v>148</v>
      </c>
      <c r="AU200" s="153" t="s">
        <v>80</v>
      </c>
      <c r="AY200" s="3" t="s">
        <v>146</v>
      </c>
      <c r="BE200" s="154">
        <f>IF(N200="základná",J200,0)</f>
        <v>0</v>
      </c>
      <c r="BF200" s="154">
        <f>IF(N200="znížená",J200,0)</f>
        <v>0</v>
      </c>
      <c r="BG200" s="154">
        <f>IF(N200="zákl. prenesená",J200,0)</f>
        <v>0</v>
      </c>
      <c r="BH200" s="154">
        <f>IF(N200="zníž. prenesená",J200,0)</f>
        <v>0</v>
      </c>
      <c r="BI200" s="154">
        <f>IF(N200="nulová",J200,0)</f>
        <v>0</v>
      </c>
      <c r="BJ200" s="3" t="s">
        <v>80</v>
      </c>
      <c r="BK200" s="155">
        <f>ROUND(I200*H200,3)</f>
        <v>0</v>
      </c>
      <c r="BL200" s="82" t="s">
        <v>87</v>
      </c>
      <c r="BM200" s="153" t="s">
        <v>235</v>
      </c>
      <c r="BP200" s="83"/>
    </row>
    <row r="201" spans="2:68" s="14" customFormat="1" ht="24.2" customHeight="1">
      <c r="B201" s="142"/>
      <c r="C201" s="143" t="s">
        <v>236</v>
      </c>
      <c r="D201" s="143" t="s">
        <v>148</v>
      </c>
      <c r="E201" s="144" t="s">
        <v>237</v>
      </c>
      <c r="F201" s="145" t="s">
        <v>238</v>
      </c>
      <c r="G201" s="146" t="s">
        <v>228</v>
      </c>
      <c r="H201" s="147">
        <v>67.5</v>
      </c>
      <c r="I201" s="147"/>
      <c r="J201" s="147">
        <f>ROUND(I201*H201,3)</f>
        <v>0</v>
      </c>
      <c r="K201" s="148"/>
      <c r="L201" s="15"/>
      <c r="M201" s="149"/>
      <c r="N201" s="150" t="s">
        <v>35</v>
      </c>
      <c r="O201" s="151">
        <v>0.28100000000000003</v>
      </c>
      <c r="P201" s="151">
        <f>O201*H201</f>
        <v>18.967500000000001</v>
      </c>
      <c r="Q201" s="151">
        <v>8.0000000000000004E-4</v>
      </c>
      <c r="R201" s="151">
        <f>Q201*H201</f>
        <v>5.3999999999999999E-2</v>
      </c>
      <c r="S201" s="151">
        <v>0</v>
      </c>
      <c r="T201" s="152">
        <f>S201*H201</f>
        <v>0</v>
      </c>
      <c r="AR201" s="153" t="s">
        <v>87</v>
      </c>
      <c r="AT201" s="153" t="s">
        <v>148</v>
      </c>
      <c r="AU201" s="153" t="s">
        <v>80</v>
      </c>
      <c r="AY201" s="3" t="s">
        <v>146</v>
      </c>
      <c r="BE201" s="154">
        <f>IF(N201="základná",J201,0)</f>
        <v>0</v>
      </c>
      <c r="BF201" s="154">
        <f>IF(N201="znížená",J201,0)</f>
        <v>0</v>
      </c>
      <c r="BG201" s="154">
        <f>IF(N201="zákl. prenesená",J201,0)</f>
        <v>0</v>
      </c>
      <c r="BH201" s="154">
        <f>IF(N201="zníž. prenesená",J201,0)</f>
        <v>0</v>
      </c>
      <c r="BI201" s="154">
        <f>IF(N201="nulová",J201,0)</f>
        <v>0</v>
      </c>
      <c r="BJ201" s="3" t="s">
        <v>80</v>
      </c>
      <c r="BK201" s="155">
        <f>ROUND(I201*H201,3)</f>
        <v>0</v>
      </c>
      <c r="BL201" s="82" t="s">
        <v>87</v>
      </c>
      <c r="BM201" s="153" t="s">
        <v>239</v>
      </c>
      <c r="BP201" s="83"/>
    </row>
    <row r="202" spans="2:68" s="156" customFormat="1" ht="11.25">
      <c r="B202" s="157"/>
      <c r="D202" s="158" t="s">
        <v>156</v>
      </c>
      <c r="E202" s="159"/>
      <c r="F202" s="160" t="s">
        <v>240</v>
      </c>
      <c r="H202" s="161">
        <v>42</v>
      </c>
      <c r="L202" s="157"/>
      <c r="M202" s="162"/>
      <c r="T202" s="163"/>
      <c r="AT202" s="159" t="s">
        <v>156</v>
      </c>
      <c r="AU202" s="159" t="s">
        <v>80</v>
      </c>
      <c r="AV202" s="156" t="s">
        <v>80</v>
      </c>
      <c r="AW202" s="156" t="s">
        <v>27</v>
      </c>
      <c r="AX202" s="156" t="s">
        <v>69</v>
      </c>
      <c r="AY202" s="159" t="s">
        <v>146</v>
      </c>
      <c r="BL202" s="164"/>
      <c r="BP202" s="165"/>
    </row>
    <row r="203" spans="2:68" s="156" customFormat="1" ht="11.25">
      <c r="B203" s="157"/>
      <c r="D203" s="158" t="s">
        <v>156</v>
      </c>
      <c r="E203" s="159"/>
      <c r="F203" s="160" t="s">
        <v>241</v>
      </c>
      <c r="H203" s="161">
        <v>25.5</v>
      </c>
      <c r="L203" s="157"/>
      <c r="M203" s="162"/>
      <c r="T203" s="163"/>
      <c r="AT203" s="159" t="s">
        <v>156</v>
      </c>
      <c r="AU203" s="159" t="s">
        <v>80</v>
      </c>
      <c r="AV203" s="156" t="s">
        <v>80</v>
      </c>
      <c r="AW203" s="156" t="s">
        <v>27</v>
      </c>
      <c r="AX203" s="156" t="s">
        <v>69</v>
      </c>
      <c r="AY203" s="159" t="s">
        <v>146</v>
      </c>
      <c r="BL203" s="164"/>
      <c r="BP203" s="165"/>
    </row>
    <row r="204" spans="2:68" s="166" customFormat="1" ht="11.25">
      <c r="B204" s="167"/>
      <c r="D204" s="158" t="s">
        <v>156</v>
      </c>
      <c r="E204" s="168"/>
      <c r="F204" s="169" t="s">
        <v>159</v>
      </c>
      <c r="H204" s="170">
        <v>67.5</v>
      </c>
      <c r="L204" s="167"/>
      <c r="M204" s="171"/>
      <c r="T204" s="172"/>
      <c r="AT204" s="168" t="s">
        <v>156</v>
      </c>
      <c r="AU204" s="168" t="s">
        <v>80</v>
      </c>
      <c r="AV204" s="166" t="s">
        <v>87</v>
      </c>
      <c r="AW204" s="166" t="s">
        <v>27</v>
      </c>
      <c r="AX204" s="166" t="s">
        <v>76</v>
      </c>
      <c r="AY204" s="168" t="s">
        <v>146</v>
      </c>
      <c r="BL204" s="173"/>
      <c r="BP204" s="174"/>
    </row>
    <row r="205" spans="2:68" s="14" customFormat="1" ht="24.2" customHeight="1">
      <c r="B205" s="142"/>
      <c r="C205" s="143" t="s">
        <v>242</v>
      </c>
      <c r="D205" s="143" t="s">
        <v>148</v>
      </c>
      <c r="E205" s="144" t="s">
        <v>243</v>
      </c>
      <c r="F205" s="145" t="s">
        <v>244</v>
      </c>
      <c r="G205" s="146" t="s">
        <v>228</v>
      </c>
      <c r="H205" s="147">
        <v>67.5</v>
      </c>
      <c r="I205" s="147"/>
      <c r="J205" s="147">
        <f>ROUND(I205*H205,3)</f>
        <v>0</v>
      </c>
      <c r="K205" s="148"/>
      <c r="L205" s="15"/>
      <c r="M205" s="149"/>
      <c r="N205" s="150" t="s">
        <v>35</v>
      </c>
      <c r="O205" s="151">
        <v>7.4999999999999997E-2</v>
      </c>
      <c r="P205" s="151">
        <f>O205*H205</f>
        <v>5.0625</v>
      </c>
      <c r="Q205" s="151">
        <v>0</v>
      </c>
      <c r="R205" s="151">
        <f>Q205*H205</f>
        <v>0</v>
      </c>
      <c r="S205" s="151">
        <v>0</v>
      </c>
      <c r="T205" s="152">
        <f>S205*H205</f>
        <v>0</v>
      </c>
      <c r="AR205" s="153" t="s">
        <v>87</v>
      </c>
      <c r="AT205" s="153" t="s">
        <v>148</v>
      </c>
      <c r="AU205" s="153" t="s">
        <v>80</v>
      </c>
      <c r="AY205" s="3" t="s">
        <v>146</v>
      </c>
      <c r="BE205" s="154">
        <f>IF(N205="základná",J205,0)</f>
        <v>0</v>
      </c>
      <c r="BF205" s="154">
        <f>IF(N205="znížená",J205,0)</f>
        <v>0</v>
      </c>
      <c r="BG205" s="154">
        <f>IF(N205="zákl. prenesená",J205,0)</f>
        <v>0</v>
      </c>
      <c r="BH205" s="154">
        <f>IF(N205="zníž. prenesená",J205,0)</f>
        <v>0</v>
      </c>
      <c r="BI205" s="154">
        <f>IF(N205="nulová",J205,0)</f>
        <v>0</v>
      </c>
      <c r="BJ205" s="3" t="s">
        <v>80</v>
      </c>
      <c r="BK205" s="155">
        <f>ROUND(I205*H205,3)</f>
        <v>0</v>
      </c>
      <c r="BL205" s="82" t="s">
        <v>87</v>
      </c>
      <c r="BM205" s="153" t="s">
        <v>245</v>
      </c>
      <c r="BP205" s="83"/>
    </row>
    <row r="206" spans="2:68" s="14" customFormat="1" ht="24.2" customHeight="1">
      <c r="B206" s="142"/>
      <c r="C206" s="143" t="s">
        <v>246</v>
      </c>
      <c r="D206" s="143" t="s">
        <v>148</v>
      </c>
      <c r="E206" s="144" t="s">
        <v>247</v>
      </c>
      <c r="F206" s="145" t="s">
        <v>248</v>
      </c>
      <c r="G206" s="146" t="s">
        <v>165</v>
      </c>
      <c r="H206" s="147">
        <v>85.2</v>
      </c>
      <c r="I206" s="147"/>
      <c r="J206" s="147">
        <f>ROUND(I206*H206,3)</f>
        <v>0</v>
      </c>
      <c r="K206" s="148"/>
      <c r="L206" s="15"/>
      <c r="M206" s="149"/>
      <c r="N206" s="150" t="s">
        <v>35</v>
      </c>
      <c r="O206" s="151">
        <v>3.6030000000000002</v>
      </c>
      <c r="P206" s="151">
        <f>O206*H206</f>
        <v>306.97560000000004</v>
      </c>
      <c r="Q206" s="151">
        <v>0</v>
      </c>
      <c r="R206" s="151">
        <f>Q206*H206</f>
        <v>0</v>
      </c>
      <c r="S206" s="151">
        <v>0</v>
      </c>
      <c r="T206" s="152">
        <f>S206*H206</f>
        <v>0</v>
      </c>
      <c r="AR206" s="153" t="s">
        <v>87</v>
      </c>
      <c r="AT206" s="153" t="s">
        <v>148</v>
      </c>
      <c r="AU206" s="153" t="s">
        <v>80</v>
      </c>
      <c r="AY206" s="3" t="s">
        <v>146</v>
      </c>
      <c r="BE206" s="154">
        <f>IF(N206="základná",J206,0)</f>
        <v>0</v>
      </c>
      <c r="BF206" s="154">
        <f>IF(N206="znížená",J206,0)</f>
        <v>0</v>
      </c>
      <c r="BG206" s="154">
        <f>IF(N206="zákl. prenesená",J206,0)</f>
        <v>0</v>
      </c>
      <c r="BH206" s="154">
        <f>IF(N206="zníž. prenesená",J206,0)</f>
        <v>0</v>
      </c>
      <c r="BI206" s="154">
        <f>IF(N206="nulová",J206,0)</f>
        <v>0</v>
      </c>
      <c r="BJ206" s="3" t="s">
        <v>80</v>
      </c>
      <c r="BK206" s="155">
        <f>ROUND(I206*H206,3)</f>
        <v>0</v>
      </c>
      <c r="BL206" s="82" t="s">
        <v>87</v>
      </c>
      <c r="BM206" s="153" t="s">
        <v>249</v>
      </c>
      <c r="BP206" s="83"/>
    </row>
    <row r="207" spans="2:68" s="156" customFormat="1" ht="11.25">
      <c r="B207" s="157"/>
      <c r="D207" s="158" t="s">
        <v>156</v>
      </c>
      <c r="E207" s="159"/>
      <c r="F207" s="160" t="s">
        <v>221</v>
      </c>
      <c r="H207" s="161">
        <v>47.7</v>
      </c>
      <c r="L207" s="157"/>
      <c r="M207" s="162"/>
      <c r="T207" s="163"/>
      <c r="AT207" s="159" t="s">
        <v>156</v>
      </c>
      <c r="AU207" s="159" t="s">
        <v>80</v>
      </c>
      <c r="AV207" s="156" t="s">
        <v>80</v>
      </c>
      <c r="AW207" s="156" t="s">
        <v>27</v>
      </c>
      <c r="AX207" s="156" t="s">
        <v>69</v>
      </c>
      <c r="AY207" s="159" t="s">
        <v>146</v>
      </c>
      <c r="BL207" s="164"/>
      <c r="BP207" s="165"/>
    </row>
    <row r="208" spans="2:68" s="156" customFormat="1" ht="11.25">
      <c r="B208" s="157"/>
      <c r="D208" s="158" t="s">
        <v>156</v>
      </c>
      <c r="E208" s="159"/>
      <c r="F208" s="160" t="s">
        <v>222</v>
      </c>
      <c r="H208" s="161">
        <v>37.5</v>
      </c>
      <c r="L208" s="157"/>
      <c r="M208" s="162"/>
      <c r="T208" s="163"/>
      <c r="AT208" s="159" t="s">
        <v>156</v>
      </c>
      <c r="AU208" s="159" t="s">
        <v>80</v>
      </c>
      <c r="AV208" s="156" t="s">
        <v>80</v>
      </c>
      <c r="AW208" s="156" t="s">
        <v>27</v>
      </c>
      <c r="AX208" s="156" t="s">
        <v>69</v>
      </c>
      <c r="AY208" s="159" t="s">
        <v>146</v>
      </c>
      <c r="BL208" s="164"/>
      <c r="BP208" s="165"/>
    </row>
    <row r="209" spans="2:68" s="166" customFormat="1" ht="11.25">
      <c r="B209" s="167"/>
      <c r="D209" s="158" t="s">
        <v>156</v>
      </c>
      <c r="E209" s="168"/>
      <c r="F209" s="169" t="s">
        <v>159</v>
      </c>
      <c r="H209" s="170">
        <v>85.2</v>
      </c>
      <c r="L209" s="167"/>
      <c r="M209" s="171"/>
      <c r="T209" s="172"/>
      <c r="AT209" s="168" t="s">
        <v>156</v>
      </c>
      <c r="AU209" s="168" t="s">
        <v>80</v>
      </c>
      <c r="AV209" s="166" t="s">
        <v>87</v>
      </c>
      <c r="AW209" s="166" t="s">
        <v>27</v>
      </c>
      <c r="AX209" s="166" t="s">
        <v>76</v>
      </c>
      <c r="AY209" s="168" t="s">
        <v>146</v>
      </c>
      <c r="BL209" s="173"/>
      <c r="BP209" s="174"/>
    </row>
    <row r="210" spans="2:68" s="14" customFormat="1" ht="24.2" customHeight="1">
      <c r="B210" s="142"/>
      <c r="C210" s="143" t="s">
        <v>6</v>
      </c>
      <c r="D210" s="143" t="s">
        <v>148</v>
      </c>
      <c r="E210" s="144" t="s">
        <v>250</v>
      </c>
      <c r="F210" s="145" t="s">
        <v>251</v>
      </c>
      <c r="G210" s="146" t="s">
        <v>165</v>
      </c>
      <c r="H210" s="147">
        <v>37.35</v>
      </c>
      <c r="I210" s="147"/>
      <c r="J210" s="147">
        <f>ROUND(I210*H210,3)</f>
        <v>0</v>
      </c>
      <c r="K210" s="148"/>
      <c r="L210" s="15"/>
      <c r="M210" s="149"/>
      <c r="N210" s="150" t="s">
        <v>35</v>
      </c>
      <c r="O210" s="151">
        <v>5.024</v>
      </c>
      <c r="P210" s="151">
        <f>O210*H210</f>
        <v>187.6464</v>
      </c>
      <c r="Q210" s="151">
        <v>0</v>
      </c>
      <c r="R210" s="151">
        <f>Q210*H210</f>
        <v>0</v>
      </c>
      <c r="S210" s="151">
        <v>0</v>
      </c>
      <c r="T210" s="152">
        <f>S210*H210</f>
        <v>0</v>
      </c>
      <c r="AR210" s="153" t="s">
        <v>87</v>
      </c>
      <c r="AT210" s="153" t="s">
        <v>148</v>
      </c>
      <c r="AU210" s="153" t="s">
        <v>80</v>
      </c>
      <c r="AY210" s="3" t="s">
        <v>146</v>
      </c>
      <c r="BE210" s="154">
        <f>IF(N210="základná",J210,0)</f>
        <v>0</v>
      </c>
      <c r="BF210" s="154">
        <f>IF(N210="znížená",J210,0)</f>
        <v>0</v>
      </c>
      <c r="BG210" s="154">
        <f>IF(N210="zákl. prenesená",J210,0)</f>
        <v>0</v>
      </c>
      <c r="BH210" s="154">
        <f>IF(N210="zníž. prenesená",J210,0)</f>
        <v>0</v>
      </c>
      <c r="BI210" s="154">
        <f>IF(N210="nulová",J210,0)</f>
        <v>0</v>
      </c>
      <c r="BJ210" s="3" t="s">
        <v>80</v>
      </c>
      <c r="BK210" s="155">
        <f>ROUND(I210*H210,3)</f>
        <v>0</v>
      </c>
      <c r="BL210" s="82" t="s">
        <v>87</v>
      </c>
      <c r="BM210" s="153" t="s">
        <v>252</v>
      </c>
      <c r="BP210" s="83"/>
    </row>
    <row r="211" spans="2:68" s="156" customFormat="1" ht="11.25">
      <c r="B211" s="157"/>
      <c r="D211" s="158" t="s">
        <v>156</v>
      </c>
      <c r="E211" s="159"/>
      <c r="F211" s="160" t="s">
        <v>176</v>
      </c>
      <c r="H211" s="161">
        <v>28.35</v>
      </c>
      <c r="L211" s="157"/>
      <c r="M211" s="162"/>
      <c r="T211" s="163"/>
      <c r="AT211" s="159" t="s">
        <v>156</v>
      </c>
      <c r="AU211" s="159" t="s">
        <v>80</v>
      </c>
      <c r="AV211" s="156" t="s">
        <v>80</v>
      </c>
      <c r="AW211" s="156" t="s">
        <v>27</v>
      </c>
      <c r="AX211" s="156" t="s">
        <v>69</v>
      </c>
      <c r="AY211" s="159" t="s">
        <v>146</v>
      </c>
      <c r="BL211" s="164"/>
      <c r="BP211" s="165"/>
    </row>
    <row r="212" spans="2:68" s="156" customFormat="1" ht="11.25">
      <c r="B212" s="157"/>
      <c r="D212" s="158" t="s">
        <v>156</v>
      </c>
      <c r="E212" s="159"/>
      <c r="F212" s="160" t="s">
        <v>253</v>
      </c>
      <c r="H212" s="161">
        <v>9</v>
      </c>
      <c r="L212" s="157"/>
      <c r="M212" s="162"/>
      <c r="T212" s="163"/>
      <c r="AT212" s="159" t="s">
        <v>156</v>
      </c>
      <c r="AU212" s="159" t="s">
        <v>80</v>
      </c>
      <c r="AV212" s="156" t="s">
        <v>80</v>
      </c>
      <c r="AW212" s="156" t="s">
        <v>27</v>
      </c>
      <c r="AX212" s="156" t="s">
        <v>69</v>
      </c>
      <c r="AY212" s="159" t="s">
        <v>146</v>
      </c>
      <c r="BL212" s="164"/>
      <c r="BP212" s="165"/>
    </row>
    <row r="213" spans="2:68" s="166" customFormat="1" ht="11.25">
      <c r="B213" s="167"/>
      <c r="D213" s="158" t="s">
        <v>156</v>
      </c>
      <c r="E213" s="168"/>
      <c r="F213" s="169" t="s">
        <v>159</v>
      </c>
      <c r="H213" s="170">
        <v>37.35</v>
      </c>
      <c r="L213" s="167"/>
      <c r="M213" s="171"/>
      <c r="T213" s="172"/>
      <c r="AT213" s="168" t="s">
        <v>156</v>
      </c>
      <c r="AU213" s="168" t="s">
        <v>80</v>
      </c>
      <c r="AV213" s="166" t="s">
        <v>87</v>
      </c>
      <c r="AW213" s="166" t="s">
        <v>27</v>
      </c>
      <c r="AX213" s="166" t="s">
        <v>76</v>
      </c>
      <c r="AY213" s="168" t="s">
        <v>146</v>
      </c>
      <c r="BL213" s="173"/>
      <c r="BP213" s="174"/>
    </row>
    <row r="214" spans="2:68" s="14" customFormat="1" ht="24.2" customHeight="1">
      <c r="B214" s="142"/>
      <c r="C214" s="143" t="s">
        <v>254</v>
      </c>
      <c r="D214" s="143" t="s">
        <v>148</v>
      </c>
      <c r="E214" s="144" t="s">
        <v>255</v>
      </c>
      <c r="F214" s="145" t="s">
        <v>256</v>
      </c>
      <c r="G214" s="146" t="s">
        <v>165</v>
      </c>
      <c r="H214" s="147">
        <v>19.350000000000001</v>
      </c>
      <c r="I214" s="147"/>
      <c r="J214" s="147">
        <f>ROUND(I214*H214,3)</f>
        <v>0</v>
      </c>
      <c r="K214" s="148"/>
      <c r="L214" s="15"/>
      <c r="M214" s="149"/>
      <c r="N214" s="150" t="s">
        <v>35</v>
      </c>
      <c r="O214" s="151">
        <v>8.1000000000000003E-2</v>
      </c>
      <c r="P214" s="151">
        <f>O214*H214</f>
        <v>1.5673500000000002</v>
      </c>
      <c r="Q214" s="151">
        <v>0</v>
      </c>
      <c r="R214" s="151">
        <f>Q214*H214</f>
        <v>0</v>
      </c>
      <c r="S214" s="151">
        <v>0</v>
      </c>
      <c r="T214" s="152">
        <f>S214*H214</f>
        <v>0</v>
      </c>
      <c r="AR214" s="153" t="s">
        <v>87</v>
      </c>
      <c r="AT214" s="153" t="s">
        <v>148</v>
      </c>
      <c r="AU214" s="153" t="s">
        <v>80</v>
      </c>
      <c r="AY214" s="3" t="s">
        <v>146</v>
      </c>
      <c r="BE214" s="154">
        <f>IF(N214="základná",J214,0)</f>
        <v>0</v>
      </c>
      <c r="BF214" s="154">
        <f>IF(N214="znížená",J214,0)</f>
        <v>0</v>
      </c>
      <c r="BG214" s="154">
        <f>IF(N214="zákl. prenesená",J214,0)</f>
        <v>0</v>
      </c>
      <c r="BH214" s="154">
        <f>IF(N214="zníž. prenesená",J214,0)</f>
        <v>0</v>
      </c>
      <c r="BI214" s="154">
        <f>IF(N214="nulová",J214,0)</f>
        <v>0</v>
      </c>
      <c r="BJ214" s="3" t="s">
        <v>80</v>
      </c>
      <c r="BK214" s="155">
        <f>ROUND(I214*H214,3)</f>
        <v>0</v>
      </c>
      <c r="BL214" s="82" t="s">
        <v>87</v>
      </c>
      <c r="BM214" s="153" t="s">
        <v>257</v>
      </c>
      <c r="BP214" s="83"/>
    </row>
    <row r="215" spans="2:68" s="156" customFormat="1" ht="11.25">
      <c r="B215" s="157"/>
      <c r="D215" s="158" t="s">
        <v>156</v>
      </c>
      <c r="E215" s="159"/>
      <c r="F215" s="160" t="s">
        <v>205</v>
      </c>
      <c r="H215" s="161">
        <v>0.09</v>
      </c>
      <c r="L215" s="157"/>
      <c r="M215" s="162"/>
      <c r="T215" s="163"/>
      <c r="AT215" s="159" t="s">
        <v>156</v>
      </c>
      <c r="AU215" s="159" t="s">
        <v>80</v>
      </c>
      <c r="AV215" s="156" t="s">
        <v>80</v>
      </c>
      <c r="AW215" s="156" t="s">
        <v>27</v>
      </c>
      <c r="AX215" s="156" t="s">
        <v>69</v>
      </c>
      <c r="AY215" s="159" t="s">
        <v>146</v>
      </c>
      <c r="BL215" s="164"/>
      <c r="BP215" s="165"/>
    </row>
    <row r="216" spans="2:68" s="156" customFormat="1" ht="11.25">
      <c r="B216" s="157"/>
      <c r="D216" s="158" t="s">
        <v>156</v>
      </c>
      <c r="E216" s="159"/>
      <c r="F216" s="160" t="s">
        <v>206</v>
      </c>
      <c r="H216" s="161">
        <v>0.192</v>
      </c>
      <c r="L216" s="157"/>
      <c r="M216" s="162"/>
      <c r="T216" s="163"/>
      <c r="AT216" s="159" t="s">
        <v>156</v>
      </c>
      <c r="AU216" s="159" t="s">
        <v>80</v>
      </c>
      <c r="AV216" s="156" t="s">
        <v>80</v>
      </c>
      <c r="AW216" s="156" t="s">
        <v>27</v>
      </c>
      <c r="AX216" s="156" t="s">
        <v>69</v>
      </c>
      <c r="AY216" s="159" t="s">
        <v>146</v>
      </c>
      <c r="BL216" s="164"/>
      <c r="BP216" s="165"/>
    </row>
    <row r="217" spans="2:68" s="156" customFormat="1" ht="11.25">
      <c r="B217" s="157"/>
      <c r="D217" s="158" t="s">
        <v>156</v>
      </c>
      <c r="E217" s="159"/>
      <c r="F217" s="160" t="s">
        <v>207</v>
      </c>
      <c r="H217" s="161">
        <v>0.89600000000000002</v>
      </c>
      <c r="L217" s="157"/>
      <c r="M217" s="162"/>
      <c r="T217" s="163"/>
      <c r="AT217" s="159" t="s">
        <v>156</v>
      </c>
      <c r="AU217" s="159" t="s">
        <v>80</v>
      </c>
      <c r="AV217" s="156" t="s">
        <v>80</v>
      </c>
      <c r="AW217" s="156" t="s">
        <v>27</v>
      </c>
      <c r="AX217" s="156" t="s">
        <v>69</v>
      </c>
      <c r="AY217" s="159" t="s">
        <v>146</v>
      </c>
      <c r="BL217" s="164"/>
      <c r="BP217" s="165"/>
    </row>
    <row r="218" spans="2:68" s="175" customFormat="1" ht="11.25">
      <c r="B218" s="176"/>
      <c r="D218" s="158" t="s">
        <v>156</v>
      </c>
      <c r="E218" s="177"/>
      <c r="F218" s="178" t="s">
        <v>208</v>
      </c>
      <c r="H218" s="179">
        <v>1.1779999999999999</v>
      </c>
      <c r="L218" s="176"/>
      <c r="M218" s="180"/>
      <c r="T218" s="181"/>
      <c r="AT218" s="177" t="s">
        <v>156</v>
      </c>
      <c r="AU218" s="177" t="s">
        <v>80</v>
      </c>
      <c r="AV218" s="175" t="s">
        <v>84</v>
      </c>
      <c r="AW218" s="175" t="s">
        <v>27</v>
      </c>
      <c r="AX218" s="175" t="s">
        <v>69</v>
      </c>
      <c r="AY218" s="177" t="s">
        <v>146</v>
      </c>
      <c r="BL218" s="182"/>
      <c r="BP218" s="183"/>
    </row>
    <row r="219" spans="2:68" s="156" customFormat="1" ht="11.25">
      <c r="B219" s="157"/>
      <c r="D219" s="158" t="s">
        <v>156</v>
      </c>
      <c r="E219" s="159"/>
      <c r="F219" s="160" t="s">
        <v>209</v>
      </c>
      <c r="H219" s="161">
        <v>0.89600000000000002</v>
      </c>
      <c r="L219" s="157"/>
      <c r="M219" s="162"/>
      <c r="T219" s="163"/>
      <c r="AT219" s="159" t="s">
        <v>156</v>
      </c>
      <c r="AU219" s="159" t="s">
        <v>80</v>
      </c>
      <c r="AV219" s="156" t="s">
        <v>80</v>
      </c>
      <c r="AW219" s="156" t="s">
        <v>27</v>
      </c>
      <c r="AX219" s="156" t="s">
        <v>69</v>
      </c>
      <c r="AY219" s="159" t="s">
        <v>146</v>
      </c>
      <c r="BL219" s="164"/>
      <c r="BP219" s="165"/>
    </row>
    <row r="220" spans="2:68" s="175" customFormat="1" ht="11.25">
      <c r="B220" s="176"/>
      <c r="D220" s="158" t="s">
        <v>156</v>
      </c>
      <c r="E220" s="177"/>
      <c r="F220" s="178" t="s">
        <v>208</v>
      </c>
      <c r="H220" s="179">
        <v>0.89600000000000002</v>
      </c>
      <c r="L220" s="176"/>
      <c r="M220" s="180"/>
      <c r="T220" s="181"/>
      <c r="AT220" s="177" t="s">
        <v>156</v>
      </c>
      <c r="AU220" s="177" t="s">
        <v>80</v>
      </c>
      <c r="AV220" s="175" t="s">
        <v>84</v>
      </c>
      <c r="AW220" s="175" t="s">
        <v>27</v>
      </c>
      <c r="AX220" s="175" t="s">
        <v>69</v>
      </c>
      <c r="AY220" s="177" t="s">
        <v>146</v>
      </c>
      <c r="BL220" s="182"/>
      <c r="BP220" s="183"/>
    </row>
    <row r="221" spans="2:68" s="156" customFormat="1" ht="11.25">
      <c r="B221" s="157"/>
      <c r="D221" s="158" t="s">
        <v>156</v>
      </c>
      <c r="E221" s="159"/>
      <c r="F221" s="160" t="s">
        <v>210</v>
      </c>
      <c r="H221" s="161">
        <v>0.14000000000000001</v>
      </c>
      <c r="L221" s="157"/>
      <c r="M221" s="162"/>
      <c r="T221" s="163"/>
      <c r="AT221" s="159" t="s">
        <v>156</v>
      </c>
      <c r="AU221" s="159" t="s">
        <v>80</v>
      </c>
      <c r="AV221" s="156" t="s">
        <v>80</v>
      </c>
      <c r="AW221" s="156" t="s">
        <v>27</v>
      </c>
      <c r="AX221" s="156" t="s">
        <v>69</v>
      </c>
      <c r="AY221" s="159" t="s">
        <v>146</v>
      </c>
      <c r="BL221" s="164"/>
      <c r="BP221" s="165"/>
    </row>
    <row r="222" spans="2:68" s="156" customFormat="1" ht="11.25">
      <c r="B222" s="157"/>
      <c r="D222" s="158" t="s">
        <v>156</v>
      </c>
      <c r="E222" s="159"/>
      <c r="F222" s="160" t="s">
        <v>211</v>
      </c>
      <c r="H222" s="161">
        <v>0.112</v>
      </c>
      <c r="L222" s="157"/>
      <c r="M222" s="162"/>
      <c r="T222" s="163"/>
      <c r="AT222" s="159" t="s">
        <v>156</v>
      </c>
      <c r="AU222" s="159" t="s">
        <v>80</v>
      </c>
      <c r="AV222" s="156" t="s">
        <v>80</v>
      </c>
      <c r="AW222" s="156" t="s">
        <v>27</v>
      </c>
      <c r="AX222" s="156" t="s">
        <v>69</v>
      </c>
      <c r="AY222" s="159" t="s">
        <v>146</v>
      </c>
      <c r="BL222" s="164"/>
      <c r="BP222" s="165"/>
    </row>
    <row r="223" spans="2:68" s="175" customFormat="1" ht="11.25">
      <c r="B223" s="176"/>
      <c r="D223" s="158" t="s">
        <v>156</v>
      </c>
      <c r="E223" s="177"/>
      <c r="F223" s="178" t="s">
        <v>208</v>
      </c>
      <c r="H223" s="179">
        <v>0.252</v>
      </c>
      <c r="L223" s="176"/>
      <c r="M223" s="180"/>
      <c r="T223" s="181"/>
      <c r="AT223" s="177" t="s">
        <v>156</v>
      </c>
      <c r="AU223" s="177" t="s">
        <v>80</v>
      </c>
      <c r="AV223" s="175" t="s">
        <v>84</v>
      </c>
      <c r="AW223" s="175" t="s">
        <v>27</v>
      </c>
      <c r="AX223" s="175" t="s">
        <v>69</v>
      </c>
      <c r="AY223" s="177" t="s">
        <v>146</v>
      </c>
      <c r="BL223" s="182"/>
      <c r="BP223" s="183"/>
    </row>
    <row r="224" spans="2:68" s="156" customFormat="1" ht="11.25">
      <c r="B224" s="157"/>
      <c r="D224" s="158" t="s">
        <v>156</v>
      </c>
      <c r="E224" s="159"/>
      <c r="F224" s="160" t="s">
        <v>212</v>
      </c>
      <c r="H224" s="161">
        <v>17.024000000000001</v>
      </c>
      <c r="L224" s="157"/>
      <c r="M224" s="162"/>
      <c r="T224" s="163"/>
      <c r="AT224" s="159" t="s">
        <v>156</v>
      </c>
      <c r="AU224" s="159" t="s">
        <v>80</v>
      </c>
      <c r="AV224" s="156" t="s">
        <v>80</v>
      </c>
      <c r="AW224" s="156" t="s">
        <v>27</v>
      </c>
      <c r="AX224" s="156" t="s">
        <v>69</v>
      </c>
      <c r="AY224" s="159" t="s">
        <v>146</v>
      </c>
      <c r="BL224" s="164"/>
      <c r="BP224" s="165"/>
    </row>
    <row r="225" spans="2:68" s="175" customFormat="1" ht="11.25">
      <c r="B225" s="176"/>
      <c r="D225" s="158" t="s">
        <v>156</v>
      </c>
      <c r="E225" s="177"/>
      <c r="F225" s="178" t="s">
        <v>208</v>
      </c>
      <c r="H225" s="179">
        <v>17.024000000000001</v>
      </c>
      <c r="L225" s="176"/>
      <c r="M225" s="180"/>
      <c r="T225" s="181"/>
      <c r="AT225" s="177" t="s">
        <v>156</v>
      </c>
      <c r="AU225" s="177" t="s">
        <v>80</v>
      </c>
      <c r="AV225" s="175" t="s">
        <v>84</v>
      </c>
      <c r="AW225" s="175" t="s">
        <v>27</v>
      </c>
      <c r="AX225" s="175" t="s">
        <v>69</v>
      </c>
      <c r="AY225" s="177" t="s">
        <v>146</v>
      </c>
      <c r="BL225" s="182"/>
      <c r="BP225" s="183"/>
    </row>
    <row r="226" spans="2:68" s="166" customFormat="1" ht="11.25">
      <c r="B226" s="167"/>
      <c r="D226" s="158" t="s">
        <v>156</v>
      </c>
      <c r="E226" s="168"/>
      <c r="F226" s="169" t="s">
        <v>159</v>
      </c>
      <c r="H226" s="170">
        <v>19.350000000000001</v>
      </c>
      <c r="L226" s="167"/>
      <c r="M226" s="171"/>
      <c r="T226" s="172"/>
      <c r="AT226" s="168" t="s">
        <v>156</v>
      </c>
      <c r="AU226" s="168" t="s">
        <v>80</v>
      </c>
      <c r="AV226" s="166" t="s">
        <v>87</v>
      </c>
      <c r="AW226" s="166" t="s">
        <v>27</v>
      </c>
      <c r="AX226" s="166" t="s">
        <v>76</v>
      </c>
      <c r="AY226" s="168" t="s">
        <v>146</v>
      </c>
      <c r="BL226" s="173"/>
      <c r="BP226" s="174"/>
    </row>
    <row r="227" spans="2:68" s="14" customFormat="1" ht="24.2" customHeight="1">
      <c r="B227" s="142"/>
      <c r="C227" s="143" t="s">
        <v>258</v>
      </c>
      <c r="D227" s="143" t="s">
        <v>148</v>
      </c>
      <c r="E227" s="144" t="s">
        <v>259</v>
      </c>
      <c r="F227" s="145" t="s">
        <v>260</v>
      </c>
      <c r="G227" s="146" t="s">
        <v>165</v>
      </c>
      <c r="H227" s="147">
        <v>98.197000000000003</v>
      </c>
      <c r="I227" s="147"/>
      <c r="J227" s="147">
        <f>ROUND(I227*H227,3)</f>
        <v>0</v>
      </c>
      <c r="K227" s="148"/>
      <c r="L227" s="15"/>
      <c r="M227" s="149"/>
      <c r="N227" s="150" t="s">
        <v>35</v>
      </c>
      <c r="O227" s="151">
        <v>6.9000000000000006E-2</v>
      </c>
      <c r="P227" s="151">
        <f>O227*H227</f>
        <v>6.7755930000000006</v>
      </c>
      <c r="Q227" s="151">
        <v>0</v>
      </c>
      <c r="R227" s="151">
        <f>Q227*H227</f>
        <v>0</v>
      </c>
      <c r="S227" s="151">
        <v>0</v>
      </c>
      <c r="T227" s="152">
        <f>S227*H227</f>
        <v>0</v>
      </c>
      <c r="AR227" s="153" t="s">
        <v>87</v>
      </c>
      <c r="AT227" s="153" t="s">
        <v>148</v>
      </c>
      <c r="AU227" s="153" t="s">
        <v>80</v>
      </c>
      <c r="AY227" s="3" t="s">
        <v>146</v>
      </c>
      <c r="BE227" s="154">
        <f>IF(N227="základná",J227,0)</f>
        <v>0</v>
      </c>
      <c r="BF227" s="154">
        <f>IF(N227="znížená",J227,0)</f>
        <v>0</v>
      </c>
      <c r="BG227" s="154">
        <f>IF(N227="zákl. prenesená",J227,0)</f>
        <v>0</v>
      </c>
      <c r="BH227" s="154">
        <f>IF(N227="zníž. prenesená",J227,0)</f>
        <v>0</v>
      </c>
      <c r="BI227" s="154">
        <f>IF(N227="nulová",J227,0)</f>
        <v>0</v>
      </c>
      <c r="BJ227" s="3" t="s">
        <v>80</v>
      </c>
      <c r="BK227" s="155">
        <f>ROUND(I227*H227,3)</f>
        <v>0</v>
      </c>
      <c r="BL227" s="82" t="s">
        <v>87</v>
      </c>
      <c r="BM227" s="153" t="s">
        <v>261</v>
      </c>
      <c r="BP227" s="83"/>
    </row>
    <row r="228" spans="2:68" s="156" customFormat="1" ht="11.25">
      <c r="B228" s="157"/>
      <c r="D228" s="158" t="s">
        <v>156</v>
      </c>
      <c r="E228" s="159"/>
      <c r="F228" s="160" t="s">
        <v>167</v>
      </c>
      <c r="H228" s="161">
        <v>1.4535</v>
      </c>
      <c r="L228" s="157"/>
      <c r="M228" s="162"/>
      <c r="T228" s="163"/>
      <c r="AT228" s="159" t="s">
        <v>156</v>
      </c>
      <c r="AU228" s="159" t="s">
        <v>80</v>
      </c>
      <c r="AV228" s="156" t="s">
        <v>80</v>
      </c>
      <c r="AW228" s="156" t="s">
        <v>27</v>
      </c>
      <c r="AX228" s="156" t="s">
        <v>69</v>
      </c>
      <c r="AY228" s="159" t="s">
        <v>146</v>
      </c>
      <c r="BL228" s="164"/>
      <c r="BP228" s="165"/>
    </row>
    <row r="229" spans="2:68" s="156" customFormat="1" ht="11.25">
      <c r="B229" s="157"/>
      <c r="D229" s="158" t="s">
        <v>156</v>
      </c>
      <c r="E229" s="159"/>
      <c r="F229" s="160" t="s">
        <v>262</v>
      </c>
      <c r="H229" s="161">
        <v>47.7</v>
      </c>
      <c r="L229" s="157"/>
      <c r="M229" s="162"/>
      <c r="T229" s="163"/>
      <c r="AT229" s="159" t="s">
        <v>156</v>
      </c>
      <c r="AU229" s="159" t="s">
        <v>80</v>
      </c>
      <c r="AV229" s="156" t="s">
        <v>80</v>
      </c>
      <c r="AW229" s="156" t="s">
        <v>27</v>
      </c>
      <c r="AX229" s="156" t="s">
        <v>69</v>
      </c>
      <c r="AY229" s="159" t="s">
        <v>146</v>
      </c>
      <c r="BL229" s="164"/>
      <c r="BP229" s="165"/>
    </row>
    <row r="230" spans="2:68" s="156" customFormat="1" ht="11.25">
      <c r="B230" s="157"/>
      <c r="D230" s="158" t="s">
        <v>156</v>
      </c>
      <c r="E230" s="159"/>
      <c r="F230" s="160" t="s">
        <v>263</v>
      </c>
      <c r="H230" s="161">
        <v>37.5</v>
      </c>
      <c r="L230" s="157"/>
      <c r="M230" s="162"/>
      <c r="T230" s="163"/>
      <c r="AT230" s="159" t="s">
        <v>156</v>
      </c>
      <c r="AU230" s="159" t="s">
        <v>80</v>
      </c>
      <c r="AV230" s="156" t="s">
        <v>80</v>
      </c>
      <c r="AW230" s="156" t="s">
        <v>27</v>
      </c>
      <c r="AX230" s="156" t="s">
        <v>69</v>
      </c>
      <c r="AY230" s="159" t="s">
        <v>146</v>
      </c>
      <c r="BL230" s="164"/>
      <c r="BP230" s="165"/>
    </row>
    <row r="231" spans="2:68" s="156" customFormat="1" ht="11.25">
      <c r="B231" s="157"/>
      <c r="D231" s="158" t="s">
        <v>156</v>
      </c>
      <c r="E231" s="159"/>
      <c r="F231" s="160" t="s">
        <v>264</v>
      </c>
      <c r="H231" s="161">
        <v>0.52800000000000002</v>
      </c>
      <c r="L231" s="157"/>
      <c r="M231" s="162"/>
      <c r="T231" s="163"/>
      <c r="AT231" s="159" t="s">
        <v>156</v>
      </c>
      <c r="AU231" s="159" t="s">
        <v>80</v>
      </c>
      <c r="AV231" s="156" t="s">
        <v>80</v>
      </c>
      <c r="AW231" s="156" t="s">
        <v>27</v>
      </c>
      <c r="AX231" s="156" t="s">
        <v>69</v>
      </c>
      <c r="AY231" s="159" t="s">
        <v>146</v>
      </c>
      <c r="BL231" s="164"/>
      <c r="BP231" s="165"/>
    </row>
    <row r="232" spans="2:68" s="156" customFormat="1" ht="11.25">
      <c r="B232" s="157"/>
      <c r="D232" s="158" t="s">
        <v>156</v>
      </c>
      <c r="E232" s="159"/>
      <c r="F232" s="160" t="s">
        <v>265</v>
      </c>
      <c r="H232" s="161">
        <v>1.4079999999999999</v>
      </c>
      <c r="L232" s="157"/>
      <c r="M232" s="162"/>
      <c r="T232" s="163"/>
      <c r="AT232" s="159" t="s">
        <v>156</v>
      </c>
      <c r="AU232" s="159" t="s">
        <v>80</v>
      </c>
      <c r="AV232" s="156" t="s">
        <v>80</v>
      </c>
      <c r="AW232" s="156" t="s">
        <v>27</v>
      </c>
      <c r="AX232" s="156" t="s">
        <v>69</v>
      </c>
      <c r="AY232" s="159" t="s">
        <v>146</v>
      </c>
      <c r="BL232" s="164"/>
      <c r="BP232" s="165"/>
    </row>
    <row r="233" spans="2:68" s="156" customFormat="1" ht="11.25">
      <c r="B233" s="157"/>
      <c r="D233" s="158" t="s">
        <v>156</v>
      </c>
      <c r="E233" s="159"/>
      <c r="F233" s="160" t="s">
        <v>196</v>
      </c>
      <c r="H233" s="161">
        <v>9.6074999999999999</v>
      </c>
      <c r="L233" s="157"/>
      <c r="M233" s="162"/>
      <c r="T233" s="163"/>
      <c r="AT233" s="159" t="s">
        <v>156</v>
      </c>
      <c r="AU233" s="159" t="s">
        <v>80</v>
      </c>
      <c r="AV233" s="156" t="s">
        <v>80</v>
      </c>
      <c r="AW233" s="156" t="s">
        <v>27</v>
      </c>
      <c r="AX233" s="156" t="s">
        <v>69</v>
      </c>
      <c r="AY233" s="159" t="s">
        <v>146</v>
      </c>
      <c r="BL233" s="164"/>
      <c r="BP233" s="165"/>
    </row>
    <row r="234" spans="2:68" s="166" customFormat="1" ht="11.25">
      <c r="B234" s="167"/>
      <c r="D234" s="158" t="s">
        <v>156</v>
      </c>
      <c r="E234" s="168"/>
      <c r="F234" s="169" t="s">
        <v>159</v>
      </c>
      <c r="H234" s="170">
        <v>98.197000000000003</v>
      </c>
      <c r="L234" s="167"/>
      <c r="M234" s="171"/>
      <c r="T234" s="172"/>
      <c r="AT234" s="168" t="s">
        <v>156</v>
      </c>
      <c r="AU234" s="168" t="s">
        <v>80</v>
      </c>
      <c r="AV234" s="166" t="s">
        <v>87</v>
      </c>
      <c r="AW234" s="166" t="s">
        <v>27</v>
      </c>
      <c r="AX234" s="166" t="s">
        <v>76</v>
      </c>
      <c r="AY234" s="168" t="s">
        <v>146</v>
      </c>
      <c r="BL234" s="173"/>
      <c r="BP234" s="174"/>
    </row>
    <row r="235" spans="2:68" s="14" customFormat="1" ht="24.2" customHeight="1">
      <c r="B235" s="142"/>
      <c r="C235" s="143" t="s">
        <v>266</v>
      </c>
      <c r="D235" s="143" t="s">
        <v>148</v>
      </c>
      <c r="E235" s="144" t="s">
        <v>267</v>
      </c>
      <c r="F235" s="145" t="s">
        <v>260</v>
      </c>
      <c r="G235" s="146" t="s">
        <v>165</v>
      </c>
      <c r="H235" s="147">
        <v>639.29300000000001</v>
      </c>
      <c r="I235" s="147"/>
      <c r="J235" s="147">
        <f>ROUND(I235*H235,3)</f>
        <v>0</v>
      </c>
      <c r="K235" s="148"/>
      <c r="L235" s="15"/>
      <c r="M235" s="149"/>
      <c r="N235" s="150" t="s">
        <v>35</v>
      </c>
      <c r="O235" s="151">
        <v>6.9000000000000006E-2</v>
      </c>
      <c r="P235" s="151">
        <f>O235*H235</f>
        <v>44.111217000000003</v>
      </c>
      <c r="Q235" s="151">
        <v>0</v>
      </c>
      <c r="R235" s="151">
        <f>Q235*H235</f>
        <v>0</v>
      </c>
      <c r="S235" s="151">
        <v>0</v>
      </c>
      <c r="T235" s="152">
        <f>S235*H235</f>
        <v>0</v>
      </c>
      <c r="AR235" s="153" t="s">
        <v>87</v>
      </c>
      <c r="AT235" s="153" t="s">
        <v>148</v>
      </c>
      <c r="AU235" s="153" t="s">
        <v>80</v>
      </c>
      <c r="AY235" s="3" t="s">
        <v>146</v>
      </c>
      <c r="BE235" s="154">
        <f>IF(N235="základná",J235,0)</f>
        <v>0</v>
      </c>
      <c r="BF235" s="154">
        <f>IF(N235="znížená",J235,0)</f>
        <v>0</v>
      </c>
      <c r="BG235" s="154">
        <f>IF(N235="zákl. prenesená",J235,0)</f>
        <v>0</v>
      </c>
      <c r="BH235" s="154">
        <f>IF(N235="zníž. prenesená",J235,0)</f>
        <v>0</v>
      </c>
      <c r="BI235" s="154">
        <f>IF(N235="nulová",J235,0)</f>
        <v>0</v>
      </c>
      <c r="BJ235" s="3" t="s">
        <v>80</v>
      </c>
      <c r="BK235" s="155">
        <f>ROUND(I235*H235,3)</f>
        <v>0</v>
      </c>
      <c r="BL235" s="82" t="s">
        <v>87</v>
      </c>
      <c r="BM235" s="153" t="s">
        <v>268</v>
      </c>
      <c r="BP235" s="83"/>
    </row>
    <row r="236" spans="2:68" s="156" customFormat="1" ht="22.5">
      <c r="B236" s="157"/>
      <c r="D236" s="158" t="s">
        <v>156</v>
      </c>
      <c r="E236" s="159"/>
      <c r="F236" s="160" t="s">
        <v>186</v>
      </c>
      <c r="H236" s="161">
        <v>319.64625000000001</v>
      </c>
      <c r="L236" s="157"/>
      <c r="M236" s="162"/>
      <c r="T236" s="163"/>
      <c r="AT236" s="159" t="s">
        <v>156</v>
      </c>
      <c r="AU236" s="159" t="s">
        <v>80</v>
      </c>
      <c r="AV236" s="156" t="s">
        <v>80</v>
      </c>
      <c r="AW236" s="156" t="s">
        <v>27</v>
      </c>
      <c r="AX236" s="156" t="s">
        <v>69</v>
      </c>
      <c r="AY236" s="159" t="s">
        <v>146</v>
      </c>
      <c r="BL236" s="164"/>
      <c r="BP236" s="165"/>
    </row>
    <row r="237" spans="2:68" s="175" customFormat="1" ht="11.25">
      <c r="B237" s="176"/>
      <c r="D237" s="158" t="s">
        <v>156</v>
      </c>
      <c r="E237" s="177"/>
      <c r="F237" s="178" t="s">
        <v>269</v>
      </c>
      <c r="H237" s="179">
        <v>319.64625000000001</v>
      </c>
      <c r="L237" s="176"/>
      <c r="M237" s="180"/>
      <c r="T237" s="181"/>
      <c r="AT237" s="177" t="s">
        <v>156</v>
      </c>
      <c r="AU237" s="177" t="s">
        <v>80</v>
      </c>
      <c r="AV237" s="175" t="s">
        <v>84</v>
      </c>
      <c r="AW237" s="175" t="s">
        <v>27</v>
      </c>
      <c r="AX237" s="175" t="s">
        <v>69</v>
      </c>
      <c r="AY237" s="177" t="s">
        <v>146</v>
      </c>
      <c r="BL237" s="182"/>
      <c r="BP237" s="183"/>
    </row>
    <row r="238" spans="2:68" s="156" customFormat="1" ht="22.5">
      <c r="B238" s="157"/>
      <c r="D238" s="158" t="s">
        <v>156</v>
      </c>
      <c r="E238" s="159"/>
      <c r="F238" s="160" t="s">
        <v>186</v>
      </c>
      <c r="H238" s="161">
        <v>319.64625000000001</v>
      </c>
      <c r="L238" s="157"/>
      <c r="M238" s="162"/>
      <c r="T238" s="163"/>
      <c r="AT238" s="159" t="s">
        <v>156</v>
      </c>
      <c r="AU238" s="159" t="s">
        <v>80</v>
      </c>
      <c r="AV238" s="156" t="s">
        <v>80</v>
      </c>
      <c r="AW238" s="156" t="s">
        <v>27</v>
      </c>
      <c r="AX238" s="156" t="s">
        <v>69</v>
      </c>
      <c r="AY238" s="159" t="s">
        <v>146</v>
      </c>
      <c r="BL238" s="164"/>
      <c r="BP238" s="165"/>
    </row>
    <row r="239" spans="2:68" s="175" customFormat="1" ht="11.25">
      <c r="B239" s="176"/>
      <c r="D239" s="158" t="s">
        <v>156</v>
      </c>
      <c r="E239" s="177"/>
      <c r="F239" s="178" t="s">
        <v>270</v>
      </c>
      <c r="H239" s="179">
        <v>319.64625000000001</v>
      </c>
      <c r="L239" s="176"/>
      <c r="M239" s="180"/>
      <c r="T239" s="181"/>
      <c r="AT239" s="177" t="s">
        <v>156</v>
      </c>
      <c r="AU239" s="177" t="s">
        <v>80</v>
      </c>
      <c r="AV239" s="175" t="s">
        <v>84</v>
      </c>
      <c r="AW239" s="175" t="s">
        <v>27</v>
      </c>
      <c r="AX239" s="175" t="s">
        <v>69</v>
      </c>
      <c r="AY239" s="177" t="s">
        <v>146</v>
      </c>
      <c r="BL239" s="182"/>
      <c r="BP239" s="183"/>
    </row>
    <row r="240" spans="2:68" s="166" customFormat="1" ht="11.25">
      <c r="B240" s="167"/>
      <c r="D240" s="158" t="s">
        <v>156</v>
      </c>
      <c r="E240" s="168"/>
      <c r="F240" s="169" t="s">
        <v>159</v>
      </c>
      <c r="H240" s="170">
        <v>639.29250000000002</v>
      </c>
      <c r="L240" s="167"/>
      <c r="M240" s="171"/>
      <c r="T240" s="172"/>
      <c r="AT240" s="168" t="s">
        <v>156</v>
      </c>
      <c r="AU240" s="168" t="s">
        <v>80</v>
      </c>
      <c r="AV240" s="166" t="s">
        <v>87</v>
      </c>
      <c r="AW240" s="166" t="s">
        <v>27</v>
      </c>
      <c r="AX240" s="166" t="s">
        <v>76</v>
      </c>
      <c r="AY240" s="168" t="s">
        <v>146</v>
      </c>
      <c r="BL240" s="173"/>
      <c r="BP240" s="174"/>
    </row>
    <row r="241" spans="2:68" s="14" customFormat="1" ht="37.9" customHeight="1">
      <c r="B241" s="142"/>
      <c r="C241" s="143" t="s">
        <v>271</v>
      </c>
      <c r="D241" s="143" t="s">
        <v>148</v>
      </c>
      <c r="E241" s="144" t="s">
        <v>272</v>
      </c>
      <c r="F241" s="145" t="s">
        <v>273</v>
      </c>
      <c r="G241" s="146" t="s">
        <v>165</v>
      </c>
      <c r="H241" s="147">
        <v>80.852000000000004</v>
      </c>
      <c r="I241" s="147"/>
      <c r="J241" s="147">
        <f>ROUND(I241*H241,3)</f>
        <v>0</v>
      </c>
      <c r="K241" s="148"/>
      <c r="L241" s="15"/>
      <c r="M241" s="149"/>
      <c r="N241" s="150" t="s">
        <v>35</v>
      </c>
      <c r="O241" s="151">
        <v>8.4000000000000005E-2</v>
      </c>
      <c r="P241" s="151">
        <f>O241*H241</f>
        <v>6.7915680000000007</v>
      </c>
      <c r="Q241" s="151">
        <v>0</v>
      </c>
      <c r="R241" s="151">
        <f>Q241*H241</f>
        <v>0</v>
      </c>
      <c r="S241" s="151">
        <v>0</v>
      </c>
      <c r="T241" s="152">
        <f>S241*H241</f>
        <v>0</v>
      </c>
      <c r="AR241" s="153" t="s">
        <v>87</v>
      </c>
      <c r="AT241" s="153" t="s">
        <v>148</v>
      </c>
      <c r="AU241" s="153" t="s">
        <v>80</v>
      </c>
      <c r="AY241" s="3" t="s">
        <v>146</v>
      </c>
      <c r="BE241" s="154">
        <f>IF(N241="základná",J241,0)</f>
        <v>0</v>
      </c>
      <c r="BF241" s="154">
        <f>IF(N241="znížená",J241,0)</f>
        <v>0</v>
      </c>
      <c r="BG241" s="154">
        <f>IF(N241="zákl. prenesená",J241,0)</f>
        <v>0</v>
      </c>
      <c r="BH241" s="154">
        <f>IF(N241="zníž. prenesená",J241,0)</f>
        <v>0</v>
      </c>
      <c r="BI241" s="154">
        <f>IF(N241="nulová",J241,0)</f>
        <v>0</v>
      </c>
      <c r="BJ241" s="3" t="s">
        <v>80</v>
      </c>
      <c r="BK241" s="155">
        <f>ROUND(I241*H241,3)</f>
        <v>0</v>
      </c>
      <c r="BL241" s="82" t="s">
        <v>87</v>
      </c>
      <c r="BM241" s="153" t="s">
        <v>274</v>
      </c>
      <c r="BP241" s="83"/>
    </row>
    <row r="242" spans="2:68" s="156" customFormat="1" ht="11.25">
      <c r="B242" s="157"/>
      <c r="D242" s="158" t="s">
        <v>156</v>
      </c>
      <c r="E242" s="159"/>
      <c r="F242" s="160" t="s">
        <v>176</v>
      </c>
      <c r="H242" s="161">
        <v>28.35</v>
      </c>
      <c r="L242" s="157"/>
      <c r="M242" s="162"/>
      <c r="T242" s="163"/>
      <c r="AT242" s="159" t="s">
        <v>156</v>
      </c>
      <c r="AU242" s="159" t="s">
        <v>80</v>
      </c>
      <c r="AV242" s="156" t="s">
        <v>80</v>
      </c>
      <c r="AW242" s="156" t="s">
        <v>27</v>
      </c>
      <c r="AX242" s="156" t="s">
        <v>69</v>
      </c>
      <c r="AY242" s="159" t="s">
        <v>146</v>
      </c>
      <c r="BL242" s="164"/>
      <c r="BP242" s="165"/>
    </row>
    <row r="243" spans="2:68" s="156" customFormat="1" ht="11.25">
      <c r="B243" s="157"/>
      <c r="D243" s="158" t="s">
        <v>156</v>
      </c>
      <c r="E243" s="159"/>
      <c r="F243" s="160" t="s">
        <v>275</v>
      </c>
      <c r="H243" s="161">
        <v>37.5</v>
      </c>
      <c r="L243" s="157"/>
      <c r="M243" s="162"/>
      <c r="T243" s="163"/>
      <c r="AT243" s="159" t="s">
        <v>156</v>
      </c>
      <c r="AU243" s="159" t="s">
        <v>80</v>
      </c>
      <c r="AV243" s="156" t="s">
        <v>80</v>
      </c>
      <c r="AW243" s="156" t="s">
        <v>27</v>
      </c>
      <c r="AX243" s="156" t="s">
        <v>69</v>
      </c>
      <c r="AY243" s="159" t="s">
        <v>146</v>
      </c>
      <c r="BL243" s="164"/>
      <c r="BP243" s="165"/>
    </row>
    <row r="244" spans="2:68" s="156" customFormat="1" ht="11.25">
      <c r="B244" s="157"/>
      <c r="D244" s="158" t="s">
        <v>156</v>
      </c>
      <c r="E244" s="159"/>
      <c r="F244" s="160" t="s">
        <v>264</v>
      </c>
      <c r="H244" s="161">
        <v>0.52800000000000002</v>
      </c>
      <c r="L244" s="157"/>
      <c r="M244" s="162"/>
      <c r="T244" s="163"/>
      <c r="AT244" s="159" t="s">
        <v>156</v>
      </c>
      <c r="AU244" s="159" t="s">
        <v>80</v>
      </c>
      <c r="AV244" s="156" t="s">
        <v>80</v>
      </c>
      <c r="AW244" s="156" t="s">
        <v>27</v>
      </c>
      <c r="AX244" s="156" t="s">
        <v>69</v>
      </c>
      <c r="AY244" s="159" t="s">
        <v>146</v>
      </c>
      <c r="BL244" s="164"/>
      <c r="BP244" s="165"/>
    </row>
    <row r="245" spans="2:68" s="156" customFormat="1" ht="11.25">
      <c r="B245" s="157"/>
      <c r="D245" s="158" t="s">
        <v>156</v>
      </c>
      <c r="E245" s="159"/>
      <c r="F245" s="160" t="s">
        <v>265</v>
      </c>
      <c r="H245" s="161">
        <v>1.4079999999999999</v>
      </c>
      <c r="L245" s="157"/>
      <c r="M245" s="162"/>
      <c r="T245" s="163"/>
      <c r="AT245" s="159" t="s">
        <v>156</v>
      </c>
      <c r="AU245" s="159" t="s">
        <v>80</v>
      </c>
      <c r="AV245" s="156" t="s">
        <v>80</v>
      </c>
      <c r="AW245" s="156" t="s">
        <v>27</v>
      </c>
      <c r="AX245" s="156" t="s">
        <v>69</v>
      </c>
      <c r="AY245" s="159" t="s">
        <v>146</v>
      </c>
      <c r="BL245" s="164"/>
      <c r="BP245" s="165"/>
    </row>
    <row r="246" spans="2:68" s="156" customFormat="1" ht="11.25">
      <c r="B246" s="157"/>
      <c r="D246" s="158" t="s">
        <v>156</v>
      </c>
      <c r="E246" s="159"/>
      <c r="F246" s="160" t="s">
        <v>195</v>
      </c>
      <c r="H246" s="161">
        <v>3.4584000000000001</v>
      </c>
      <c r="L246" s="157"/>
      <c r="M246" s="162"/>
      <c r="T246" s="163"/>
      <c r="AT246" s="159" t="s">
        <v>156</v>
      </c>
      <c r="AU246" s="159" t="s">
        <v>80</v>
      </c>
      <c r="AV246" s="156" t="s">
        <v>80</v>
      </c>
      <c r="AW246" s="156" t="s">
        <v>27</v>
      </c>
      <c r="AX246" s="156" t="s">
        <v>69</v>
      </c>
      <c r="AY246" s="159" t="s">
        <v>146</v>
      </c>
      <c r="BL246" s="164"/>
      <c r="BP246" s="165"/>
    </row>
    <row r="247" spans="2:68" s="156" customFormat="1" ht="11.25">
      <c r="B247" s="157"/>
      <c r="D247" s="158" t="s">
        <v>156</v>
      </c>
      <c r="E247" s="159"/>
      <c r="F247" s="160" t="s">
        <v>196</v>
      </c>
      <c r="H247" s="161">
        <v>9.6074999999999999</v>
      </c>
      <c r="L247" s="157"/>
      <c r="M247" s="162"/>
      <c r="T247" s="163"/>
      <c r="AT247" s="159" t="s">
        <v>156</v>
      </c>
      <c r="AU247" s="159" t="s">
        <v>80</v>
      </c>
      <c r="AV247" s="156" t="s">
        <v>80</v>
      </c>
      <c r="AW247" s="156" t="s">
        <v>27</v>
      </c>
      <c r="AX247" s="156" t="s">
        <v>69</v>
      </c>
      <c r="AY247" s="159" t="s">
        <v>146</v>
      </c>
      <c r="BL247" s="164"/>
      <c r="BP247" s="165"/>
    </row>
    <row r="248" spans="2:68" s="166" customFormat="1" ht="11.25">
      <c r="B248" s="167"/>
      <c r="D248" s="158" t="s">
        <v>156</v>
      </c>
      <c r="E248" s="168"/>
      <c r="F248" s="169" t="s">
        <v>159</v>
      </c>
      <c r="H248" s="170">
        <v>80.851900000000001</v>
      </c>
      <c r="L248" s="167"/>
      <c r="M248" s="171"/>
      <c r="T248" s="172"/>
      <c r="AT248" s="168" t="s">
        <v>156</v>
      </c>
      <c r="AU248" s="168" t="s">
        <v>80</v>
      </c>
      <c r="AV248" s="166" t="s">
        <v>87</v>
      </c>
      <c r="AW248" s="166" t="s">
        <v>27</v>
      </c>
      <c r="AX248" s="166" t="s">
        <v>76</v>
      </c>
      <c r="AY248" s="168" t="s">
        <v>146</v>
      </c>
      <c r="BL248" s="173"/>
      <c r="BP248" s="174"/>
    </row>
    <row r="249" spans="2:68" s="14" customFormat="1" ht="37.9" customHeight="1">
      <c r="B249" s="142"/>
      <c r="C249" s="143" t="s">
        <v>276</v>
      </c>
      <c r="D249" s="143" t="s">
        <v>148</v>
      </c>
      <c r="E249" s="144" t="s">
        <v>277</v>
      </c>
      <c r="F249" s="145" t="s">
        <v>278</v>
      </c>
      <c r="G249" s="146" t="s">
        <v>165</v>
      </c>
      <c r="H249" s="147">
        <v>2183.0039999999999</v>
      </c>
      <c r="I249" s="147"/>
      <c r="J249" s="147">
        <f>ROUND(I249*H249,3)</f>
        <v>0</v>
      </c>
      <c r="K249" s="148"/>
      <c r="L249" s="15"/>
      <c r="M249" s="149"/>
      <c r="N249" s="150" t="s">
        <v>35</v>
      </c>
      <c r="O249" s="151">
        <v>0.01</v>
      </c>
      <c r="P249" s="151">
        <f>O249*H249</f>
        <v>21.83004</v>
      </c>
      <c r="Q249" s="151">
        <v>0</v>
      </c>
      <c r="R249" s="151">
        <f>Q249*H249</f>
        <v>0</v>
      </c>
      <c r="S249" s="151">
        <v>0</v>
      </c>
      <c r="T249" s="152">
        <f>S249*H249</f>
        <v>0</v>
      </c>
      <c r="AR249" s="153" t="s">
        <v>87</v>
      </c>
      <c r="AT249" s="153" t="s">
        <v>148</v>
      </c>
      <c r="AU249" s="153" t="s">
        <v>80</v>
      </c>
      <c r="AY249" s="3" t="s">
        <v>146</v>
      </c>
      <c r="BE249" s="154">
        <f>IF(N249="základná",J249,0)</f>
        <v>0</v>
      </c>
      <c r="BF249" s="154">
        <f>IF(N249="znížená",J249,0)</f>
        <v>0</v>
      </c>
      <c r="BG249" s="154">
        <f>IF(N249="zákl. prenesená",J249,0)</f>
        <v>0</v>
      </c>
      <c r="BH249" s="154">
        <f>IF(N249="zníž. prenesená",J249,0)</f>
        <v>0</v>
      </c>
      <c r="BI249" s="154">
        <f>IF(N249="nulová",J249,0)</f>
        <v>0</v>
      </c>
      <c r="BJ249" s="3" t="s">
        <v>80</v>
      </c>
      <c r="BK249" s="155">
        <f>ROUND(I249*H249,3)</f>
        <v>0</v>
      </c>
      <c r="BL249" s="82" t="s">
        <v>87</v>
      </c>
      <c r="BM249" s="153" t="s">
        <v>279</v>
      </c>
      <c r="BP249" s="83"/>
    </row>
    <row r="250" spans="2:68" s="156" customFormat="1" ht="11.25">
      <c r="B250" s="157"/>
      <c r="D250" s="158" t="s">
        <v>156</v>
      </c>
      <c r="F250" s="160" t="s">
        <v>280</v>
      </c>
      <c r="H250" s="161">
        <v>2183.0039999999999</v>
      </c>
      <c r="L250" s="157"/>
      <c r="M250" s="162"/>
      <c r="T250" s="163"/>
      <c r="AT250" s="159" t="s">
        <v>156</v>
      </c>
      <c r="AU250" s="159" t="s">
        <v>80</v>
      </c>
      <c r="AV250" s="156" t="s">
        <v>80</v>
      </c>
      <c r="AW250" s="156" t="s">
        <v>2</v>
      </c>
      <c r="AX250" s="156" t="s">
        <v>76</v>
      </c>
      <c r="AY250" s="159" t="s">
        <v>146</v>
      </c>
      <c r="BL250" s="164"/>
      <c r="BP250" s="165"/>
    </row>
    <row r="251" spans="2:68" s="14" customFormat="1" ht="37.9" customHeight="1">
      <c r="B251" s="142"/>
      <c r="C251" s="143" t="s">
        <v>281</v>
      </c>
      <c r="D251" s="143" t="s">
        <v>148</v>
      </c>
      <c r="E251" s="144" t="s">
        <v>282</v>
      </c>
      <c r="F251" s="145" t="s">
        <v>283</v>
      </c>
      <c r="G251" s="146" t="s">
        <v>165</v>
      </c>
      <c r="H251" s="147">
        <v>260.93400000000003</v>
      </c>
      <c r="I251" s="147"/>
      <c r="J251" s="147">
        <f>ROUND(I251*H251,3)</f>
        <v>0</v>
      </c>
      <c r="K251" s="148"/>
      <c r="L251" s="15"/>
      <c r="M251" s="149"/>
      <c r="N251" s="150" t="s">
        <v>35</v>
      </c>
      <c r="O251" s="151">
        <v>5.3999999999999999E-2</v>
      </c>
      <c r="P251" s="151">
        <f>O251*H251</f>
        <v>14.090436</v>
      </c>
      <c r="Q251" s="151">
        <v>0</v>
      </c>
      <c r="R251" s="151">
        <f>Q251*H251</f>
        <v>0</v>
      </c>
      <c r="S251" s="151">
        <v>0</v>
      </c>
      <c r="T251" s="152">
        <f>S251*H251</f>
        <v>0</v>
      </c>
      <c r="AR251" s="153" t="s">
        <v>87</v>
      </c>
      <c r="AT251" s="153" t="s">
        <v>148</v>
      </c>
      <c r="AU251" s="153" t="s">
        <v>80</v>
      </c>
      <c r="AY251" s="3" t="s">
        <v>146</v>
      </c>
      <c r="BE251" s="154">
        <f>IF(N251="základná",J251,0)</f>
        <v>0</v>
      </c>
      <c r="BF251" s="154">
        <f>IF(N251="znížená",J251,0)</f>
        <v>0</v>
      </c>
      <c r="BG251" s="154">
        <f>IF(N251="zákl. prenesená",J251,0)</f>
        <v>0</v>
      </c>
      <c r="BH251" s="154">
        <f>IF(N251="zníž. prenesená",J251,0)</f>
        <v>0</v>
      </c>
      <c r="BI251" s="154">
        <f>IF(N251="nulová",J251,0)</f>
        <v>0</v>
      </c>
      <c r="BJ251" s="3" t="s">
        <v>80</v>
      </c>
      <c r="BK251" s="155">
        <f>ROUND(I251*H251,3)</f>
        <v>0</v>
      </c>
      <c r="BL251" s="82" t="s">
        <v>87</v>
      </c>
      <c r="BM251" s="153" t="s">
        <v>284</v>
      </c>
      <c r="BP251" s="83"/>
    </row>
    <row r="252" spans="2:68" s="156" customFormat="1" ht="11.25">
      <c r="B252" s="157"/>
      <c r="D252" s="158" t="s">
        <v>156</v>
      </c>
      <c r="E252" s="159"/>
      <c r="F252" s="160" t="s">
        <v>176</v>
      </c>
      <c r="H252" s="161">
        <v>28.35</v>
      </c>
      <c r="L252" s="157"/>
      <c r="M252" s="162"/>
      <c r="T252" s="163"/>
      <c r="AT252" s="159" t="s">
        <v>156</v>
      </c>
      <c r="AU252" s="159" t="s">
        <v>80</v>
      </c>
      <c r="AV252" s="156" t="s">
        <v>80</v>
      </c>
      <c r="AW252" s="156" t="s">
        <v>27</v>
      </c>
      <c r="AX252" s="156" t="s">
        <v>69</v>
      </c>
      <c r="AY252" s="159" t="s">
        <v>146</v>
      </c>
      <c r="BL252" s="164"/>
      <c r="BP252" s="165"/>
    </row>
    <row r="253" spans="2:68" s="156" customFormat="1" ht="11.25">
      <c r="B253" s="157"/>
      <c r="D253" s="158" t="s">
        <v>156</v>
      </c>
      <c r="E253" s="159"/>
      <c r="F253" s="160" t="s">
        <v>253</v>
      </c>
      <c r="H253" s="161">
        <v>9</v>
      </c>
      <c r="L253" s="157"/>
      <c r="M253" s="162"/>
      <c r="T253" s="163"/>
      <c r="AT253" s="159" t="s">
        <v>156</v>
      </c>
      <c r="AU253" s="159" t="s">
        <v>80</v>
      </c>
      <c r="AV253" s="156" t="s">
        <v>80</v>
      </c>
      <c r="AW253" s="156" t="s">
        <v>27</v>
      </c>
      <c r="AX253" s="156" t="s">
        <v>69</v>
      </c>
      <c r="AY253" s="159" t="s">
        <v>146</v>
      </c>
      <c r="BL253" s="164"/>
      <c r="BP253" s="165"/>
    </row>
    <row r="254" spans="2:68" s="175" customFormat="1" ht="11.25">
      <c r="B254" s="176"/>
      <c r="D254" s="158" t="s">
        <v>156</v>
      </c>
      <c r="E254" s="177"/>
      <c r="F254" s="178" t="s">
        <v>208</v>
      </c>
      <c r="H254" s="179">
        <v>37.35</v>
      </c>
      <c r="L254" s="176"/>
      <c r="M254" s="180"/>
      <c r="T254" s="181"/>
      <c r="AT254" s="177" t="s">
        <v>156</v>
      </c>
      <c r="AU254" s="177" t="s">
        <v>80</v>
      </c>
      <c r="AV254" s="175" t="s">
        <v>84</v>
      </c>
      <c r="AW254" s="175" t="s">
        <v>27</v>
      </c>
      <c r="AX254" s="175" t="s">
        <v>69</v>
      </c>
      <c r="AY254" s="177" t="s">
        <v>146</v>
      </c>
      <c r="BL254" s="182"/>
      <c r="BP254" s="183"/>
    </row>
    <row r="255" spans="2:68" s="156" customFormat="1" ht="22.5">
      <c r="B255" s="157"/>
      <c r="D255" s="158" t="s">
        <v>156</v>
      </c>
      <c r="E255" s="159"/>
      <c r="F255" s="160" t="s">
        <v>285</v>
      </c>
      <c r="H255" s="161">
        <v>31.27</v>
      </c>
      <c r="L255" s="157"/>
      <c r="M255" s="162"/>
      <c r="T255" s="163"/>
      <c r="AT255" s="159" t="s">
        <v>156</v>
      </c>
      <c r="AU255" s="159" t="s">
        <v>80</v>
      </c>
      <c r="AV255" s="156" t="s">
        <v>80</v>
      </c>
      <c r="AW255" s="156" t="s">
        <v>27</v>
      </c>
      <c r="AX255" s="156" t="s">
        <v>69</v>
      </c>
      <c r="AY255" s="159" t="s">
        <v>146</v>
      </c>
      <c r="BL255" s="164"/>
      <c r="BP255" s="165"/>
    </row>
    <row r="256" spans="2:68" s="156" customFormat="1" ht="11.25">
      <c r="B256" s="157"/>
      <c r="D256" s="158" t="s">
        <v>156</v>
      </c>
      <c r="E256" s="159"/>
      <c r="F256" s="160" t="s">
        <v>286</v>
      </c>
      <c r="H256" s="161">
        <v>7.8239999999999998</v>
      </c>
      <c r="L256" s="157"/>
      <c r="M256" s="162"/>
      <c r="T256" s="163"/>
      <c r="AT256" s="159" t="s">
        <v>156</v>
      </c>
      <c r="AU256" s="159" t="s">
        <v>80</v>
      </c>
      <c r="AV256" s="156" t="s">
        <v>80</v>
      </c>
      <c r="AW256" s="156" t="s">
        <v>27</v>
      </c>
      <c r="AX256" s="156" t="s">
        <v>69</v>
      </c>
      <c r="AY256" s="159" t="s">
        <v>146</v>
      </c>
      <c r="BL256" s="164"/>
      <c r="BP256" s="165"/>
    </row>
    <row r="257" spans="2:68" s="175" customFormat="1" ht="11.25">
      <c r="B257" s="176"/>
      <c r="D257" s="158" t="s">
        <v>156</v>
      </c>
      <c r="E257" s="177"/>
      <c r="F257" s="178" t="s">
        <v>208</v>
      </c>
      <c r="H257" s="179">
        <v>39.094000000000001</v>
      </c>
      <c r="L257" s="176"/>
      <c r="M257" s="180"/>
      <c r="T257" s="181"/>
      <c r="AT257" s="177" t="s">
        <v>156</v>
      </c>
      <c r="AU257" s="177" t="s">
        <v>80</v>
      </c>
      <c r="AV257" s="175" t="s">
        <v>84</v>
      </c>
      <c r="AW257" s="175" t="s">
        <v>27</v>
      </c>
      <c r="AX257" s="175" t="s">
        <v>69</v>
      </c>
      <c r="AY257" s="177" t="s">
        <v>146</v>
      </c>
      <c r="BL257" s="182"/>
      <c r="BP257" s="183"/>
    </row>
    <row r="258" spans="2:68" s="156" customFormat="1" ht="11.25">
      <c r="B258" s="157"/>
      <c r="D258" s="158" t="s">
        <v>156</v>
      </c>
      <c r="E258" s="159"/>
      <c r="F258" s="160" t="s">
        <v>287</v>
      </c>
      <c r="H258" s="161">
        <v>130.5</v>
      </c>
      <c r="L258" s="157"/>
      <c r="M258" s="162"/>
      <c r="T258" s="163"/>
      <c r="AT258" s="159" t="s">
        <v>156</v>
      </c>
      <c r="AU258" s="159" t="s">
        <v>80</v>
      </c>
      <c r="AV258" s="156" t="s">
        <v>80</v>
      </c>
      <c r="AW258" s="156" t="s">
        <v>27</v>
      </c>
      <c r="AX258" s="156" t="s">
        <v>69</v>
      </c>
      <c r="AY258" s="159" t="s">
        <v>146</v>
      </c>
      <c r="BL258" s="164"/>
      <c r="BP258" s="165"/>
    </row>
    <row r="259" spans="2:68" s="156" customFormat="1" ht="11.25">
      <c r="B259" s="157"/>
      <c r="D259" s="158" t="s">
        <v>156</v>
      </c>
      <c r="E259" s="159"/>
      <c r="F259" s="160" t="s">
        <v>288</v>
      </c>
      <c r="H259" s="161">
        <v>53.99</v>
      </c>
      <c r="L259" s="157"/>
      <c r="M259" s="162"/>
      <c r="T259" s="163"/>
      <c r="AT259" s="159" t="s">
        <v>156</v>
      </c>
      <c r="AU259" s="159" t="s">
        <v>80</v>
      </c>
      <c r="AV259" s="156" t="s">
        <v>80</v>
      </c>
      <c r="AW259" s="156" t="s">
        <v>27</v>
      </c>
      <c r="AX259" s="156" t="s">
        <v>69</v>
      </c>
      <c r="AY259" s="159" t="s">
        <v>146</v>
      </c>
      <c r="BL259" s="164"/>
      <c r="BP259" s="165"/>
    </row>
    <row r="260" spans="2:68" s="175" customFormat="1" ht="11.25">
      <c r="B260" s="176"/>
      <c r="D260" s="158" t="s">
        <v>156</v>
      </c>
      <c r="E260" s="177"/>
      <c r="F260" s="178" t="s">
        <v>208</v>
      </c>
      <c r="H260" s="179">
        <v>184.49</v>
      </c>
      <c r="L260" s="176"/>
      <c r="M260" s="180"/>
      <c r="T260" s="181"/>
      <c r="AT260" s="177" t="s">
        <v>156</v>
      </c>
      <c r="AU260" s="177" t="s">
        <v>80</v>
      </c>
      <c r="AV260" s="175" t="s">
        <v>84</v>
      </c>
      <c r="AW260" s="175" t="s">
        <v>27</v>
      </c>
      <c r="AX260" s="175" t="s">
        <v>69</v>
      </c>
      <c r="AY260" s="177" t="s">
        <v>146</v>
      </c>
      <c r="BL260" s="182"/>
      <c r="BP260" s="183"/>
    </row>
    <row r="261" spans="2:68" s="166" customFormat="1" ht="11.25">
      <c r="B261" s="167"/>
      <c r="D261" s="158" t="s">
        <v>156</v>
      </c>
      <c r="E261" s="168"/>
      <c r="F261" s="169" t="s">
        <v>159</v>
      </c>
      <c r="H261" s="170">
        <v>260.93400000000003</v>
      </c>
      <c r="L261" s="167"/>
      <c r="M261" s="171"/>
      <c r="T261" s="172"/>
      <c r="AT261" s="168" t="s">
        <v>156</v>
      </c>
      <c r="AU261" s="168" t="s">
        <v>80</v>
      </c>
      <c r="AV261" s="166" t="s">
        <v>87</v>
      </c>
      <c r="AW261" s="166" t="s">
        <v>27</v>
      </c>
      <c r="AX261" s="166" t="s">
        <v>76</v>
      </c>
      <c r="AY261" s="168" t="s">
        <v>146</v>
      </c>
      <c r="BL261" s="173"/>
      <c r="BP261" s="174"/>
    </row>
    <row r="262" spans="2:68" s="14" customFormat="1" ht="37.9" customHeight="1">
      <c r="B262" s="142"/>
      <c r="C262" s="143" t="s">
        <v>289</v>
      </c>
      <c r="D262" s="143" t="s">
        <v>148</v>
      </c>
      <c r="E262" s="144" t="s">
        <v>290</v>
      </c>
      <c r="F262" s="145" t="s">
        <v>291</v>
      </c>
      <c r="G262" s="146" t="s">
        <v>165</v>
      </c>
      <c r="H262" s="147">
        <v>7045.2179999999998</v>
      </c>
      <c r="I262" s="147"/>
      <c r="J262" s="147">
        <f>ROUND(I262*H262,3)</f>
        <v>0</v>
      </c>
      <c r="K262" s="148"/>
      <c r="L262" s="15"/>
      <c r="M262" s="149"/>
      <c r="N262" s="150" t="s">
        <v>35</v>
      </c>
      <c r="O262" s="151">
        <v>5.0000000000000001E-3</v>
      </c>
      <c r="P262" s="151">
        <f>O262*H262</f>
        <v>35.226089999999999</v>
      </c>
      <c r="Q262" s="151">
        <v>0</v>
      </c>
      <c r="R262" s="151">
        <f>Q262*H262</f>
        <v>0</v>
      </c>
      <c r="S262" s="151">
        <v>0</v>
      </c>
      <c r="T262" s="152">
        <f>S262*H262</f>
        <v>0</v>
      </c>
      <c r="AR262" s="153" t="s">
        <v>87</v>
      </c>
      <c r="AT262" s="153" t="s">
        <v>148</v>
      </c>
      <c r="AU262" s="153" t="s">
        <v>80</v>
      </c>
      <c r="AY262" s="3" t="s">
        <v>146</v>
      </c>
      <c r="BE262" s="154">
        <f>IF(N262="základná",J262,0)</f>
        <v>0</v>
      </c>
      <c r="BF262" s="154">
        <f>IF(N262="znížená",J262,0)</f>
        <v>0</v>
      </c>
      <c r="BG262" s="154">
        <f>IF(N262="zákl. prenesená",J262,0)</f>
        <v>0</v>
      </c>
      <c r="BH262" s="154">
        <f>IF(N262="zníž. prenesená",J262,0)</f>
        <v>0</v>
      </c>
      <c r="BI262" s="154">
        <f>IF(N262="nulová",J262,0)</f>
        <v>0</v>
      </c>
      <c r="BJ262" s="3" t="s">
        <v>80</v>
      </c>
      <c r="BK262" s="155">
        <f>ROUND(I262*H262,3)</f>
        <v>0</v>
      </c>
      <c r="BL262" s="82" t="s">
        <v>87</v>
      </c>
      <c r="BM262" s="153" t="s">
        <v>292</v>
      </c>
      <c r="BP262" s="83"/>
    </row>
    <row r="263" spans="2:68" s="156" customFormat="1" ht="11.25">
      <c r="B263" s="157"/>
      <c r="D263" s="158" t="s">
        <v>156</v>
      </c>
      <c r="F263" s="160" t="s">
        <v>293</v>
      </c>
      <c r="H263" s="161">
        <v>7045.2179999999998</v>
      </c>
      <c r="L263" s="157"/>
      <c r="M263" s="162"/>
      <c r="T263" s="163"/>
      <c r="AT263" s="159" t="s">
        <v>156</v>
      </c>
      <c r="AU263" s="159" t="s">
        <v>80</v>
      </c>
      <c r="AV263" s="156" t="s">
        <v>80</v>
      </c>
      <c r="AW263" s="156" t="s">
        <v>2</v>
      </c>
      <c r="AX263" s="156" t="s">
        <v>76</v>
      </c>
      <c r="AY263" s="159" t="s">
        <v>146</v>
      </c>
      <c r="BL263" s="164"/>
      <c r="BP263" s="165"/>
    </row>
    <row r="264" spans="2:68" s="14" customFormat="1" ht="24.2" customHeight="1">
      <c r="B264" s="142"/>
      <c r="C264" s="143" t="s">
        <v>294</v>
      </c>
      <c r="D264" s="143" t="s">
        <v>148</v>
      </c>
      <c r="E264" s="144" t="s">
        <v>295</v>
      </c>
      <c r="F264" s="145" t="s">
        <v>296</v>
      </c>
      <c r="G264" s="146" t="s">
        <v>165</v>
      </c>
      <c r="H264" s="147">
        <v>319.64600000000002</v>
      </c>
      <c r="I264" s="147"/>
      <c r="J264" s="147">
        <f>ROUND(I264*H264,3)</f>
        <v>0</v>
      </c>
      <c r="K264" s="148"/>
      <c r="L264" s="15"/>
      <c r="M264" s="149"/>
      <c r="N264" s="150" t="s">
        <v>35</v>
      </c>
      <c r="O264" s="151">
        <v>8.6999999999999994E-2</v>
      </c>
      <c r="P264" s="151">
        <f>O264*H264</f>
        <v>27.809201999999999</v>
      </c>
      <c r="Q264" s="151">
        <v>0</v>
      </c>
      <c r="R264" s="151">
        <f>Q264*H264</f>
        <v>0</v>
      </c>
      <c r="S264" s="151">
        <v>0</v>
      </c>
      <c r="T264" s="152">
        <f>S264*H264</f>
        <v>0</v>
      </c>
      <c r="AR264" s="153" t="s">
        <v>87</v>
      </c>
      <c r="AT264" s="153" t="s">
        <v>148</v>
      </c>
      <c r="AU264" s="153" t="s">
        <v>80</v>
      </c>
      <c r="AY264" s="3" t="s">
        <v>146</v>
      </c>
      <c r="BE264" s="154">
        <f>IF(N264="základná",J264,0)</f>
        <v>0</v>
      </c>
      <c r="BF264" s="154">
        <f>IF(N264="znížená",J264,0)</f>
        <v>0</v>
      </c>
      <c r="BG264" s="154">
        <f>IF(N264="zákl. prenesená",J264,0)</f>
        <v>0</v>
      </c>
      <c r="BH264" s="154">
        <f>IF(N264="zníž. prenesená",J264,0)</f>
        <v>0</v>
      </c>
      <c r="BI264" s="154">
        <f>IF(N264="nulová",J264,0)</f>
        <v>0</v>
      </c>
      <c r="BJ264" s="3" t="s">
        <v>80</v>
      </c>
      <c r="BK264" s="155">
        <f>ROUND(I264*H264,3)</f>
        <v>0</v>
      </c>
      <c r="BL264" s="82" t="s">
        <v>87</v>
      </c>
      <c r="BM264" s="153" t="s">
        <v>297</v>
      </c>
      <c r="BP264" s="83"/>
    </row>
    <row r="265" spans="2:68" s="156" customFormat="1" ht="22.5">
      <c r="B265" s="157"/>
      <c r="D265" s="158" t="s">
        <v>156</v>
      </c>
      <c r="E265" s="159"/>
      <c r="F265" s="160" t="s">
        <v>186</v>
      </c>
      <c r="H265" s="161">
        <v>319.64625000000001</v>
      </c>
      <c r="L265" s="157"/>
      <c r="M265" s="162"/>
      <c r="T265" s="163"/>
      <c r="AT265" s="159" t="s">
        <v>156</v>
      </c>
      <c r="AU265" s="159" t="s">
        <v>80</v>
      </c>
      <c r="AV265" s="156" t="s">
        <v>80</v>
      </c>
      <c r="AW265" s="156" t="s">
        <v>27</v>
      </c>
      <c r="AX265" s="156" t="s">
        <v>69</v>
      </c>
      <c r="AY265" s="159" t="s">
        <v>146</v>
      </c>
      <c r="BL265" s="164"/>
      <c r="BP265" s="165"/>
    </row>
    <row r="266" spans="2:68" s="175" customFormat="1" ht="11.25">
      <c r="B266" s="176"/>
      <c r="D266" s="158" t="s">
        <v>156</v>
      </c>
      <c r="E266" s="177"/>
      <c r="F266" s="178" t="s">
        <v>270</v>
      </c>
      <c r="H266" s="179">
        <v>319.64625000000001</v>
      </c>
      <c r="L266" s="176"/>
      <c r="M266" s="180"/>
      <c r="T266" s="181"/>
      <c r="AT266" s="177" t="s">
        <v>156</v>
      </c>
      <c r="AU266" s="177" t="s">
        <v>80</v>
      </c>
      <c r="AV266" s="175" t="s">
        <v>84</v>
      </c>
      <c r="AW266" s="175" t="s">
        <v>27</v>
      </c>
      <c r="AX266" s="175" t="s">
        <v>69</v>
      </c>
      <c r="AY266" s="177" t="s">
        <v>146</v>
      </c>
      <c r="BL266" s="182"/>
      <c r="BP266" s="183"/>
    </row>
    <row r="267" spans="2:68" s="166" customFormat="1" ht="11.25">
      <c r="B267" s="167"/>
      <c r="D267" s="158" t="s">
        <v>156</v>
      </c>
      <c r="E267" s="168"/>
      <c r="F267" s="169" t="s">
        <v>159</v>
      </c>
      <c r="H267" s="170">
        <v>319.64625000000001</v>
      </c>
      <c r="L267" s="167"/>
      <c r="M267" s="171"/>
      <c r="T267" s="172"/>
      <c r="AT267" s="168" t="s">
        <v>156</v>
      </c>
      <c r="AU267" s="168" t="s">
        <v>80</v>
      </c>
      <c r="AV267" s="166" t="s">
        <v>87</v>
      </c>
      <c r="AW267" s="166" t="s">
        <v>27</v>
      </c>
      <c r="AX267" s="166" t="s">
        <v>76</v>
      </c>
      <c r="AY267" s="168" t="s">
        <v>146</v>
      </c>
      <c r="BL267" s="173"/>
      <c r="BP267" s="174"/>
    </row>
    <row r="268" spans="2:68" s="14" customFormat="1" ht="24.2" customHeight="1">
      <c r="B268" s="142"/>
      <c r="C268" s="143" t="s">
        <v>298</v>
      </c>
      <c r="D268" s="143" t="s">
        <v>148</v>
      </c>
      <c r="E268" s="144" t="s">
        <v>299</v>
      </c>
      <c r="F268" s="145" t="s">
        <v>300</v>
      </c>
      <c r="G268" s="146" t="s">
        <v>165</v>
      </c>
      <c r="H268" s="147">
        <v>19.350000000000001</v>
      </c>
      <c r="I268" s="147"/>
      <c r="J268" s="147">
        <f>ROUND(I268*H268,3)</f>
        <v>0</v>
      </c>
      <c r="K268" s="148"/>
      <c r="L268" s="15"/>
      <c r="M268" s="149"/>
      <c r="N268" s="150" t="s">
        <v>35</v>
      </c>
      <c r="O268" s="151">
        <v>3.1E-2</v>
      </c>
      <c r="P268" s="151">
        <f>O268*H268</f>
        <v>0.59984999999999999</v>
      </c>
      <c r="Q268" s="151">
        <v>0</v>
      </c>
      <c r="R268" s="151">
        <f>Q268*H268</f>
        <v>0</v>
      </c>
      <c r="S268" s="151">
        <v>0</v>
      </c>
      <c r="T268" s="152">
        <f>S268*H268</f>
        <v>0</v>
      </c>
      <c r="AR268" s="153" t="s">
        <v>87</v>
      </c>
      <c r="AT268" s="153" t="s">
        <v>148</v>
      </c>
      <c r="AU268" s="153" t="s">
        <v>80</v>
      </c>
      <c r="AY268" s="3" t="s">
        <v>146</v>
      </c>
      <c r="BE268" s="154">
        <f>IF(N268="základná",J268,0)</f>
        <v>0</v>
      </c>
      <c r="BF268" s="154">
        <f>IF(N268="znížená",J268,0)</f>
        <v>0</v>
      </c>
      <c r="BG268" s="154">
        <f>IF(N268="zákl. prenesená",J268,0)</f>
        <v>0</v>
      </c>
      <c r="BH268" s="154">
        <f>IF(N268="zníž. prenesená",J268,0)</f>
        <v>0</v>
      </c>
      <c r="BI268" s="154">
        <f>IF(N268="nulová",J268,0)</f>
        <v>0</v>
      </c>
      <c r="BJ268" s="3" t="s">
        <v>80</v>
      </c>
      <c r="BK268" s="155">
        <f>ROUND(I268*H268,3)</f>
        <v>0</v>
      </c>
      <c r="BL268" s="82" t="s">
        <v>87</v>
      </c>
      <c r="BM268" s="153" t="s">
        <v>301</v>
      </c>
      <c r="BP268" s="83"/>
    </row>
    <row r="269" spans="2:68" s="156" customFormat="1" ht="11.25">
      <c r="B269" s="157"/>
      <c r="D269" s="158" t="s">
        <v>156</v>
      </c>
      <c r="E269" s="159"/>
      <c r="F269" s="160" t="s">
        <v>205</v>
      </c>
      <c r="H269" s="161">
        <v>0.09</v>
      </c>
      <c r="L269" s="157"/>
      <c r="M269" s="162"/>
      <c r="T269" s="163"/>
      <c r="AT269" s="159" t="s">
        <v>156</v>
      </c>
      <c r="AU269" s="159" t="s">
        <v>80</v>
      </c>
      <c r="AV269" s="156" t="s">
        <v>80</v>
      </c>
      <c r="AW269" s="156" t="s">
        <v>27</v>
      </c>
      <c r="AX269" s="156" t="s">
        <v>69</v>
      </c>
      <c r="AY269" s="159" t="s">
        <v>146</v>
      </c>
      <c r="BL269" s="164"/>
      <c r="BP269" s="165"/>
    </row>
    <row r="270" spans="2:68" s="156" customFormat="1" ht="11.25">
      <c r="B270" s="157"/>
      <c r="D270" s="158" t="s">
        <v>156</v>
      </c>
      <c r="E270" s="159"/>
      <c r="F270" s="160" t="s">
        <v>206</v>
      </c>
      <c r="H270" s="161">
        <v>0.192</v>
      </c>
      <c r="L270" s="157"/>
      <c r="M270" s="162"/>
      <c r="T270" s="163"/>
      <c r="AT270" s="159" t="s">
        <v>156</v>
      </c>
      <c r="AU270" s="159" t="s">
        <v>80</v>
      </c>
      <c r="AV270" s="156" t="s">
        <v>80</v>
      </c>
      <c r="AW270" s="156" t="s">
        <v>27</v>
      </c>
      <c r="AX270" s="156" t="s">
        <v>69</v>
      </c>
      <c r="AY270" s="159" t="s">
        <v>146</v>
      </c>
      <c r="BL270" s="164"/>
      <c r="BP270" s="165"/>
    </row>
    <row r="271" spans="2:68" s="156" customFormat="1" ht="11.25">
      <c r="B271" s="157"/>
      <c r="D271" s="158" t="s">
        <v>156</v>
      </c>
      <c r="E271" s="159"/>
      <c r="F271" s="160" t="s">
        <v>207</v>
      </c>
      <c r="H271" s="161">
        <v>0.89600000000000002</v>
      </c>
      <c r="L271" s="157"/>
      <c r="M271" s="162"/>
      <c r="T271" s="163"/>
      <c r="AT271" s="159" t="s">
        <v>156</v>
      </c>
      <c r="AU271" s="159" t="s">
        <v>80</v>
      </c>
      <c r="AV271" s="156" t="s">
        <v>80</v>
      </c>
      <c r="AW271" s="156" t="s">
        <v>27</v>
      </c>
      <c r="AX271" s="156" t="s">
        <v>69</v>
      </c>
      <c r="AY271" s="159" t="s">
        <v>146</v>
      </c>
      <c r="BL271" s="164"/>
      <c r="BP271" s="165"/>
    </row>
    <row r="272" spans="2:68" s="175" customFormat="1" ht="11.25">
      <c r="B272" s="176"/>
      <c r="D272" s="158" t="s">
        <v>156</v>
      </c>
      <c r="E272" s="177"/>
      <c r="F272" s="178" t="s">
        <v>208</v>
      </c>
      <c r="H272" s="179">
        <v>1.1779999999999999</v>
      </c>
      <c r="L272" s="176"/>
      <c r="M272" s="180"/>
      <c r="T272" s="181"/>
      <c r="AT272" s="177" t="s">
        <v>156</v>
      </c>
      <c r="AU272" s="177" t="s">
        <v>80</v>
      </c>
      <c r="AV272" s="175" t="s">
        <v>84</v>
      </c>
      <c r="AW272" s="175" t="s">
        <v>27</v>
      </c>
      <c r="AX272" s="175" t="s">
        <v>69</v>
      </c>
      <c r="AY272" s="177" t="s">
        <v>146</v>
      </c>
      <c r="BL272" s="182"/>
      <c r="BP272" s="183"/>
    </row>
    <row r="273" spans="2:68" s="156" customFormat="1" ht="11.25">
      <c r="B273" s="157"/>
      <c r="D273" s="158" t="s">
        <v>156</v>
      </c>
      <c r="E273" s="159"/>
      <c r="F273" s="160" t="s">
        <v>209</v>
      </c>
      <c r="H273" s="161">
        <v>0.89600000000000002</v>
      </c>
      <c r="L273" s="157"/>
      <c r="M273" s="162"/>
      <c r="T273" s="163"/>
      <c r="AT273" s="159" t="s">
        <v>156</v>
      </c>
      <c r="AU273" s="159" t="s">
        <v>80</v>
      </c>
      <c r="AV273" s="156" t="s">
        <v>80</v>
      </c>
      <c r="AW273" s="156" t="s">
        <v>27</v>
      </c>
      <c r="AX273" s="156" t="s">
        <v>69</v>
      </c>
      <c r="AY273" s="159" t="s">
        <v>146</v>
      </c>
      <c r="BL273" s="164"/>
      <c r="BP273" s="165"/>
    </row>
    <row r="274" spans="2:68" s="175" customFormat="1" ht="11.25">
      <c r="B274" s="176"/>
      <c r="D274" s="158" t="s">
        <v>156</v>
      </c>
      <c r="E274" s="177"/>
      <c r="F274" s="178" t="s">
        <v>208</v>
      </c>
      <c r="H274" s="179">
        <v>0.89600000000000002</v>
      </c>
      <c r="L274" s="176"/>
      <c r="M274" s="180"/>
      <c r="T274" s="181"/>
      <c r="AT274" s="177" t="s">
        <v>156</v>
      </c>
      <c r="AU274" s="177" t="s">
        <v>80</v>
      </c>
      <c r="AV274" s="175" t="s">
        <v>84</v>
      </c>
      <c r="AW274" s="175" t="s">
        <v>27</v>
      </c>
      <c r="AX274" s="175" t="s">
        <v>69</v>
      </c>
      <c r="AY274" s="177" t="s">
        <v>146</v>
      </c>
      <c r="BL274" s="182"/>
      <c r="BP274" s="183"/>
    </row>
    <row r="275" spans="2:68" s="156" customFormat="1" ht="11.25">
      <c r="B275" s="157"/>
      <c r="D275" s="158" t="s">
        <v>156</v>
      </c>
      <c r="E275" s="159"/>
      <c r="F275" s="160" t="s">
        <v>210</v>
      </c>
      <c r="H275" s="161">
        <v>0.14000000000000001</v>
      </c>
      <c r="L275" s="157"/>
      <c r="M275" s="162"/>
      <c r="T275" s="163"/>
      <c r="AT275" s="159" t="s">
        <v>156</v>
      </c>
      <c r="AU275" s="159" t="s">
        <v>80</v>
      </c>
      <c r="AV275" s="156" t="s">
        <v>80</v>
      </c>
      <c r="AW275" s="156" t="s">
        <v>27</v>
      </c>
      <c r="AX275" s="156" t="s">
        <v>69</v>
      </c>
      <c r="AY275" s="159" t="s">
        <v>146</v>
      </c>
      <c r="BL275" s="164"/>
      <c r="BP275" s="165"/>
    </row>
    <row r="276" spans="2:68" s="156" customFormat="1" ht="11.25">
      <c r="B276" s="157"/>
      <c r="D276" s="158" t="s">
        <v>156</v>
      </c>
      <c r="E276" s="159"/>
      <c r="F276" s="160" t="s">
        <v>211</v>
      </c>
      <c r="H276" s="161">
        <v>0.112</v>
      </c>
      <c r="L276" s="157"/>
      <c r="M276" s="162"/>
      <c r="T276" s="163"/>
      <c r="AT276" s="159" t="s">
        <v>156</v>
      </c>
      <c r="AU276" s="159" t="s">
        <v>80</v>
      </c>
      <c r="AV276" s="156" t="s">
        <v>80</v>
      </c>
      <c r="AW276" s="156" t="s">
        <v>27</v>
      </c>
      <c r="AX276" s="156" t="s">
        <v>69</v>
      </c>
      <c r="AY276" s="159" t="s">
        <v>146</v>
      </c>
      <c r="BL276" s="164"/>
      <c r="BP276" s="165"/>
    </row>
    <row r="277" spans="2:68" s="175" customFormat="1" ht="11.25">
      <c r="B277" s="176"/>
      <c r="D277" s="158" t="s">
        <v>156</v>
      </c>
      <c r="E277" s="177"/>
      <c r="F277" s="178" t="s">
        <v>208</v>
      </c>
      <c r="H277" s="179">
        <v>0.252</v>
      </c>
      <c r="L277" s="176"/>
      <c r="M277" s="180"/>
      <c r="T277" s="181"/>
      <c r="AT277" s="177" t="s">
        <v>156</v>
      </c>
      <c r="AU277" s="177" t="s">
        <v>80</v>
      </c>
      <c r="AV277" s="175" t="s">
        <v>84</v>
      </c>
      <c r="AW277" s="175" t="s">
        <v>27</v>
      </c>
      <c r="AX277" s="175" t="s">
        <v>69</v>
      </c>
      <c r="AY277" s="177" t="s">
        <v>146</v>
      </c>
      <c r="BL277" s="182"/>
      <c r="BP277" s="183"/>
    </row>
    <row r="278" spans="2:68" s="156" customFormat="1" ht="11.25">
      <c r="B278" s="157"/>
      <c r="D278" s="158" t="s">
        <v>156</v>
      </c>
      <c r="E278" s="159"/>
      <c r="F278" s="160" t="s">
        <v>212</v>
      </c>
      <c r="H278" s="161">
        <v>17.024000000000001</v>
      </c>
      <c r="L278" s="157"/>
      <c r="M278" s="162"/>
      <c r="T278" s="163"/>
      <c r="AT278" s="159" t="s">
        <v>156</v>
      </c>
      <c r="AU278" s="159" t="s">
        <v>80</v>
      </c>
      <c r="AV278" s="156" t="s">
        <v>80</v>
      </c>
      <c r="AW278" s="156" t="s">
        <v>27</v>
      </c>
      <c r="AX278" s="156" t="s">
        <v>69</v>
      </c>
      <c r="AY278" s="159" t="s">
        <v>146</v>
      </c>
      <c r="BL278" s="164"/>
      <c r="BP278" s="165"/>
    </row>
    <row r="279" spans="2:68" s="175" customFormat="1" ht="11.25">
      <c r="B279" s="176"/>
      <c r="D279" s="158" t="s">
        <v>156</v>
      </c>
      <c r="E279" s="177"/>
      <c r="F279" s="178" t="s">
        <v>208</v>
      </c>
      <c r="H279" s="179">
        <v>17.024000000000001</v>
      </c>
      <c r="L279" s="176"/>
      <c r="M279" s="180"/>
      <c r="T279" s="181"/>
      <c r="AT279" s="177" t="s">
        <v>156</v>
      </c>
      <c r="AU279" s="177" t="s">
        <v>80</v>
      </c>
      <c r="AV279" s="175" t="s">
        <v>84</v>
      </c>
      <c r="AW279" s="175" t="s">
        <v>27</v>
      </c>
      <c r="AX279" s="175" t="s">
        <v>69</v>
      </c>
      <c r="AY279" s="177" t="s">
        <v>146</v>
      </c>
      <c r="BL279" s="182"/>
      <c r="BP279" s="183"/>
    </row>
    <row r="280" spans="2:68" s="166" customFormat="1" ht="11.25">
      <c r="B280" s="167"/>
      <c r="D280" s="158" t="s">
        <v>156</v>
      </c>
      <c r="E280" s="168"/>
      <c r="F280" s="169" t="s">
        <v>302</v>
      </c>
      <c r="H280" s="170">
        <v>19.350000000000001</v>
      </c>
      <c r="L280" s="167"/>
      <c r="M280" s="171"/>
      <c r="T280" s="172"/>
      <c r="AT280" s="168" t="s">
        <v>156</v>
      </c>
      <c r="AU280" s="168" t="s">
        <v>80</v>
      </c>
      <c r="AV280" s="166" t="s">
        <v>87</v>
      </c>
      <c r="AW280" s="166" t="s">
        <v>27</v>
      </c>
      <c r="AX280" s="166" t="s">
        <v>76</v>
      </c>
      <c r="AY280" s="168" t="s">
        <v>146</v>
      </c>
      <c r="BL280" s="173"/>
      <c r="BP280" s="174"/>
    </row>
    <row r="281" spans="2:68" s="14" customFormat="1" ht="14.45" customHeight="1">
      <c r="B281" s="142"/>
      <c r="C281" s="143" t="s">
        <v>303</v>
      </c>
      <c r="D281" s="143" t="s">
        <v>148</v>
      </c>
      <c r="E281" s="144" t="s">
        <v>304</v>
      </c>
      <c r="F281" s="145" t="s">
        <v>305</v>
      </c>
      <c r="G281" s="146" t="s">
        <v>165</v>
      </c>
      <c r="H281" s="147">
        <v>80.852000000000004</v>
      </c>
      <c r="I281" s="147"/>
      <c r="J281" s="147">
        <f>ROUND(I281*H281,3)</f>
        <v>0</v>
      </c>
      <c r="K281" s="148"/>
      <c r="L281" s="15"/>
      <c r="M281" s="149"/>
      <c r="N281" s="150" t="s">
        <v>35</v>
      </c>
      <c r="O281" s="151">
        <v>8.9999999999999993E-3</v>
      </c>
      <c r="P281" s="151">
        <f>O281*H281</f>
        <v>0.72766799999999998</v>
      </c>
      <c r="Q281" s="151">
        <v>0</v>
      </c>
      <c r="R281" s="151">
        <f>Q281*H281</f>
        <v>0</v>
      </c>
      <c r="S281" s="151">
        <v>0</v>
      </c>
      <c r="T281" s="152">
        <f>S281*H281</f>
        <v>0</v>
      </c>
      <c r="AR281" s="153" t="s">
        <v>87</v>
      </c>
      <c r="AT281" s="153" t="s">
        <v>148</v>
      </c>
      <c r="AU281" s="153" t="s">
        <v>80</v>
      </c>
      <c r="AY281" s="3" t="s">
        <v>146</v>
      </c>
      <c r="BE281" s="154">
        <f>IF(N281="základná",J281,0)</f>
        <v>0</v>
      </c>
      <c r="BF281" s="154">
        <f>IF(N281="znížená",J281,0)</f>
        <v>0</v>
      </c>
      <c r="BG281" s="154">
        <f>IF(N281="zákl. prenesená",J281,0)</f>
        <v>0</v>
      </c>
      <c r="BH281" s="154">
        <f>IF(N281="zníž. prenesená",J281,0)</f>
        <v>0</v>
      </c>
      <c r="BI281" s="154">
        <f>IF(N281="nulová",J281,0)</f>
        <v>0</v>
      </c>
      <c r="BJ281" s="3" t="s">
        <v>80</v>
      </c>
      <c r="BK281" s="155">
        <f>ROUND(I281*H281,3)</f>
        <v>0</v>
      </c>
      <c r="BL281" s="82" t="s">
        <v>87</v>
      </c>
      <c r="BM281" s="153" t="s">
        <v>306</v>
      </c>
      <c r="BP281" s="83"/>
    </row>
    <row r="282" spans="2:68" s="156" customFormat="1" ht="11.25">
      <c r="B282" s="157"/>
      <c r="D282" s="158" t="s">
        <v>156</v>
      </c>
      <c r="E282" s="159"/>
      <c r="F282" s="160" t="s">
        <v>176</v>
      </c>
      <c r="H282" s="161">
        <v>28.35</v>
      </c>
      <c r="L282" s="157"/>
      <c r="M282" s="162"/>
      <c r="T282" s="163"/>
      <c r="AT282" s="159" t="s">
        <v>156</v>
      </c>
      <c r="AU282" s="159" t="s">
        <v>80</v>
      </c>
      <c r="AV282" s="156" t="s">
        <v>80</v>
      </c>
      <c r="AW282" s="156" t="s">
        <v>27</v>
      </c>
      <c r="AX282" s="156" t="s">
        <v>69</v>
      </c>
      <c r="AY282" s="159" t="s">
        <v>146</v>
      </c>
      <c r="BL282" s="164"/>
      <c r="BP282" s="165"/>
    </row>
    <row r="283" spans="2:68" s="156" customFormat="1" ht="11.25">
      <c r="B283" s="157"/>
      <c r="D283" s="158" t="s">
        <v>156</v>
      </c>
      <c r="E283" s="159"/>
      <c r="F283" s="160" t="s">
        <v>307</v>
      </c>
      <c r="H283" s="161">
        <v>37.5</v>
      </c>
      <c r="L283" s="157"/>
      <c r="M283" s="162"/>
      <c r="T283" s="163"/>
      <c r="AT283" s="159" t="s">
        <v>156</v>
      </c>
      <c r="AU283" s="159" t="s">
        <v>80</v>
      </c>
      <c r="AV283" s="156" t="s">
        <v>80</v>
      </c>
      <c r="AW283" s="156" t="s">
        <v>27</v>
      </c>
      <c r="AX283" s="156" t="s">
        <v>69</v>
      </c>
      <c r="AY283" s="159" t="s">
        <v>146</v>
      </c>
      <c r="BL283" s="164"/>
      <c r="BP283" s="165"/>
    </row>
    <row r="284" spans="2:68" s="156" customFormat="1" ht="11.25">
      <c r="B284" s="157"/>
      <c r="D284" s="158" t="s">
        <v>156</v>
      </c>
      <c r="E284" s="159"/>
      <c r="F284" s="160" t="s">
        <v>264</v>
      </c>
      <c r="H284" s="161">
        <v>0.52800000000000002</v>
      </c>
      <c r="L284" s="157"/>
      <c r="M284" s="162"/>
      <c r="T284" s="163"/>
      <c r="AT284" s="159" t="s">
        <v>156</v>
      </c>
      <c r="AU284" s="159" t="s">
        <v>80</v>
      </c>
      <c r="AV284" s="156" t="s">
        <v>80</v>
      </c>
      <c r="AW284" s="156" t="s">
        <v>27</v>
      </c>
      <c r="AX284" s="156" t="s">
        <v>69</v>
      </c>
      <c r="AY284" s="159" t="s">
        <v>146</v>
      </c>
      <c r="BL284" s="164"/>
      <c r="BP284" s="165"/>
    </row>
    <row r="285" spans="2:68" s="156" customFormat="1" ht="11.25">
      <c r="B285" s="157"/>
      <c r="D285" s="158" t="s">
        <v>156</v>
      </c>
      <c r="E285" s="159"/>
      <c r="F285" s="160" t="s">
        <v>265</v>
      </c>
      <c r="H285" s="161">
        <v>1.4079999999999999</v>
      </c>
      <c r="L285" s="157"/>
      <c r="M285" s="162"/>
      <c r="T285" s="163"/>
      <c r="AT285" s="159" t="s">
        <v>156</v>
      </c>
      <c r="AU285" s="159" t="s">
        <v>80</v>
      </c>
      <c r="AV285" s="156" t="s">
        <v>80</v>
      </c>
      <c r="AW285" s="156" t="s">
        <v>27</v>
      </c>
      <c r="AX285" s="156" t="s">
        <v>69</v>
      </c>
      <c r="AY285" s="159" t="s">
        <v>146</v>
      </c>
      <c r="BL285" s="164"/>
      <c r="BP285" s="165"/>
    </row>
    <row r="286" spans="2:68" s="156" customFormat="1" ht="11.25">
      <c r="B286" s="157"/>
      <c r="D286" s="158" t="s">
        <v>156</v>
      </c>
      <c r="E286" s="159"/>
      <c r="F286" s="160" t="s">
        <v>195</v>
      </c>
      <c r="H286" s="161">
        <v>3.4584000000000001</v>
      </c>
      <c r="L286" s="157"/>
      <c r="M286" s="162"/>
      <c r="T286" s="163"/>
      <c r="AT286" s="159" t="s">
        <v>156</v>
      </c>
      <c r="AU286" s="159" t="s">
        <v>80</v>
      </c>
      <c r="AV286" s="156" t="s">
        <v>80</v>
      </c>
      <c r="AW286" s="156" t="s">
        <v>27</v>
      </c>
      <c r="AX286" s="156" t="s">
        <v>69</v>
      </c>
      <c r="AY286" s="159" t="s">
        <v>146</v>
      </c>
      <c r="BL286" s="164"/>
      <c r="BP286" s="165"/>
    </row>
    <row r="287" spans="2:68" s="156" customFormat="1" ht="11.25">
      <c r="B287" s="157"/>
      <c r="D287" s="158" t="s">
        <v>156</v>
      </c>
      <c r="E287" s="159"/>
      <c r="F287" s="160" t="s">
        <v>196</v>
      </c>
      <c r="H287" s="161">
        <v>9.6074999999999999</v>
      </c>
      <c r="L287" s="157"/>
      <c r="M287" s="162"/>
      <c r="T287" s="163"/>
      <c r="AT287" s="159" t="s">
        <v>156</v>
      </c>
      <c r="AU287" s="159" t="s">
        <v>80</v>
      </c>
      <c r="AV287" s="156" t="s">
        <v>80</v>
      </c>
      <c r="AW287" s="156" t="s">
        <v>27</v>
      </c>
      <c r="AX287" s="156" t="s">
        <v>69</v>
      </c>
      <c r="AY287" s="159" t="s">
        <v>146</v>
      </c>
      <c r="BL287" s="164"/>
      <c r="BP287" s="165"/>
    </row>
    <row r="288" spans="2:68" s="166" customFormat="1" ht="11.25">
      <c r="B288" s="167"/>
      <c r="D288" s="158" t="s">
        <v>156</v>
      </c>
      <c r="E288" s="168"/>
      <c r="F288" s="169" t="s">
        <v>159</v>
      </c>
      <c r="H288" s="170">
        <v>80.851900000000001</v>
      </c>
      <c r="L288" s="167"/>
      <c r="M288" s="171"/>
      <c r="T288" s="172"/>
      <c r="AT288" s="168" t="s">
        <v>156</v>
      </c>
      <c r="AU288" s="168" t="s">
        <v>80</v>
      </c>
      <c r="AV288" s="166" t="s">
        <v>87</v>
      </c>
      <c r="AW288" s="166" t="s">
        <v>27</v>
      </c>
      <c r="AX288" s="166" t="s">
        <v>76</v>
      </c>
      <c r="AY288" s="168" t="s">
        <v>146</v>
      </c>
      <c r="BL288" s="173"/>
      <c r="BP288" s="174"/>
    </row>
    <row r="289" spans="2:68" s="14" customFormat="1" ht="14.45" customHeight="1">
      <c r="B289" s="142"/>
      <c r="C289" s="143" t="s">
        <v>308</v>
      </c>
      <c r="D289" s="143" t="s">
        <v>148</v>
      </c>
      <c r="E289" s="144" t="s">
        <v>309</v>
      </c>
      <c r="F289" s="145" t="s">
        <v>310</v>
      </c>
      <c r="G289" s="146" t="s">
        <v>165</v>
      </c>
      <c r="H289" s="147">
        <v>319.64600000000002</v>
      </c>
      <c r="I289" s="147"/>
      <c r="J289" s="147">
        <f>ROUND(I289*H289,3)</f>
        <v>0</v>
      </c>
      <c r="K289" s="148"/>
      <c r="L289" s="15"/>
      <c r="M289" s="149"/>
      <c r="N289" s="150" t="s">
        <v>35</v>
      </c>
      <c r="O289" s="151">
        <v>8.9999999999999993E-3</v>
      </c>
      <c r="P289" s="151">
        <f>O289*H289</f>
        <v>2.876814</v>
      </c>
      <c r="Q289" s="151">
        <v>0</v>
      </c>
      <c r="R289" s="151">
        <f>Q289*H289</f>
        <v>0</v>
      </c>
      <c r="S289" s="151">
        <v>0</v>
      </c>
      <c r="T289" s="152">
        <f>S289*H289</f>
        <v>0</v>
      </c>
      <c r="AR289" s="153" t="s">
        <v>87</v>
      </c>
      <c r="AT289" s="153" t="s">
        <v>148</v>
      </c>
      <c r="AU289" s="153" t="s">
        <v>80</v>
      </c>
      <c r="AY289" s="3" t="s">
        <v>146</v>
      </c>
      <c r="BE289" s="154">
        <f>IF(N289="základná",J289,0)</f>
        <v>0</v>
      </c>
      <c r="BF289" s="154">
        <f>IF(N289="znížená",J289,0)</f>
        <v>0</v>
      </c>
      <c r="BG289" s="154">
        <f>IF(N289="zákl. prenesená",J289,0)</f>
        <v>0</v>
      </c>
      <c r="BH289" s="154">
        <f>IF(N289="zníž. prenesená",J289,0)</f>
        <v>0</v>
      </c>
      <c r="BI289" s="154">
        <f>IF(N289="nulová",J289,0)</f>
        <v>0</v>
      </c>
      <c r="BJ289" s="3" t="s">
        <v>80</v>
      </c>
      <c r="BK289" s="155">
        <f>ROUND(I289*H289,3)</f>
        <v>0</v>
      </c>
      <c r="BL289" s="82" t="s">
        <v>87</v>
      </c>
      <c r="BM289" s="153" t="s">
        <v>311</v>
      </c>
      <c r="BP289" s="83"/>
    </row>
    <row r="290" spans="2:68" s="156" customFormat="1" ht="22.5">
      <c r="B290" s="157"/>
      <c r="D290" s="158" t="s">
        <v>156</v>
      </c>
      <c r="E290" s="159"/>
      <c r="F290" s="160" t="s">
        <v>186</v>
      </c>
      <c r="H290" s="161">
        <v>319.64625000000001</v>
      </c>
      <c r="L290" s="157"/>
      <c r="M290" s="162"/>
      <c r="T290" s="163"/>
      <c r="AT290" s="159" t="s">
        <v>156</v>
      </c>
      <c r="AU290" s="159" t="s">
        <v>80</v>
      </c>
      <c r="AV290" s="156" t="s">
        <v>80</v>
      </c>
      <c r="AW290" s="156" t="s">
        <v>27</v>
      </c>
      <c r="AX290" s="156" t="s">
        <v>69</v>
      </c>
      <c r="AY290" s="159" t="s">
        <v>146</v>
      </c>
      <c r="BL290" s="164"/>
      <c r="BP290" s="165"/>
    </row>
    <row r="291" spans="2:68" s="175" customFormat="1" ht="11.25">
      <c r="B291" s="176"/>
      <c r="D291" s="158" t="s">
        <v>156</v>
      </c>
      <c r="E291" s="177"/>
      <c r="F291" s="178" t="s">
        <v>269</v>
      </c>
      <c r="H291" s="179">
        <v>319.64625000000001</v>
      </c>
      <c r="L291" s="176"/>
      <c r="M291" s="180"/>
      <c r="T291" s="181"/>
      <c r="AT291" s="177" t="s">
        <v>156</v>
      </c>
      <c r="AU291" s="177" t="s">
        <v>80</v>
      </c>
      <c r="AV291" s="175" t="s">
        <v>84</v>
      </c>
      <c r="AW291" s="175" t="s">
        <v>27</v>
      </c>
      <c r="AX291" s="175" t="s">
        <v>69</v>
      </c>
      <c r="AY291" s="177" t="s">
        <v>146</v>
      </c>
      <c r="BL291" s="182"/>
      <c r="BP291" s="183"/>
    </row>
    <row r="292" spans="2:68" s="166" customFormat="1" ht="11.25">
      <c r="B292" s="167"/>
      <c r="D292" s="158" t="s">
        <v>156</v>
      </c>
      <c r="E292" s="168"/>
      <c r="F292" s="169" t="s">
        <v>159</v>
      </c>
      <c r="H292" s="170">
        <v>319.64625000000001</v>
      </c>
      <c r="L292" s="167"/>
      <c r="M292" s="171"/>
      <c r="T292" s="172"/>
      <c r="AT292" s="168" t="s">
        <v>156</v>
      </c>
      <c r="AU292" s="168" t="s">
        <v>80</v>
      </c>
      <c r="AV292" s="166" t="s">
        <v>87</v>
      </c>
      <c r="AW292" s="166" t="s">
        <v>27</v>
      </c>
      <c r="AX292" s="166" t="s">
        <v>76</v>
      </c>
      <c r="AY292" s="168" t="s">
        <v>146</v>
      </c>
      <c r="BL292" s="173"/>
      <c r="BP292" s="174"/>
    </row>
    <row r="293" spans="2:68" s="14" customFormat="1" ht="14.45" customHeight="1">
      <c r="B293" s="142"/>
      <c r="C293" s="143" t="s">
        <v>312</v>
      </c>
      <c r="D293" s="143" t="s">
        <v>148</v>
      </c>
      <c r="E293" s="144" t="s">
        <v>313</v>
      </c>
      <c r="F293" s="145" t="s">
        <v>310</v>
      </c>
      <c r="G293" s="146" t="s">
        <v>165</v>
      </c>
      <c r="H293" s="147">
        <v>1.454</v>
      </c>
      <c r="I293" s="147"/>
      <c r="J293" s="147">
        <f>ROUND(I293*H293,3)</f>
        <v>0</v>
      </c>
      <c r="K293" s="148"/>
      <c r="L293" s="15"/>
      <c r="M293" s="149"/>
      <c r="N293" s="150" t="s">
        <v>35</v>
      </c>
      <c r="O293" s="151">
        <v>8.9999999999999993E-3</v>
      </c>
      <c r="P293" s="151">
        <f>O293*H293</f>
        <v>1.3085999999999999E-2</v>
      </c>
      <c r="Q293" s="151">
        <v>0</v>
      </c>
      <c r="R293" s="151">
        <f>Q293*H293</f>
        <v>0</v>
      </c>
      <c r="S293" s="151">
        <v>0</v>
      </c>
      <c r="T293" s="152">
        <f>S293*H293</f>
        <v>0</v>
      </c>
      <c r="AR293" s="153" t="s">
        <v>87</v>
      </c>
      <c r="AT293" s="153" t="s">
        <v>148</v>
      </c>
      <c r="AU293" s="153" t="s">
        <v>80</v>
      </c>
      <c r="AY293" s="3" t="s">
        <v>146</v>
      </c>
      <c r="BE293" s="154">
        <f>IF(N293="základná",J293,0)</f>
        <v>0</v>
      </c>
      <c r="BF293" s="154">
        <f>IF(N293="znížená",J293,0)</f>
        <v>0</v>
      </c>
      <c r="BG293" s="154">
        <f>IF(N293="zákl. prenesená",J293,0)</f>
        <v>0</v>
      </c>
      <c r="BH293" s="154">
        <f>IF(N293="zníž. prenesená",J293,0)</f>
        <v>0</v>
      </c>
      <c r="BI293" s="154">
        <f>IF(N293="nulová",J293,0)</f>
        <v>0</v>
      </c>
      <c r="BJ293" s="3" t="s">
        <v>80</v>
      </c>
      <c r="BK293" s="155">
        <f>ROUND(I293*H293,3)</f>
        <v>0</v>
      </c>
      <c r="BL293" s="82" t="s">
        <v>87</v>
      </c>
      <c r="BM293" s="153" t="s">
        <v>314</v>
      </c>
      <c r="BP293" s="83"/>
    </row>
    <row r="294" spans="2:68" s="156" customFormat="1" ht="11.25">
      <c r="B294" s="157"/>
      <c r="D294" s="158" t="s">
        <v>156</v>
      </c>
      <c r="E294" s="159"/>
      <c r="F294" s="160" t="s">
        <v>167</v>
      </c>
      <c r="H294" s="161">
        <v>1.4535</v>
      </c>
      <c r="L294" s="157"/>
      <c r="M294" s="162"/>
      <c r="T294" s="163"/>
      <c r="AT294" s="159" t="s">
        <v>156</v>
      </c>
      <c r="AU294" s="159" t="s">
        <v>80</v>
      </c>
      <c r="AV294" s="156" t="s">
        <v>80</v>
      </c>
      <c r="AW294" s="156" t="s">
        <v>27</v>
      </c>
      <c r="AX294" s="156" t="s">
        <v>76</v>
      </c>
      <c r="AY294" s="159" t="s">
        <v>146</v>
      </c>
      <c r="BL294" s="164"/>
      <c r="BP294" s="165"/>
    </row>
    <row r="295" spans="2:68" s="14" customFormat="1" ht="14.45" customHeight="1">
      <c r="B295" s="142"/>
      <c r="C295" s="143" t="s">
        <v>315</v>
      </c>
      <c r="D295" s="143" t="s">
        <v>148</v>
      </c>
      <c r="E295" s="144" t="s">
        <v>316</v>
      </c>
      <c r="F295" s="145" t="s">
        <v>317</v>
      </c>
      <c r="G295" s="146" t="s">
        <v>165</v>
      </c>
      <c r="H295" s="147">
        <v>223.584</v>
      </c>
      <c r="I295" s="147"/>
      <c r="J295" s="147">
        <f>ROUND(I295*H295,3)</f>
        <v>0</v>
      </c>
      <c r="K295" s="148"/>
      <c r="L295" s="15"/>
      <c r="M295" s="149"/>
      <c r="N295" s="150" t="s">
        <v>35</v>
      </c>
      <c r="O295" s="151">
        <v>0</v>
      </c>
      <c r="P295" s="151">
        <f>O295*H295</f>
        <v>0</v>
      </c>
      <c r="Q295" s="151">
        <v>0</v>
      </c>
      <c r="R295" s="151">
        <f>Q295*H295</f>
        <v>0</v>
      </c>
      <c r="S295" s="151">
        <v>0</v>
      </c>
      <c r="T295" s="152">
        <f>S295*H295</f>
        <v>0</v>
      </c>
      <c r="AR295" s="153" t="s">
        <v>87</v>
      </c>
      <c r="AT295" s="153" t="s">
        <v>148</v>
      </c>
      <c r="AU295" s="153" t="s">
        <v>80</v>
      </c>
      <c r="AY295" s="3" t="s">
        <v>146</v>
      </c>
      <c r="BE295" s="154">
        <f>IF(N295="základná",J295,0)</f>
        <v>0</v>
      </c>
      <c r="BF295" s="154">
        <f>IF(N295="znížená",J295,0)</f>
        <v>0</v>
      </c>
      <c r="BG295" s="154">
        <f>IF(N295="zákl. prenesená",J295,0)</f>
        <v>0</v>
      </c>
      <c r="BH295" s="154">
        <f>IF(N295="zníž. prenesená",J295,0)</f>
        <v>0</v>
      </c>
      <c r="BI295" s="154">
        <f>IF(N295="nulová",J295,0)</f>
        <v>0</v>
      </c>
      <c r="BJ295" s="3" t="s">
        <v>80</v>
      </c>
      <c r="BK295" s="155">
        <f>ROUND(I295*H295,3)</f>
        <v>0</v>
      </c>
      <c r="BL295" s="82" t="s">
        <v>87</v>
      </c>
      <c r="BM295" s="153" t="s">
        <v>318</v>
      </c>
      <c r="BP295" s="83"/>
    </row>
    <row r="296" spans="2:68" s="156" customFormat="1" ht="22.5">
      <c r="B296" s="157"/>
      <c r="D296" s="158" t="s">
        <v>156</v>
      </c>
      <c r="E296" s="159"/>
      <c r="F296" s="160" t="s">
        <v>285</v>
      </c>
      <c r="H296" s="161">
        <v>31.27</v>
      </c>
      <c r="L296" s="157"/>
      <c r="M296" s="162"/>
      <c r="T296" s="163"/>
      <c r="AT296" s="159" t="s">
        <v>156</v>
      </c>
      <c r="AU296" s="159" t="s">
        <v>80</v>
      </c>
      <c r="AV296" s="156" t="s">
        <v>80</v>
      </c>
      <c r="AW296" s="156" t="s">
        <v>27</v>
      </c>
      <c r="AX296" s="156" t="s">
        <v>69</v>
      </c>
      <c r="AY296" s="159" t="s">
        <v>146</v>
      </c>
      <c r="BL296" s="164"/>
      <c r="BP296" s="165"/>
    </row>
    <row r="297" spans="2:68" s="156" customFormat="1" ht="11.25">
      <c r="B297" s="157"/>
      <c r="D297" s="158" t="s">
        <v>156</v>
      </c>
      <c r="E297" s="159"/>
      <c r="F297" s="160" t="s">
        <v>286</v>
      </c>
      <c r="H297" s="161">
        <v>7.8239999999999998</v>
      </c>
      <c r="L297" s="157"/>
      <c r="M297" s="162"/>
      <c r="T297" s="163"/>
      <c r="AT297" s="159" t="s">
        <v>156</v>
      </c>
      <c r="AU297" s="159" t="s">
        <v>80</v>
      </c>
      <c r="AV297" s="156" t="s">
        <v>80</v>
      </c>
      <c r="AW297" s="156" t="s">
        <v>27</v>
      </c>
      <c r="AX297" s="156" t="s">
        <v>69</v>
      </c>
      <c r="AY297" s="159" t="s">
        <v>146</v>
      </c>
      <c r="BL297" s="164"/>
      <c r="BP297" s="165"/>
    </row>
    <row r="298" spans="2:68" s="175" customFormat="1" ht="11.25">
      <c r="B298" s="176"/>
      <c r="D298" s="158" t="s">
        <v>156</v>
      </c>
      <c r="E298" s="177"/>
      <c r="F298" s="178" t="s">
        <v>208</v>
      </c>
      <c r="H298" s="179">
        <v>39.094000000000001</v>
      </c>
      <c r="L298" s="176"/>
      <c r="M298" s="180"/>
      <c r="T298" s="181"/>
      <c r="AT298" s="177" t="s">
        <v>156</v>
      </c>
      <c r="AU298" s="177" t="s">
        <v>80</v>
      </c>
      <c r="AV298" s="175" t="s">
        <v>84</v>
      </c>
      <c r="AW298" s="175" t="s">
        <v>27</v>
      </c>
      <c r="AX298" s="175" t="s">
        <v>69</v>
      </c>
      <c r="AY298" s="177" t="s">
        <v>146</v>
      </c>
      <c r="BL298" s="182"/>
      <c r="BP298" s="183"/>
    </row>
    <row r="299" spans="2:68" s="156" customFormat="1" ht="11.25">
      <c r="B299" s="157"/>
      <c r="D299" s="158" t="s">
        <v>156</v>
      </c>
      <c r="E299" s="159"/>
      <c r="F299" s="160" t="s">
        <v>287</v>
      </c>
      <c r="H299" s="161">
        <v>130.5</v>
      </c>
      <c r="L299" s="157"/>
      <c r="M299" s="162"/>
      <c r="T299" s="163"/>
      <c r="AT299" s="159" t="s">
        <v>156</v>
      </c>
      <c r="AU299" s="159" t="s">
        <v>80</v>
      </c>
      <c r="AV299" s="156" t="s">
        <v>80</v>
      </c>
      <c r="AW299" s="156" t="s">
        <v>27</v>
      </c>
      <c r="AX299" s="156" t="s">
        <v>69</v>
      </c>
      <c r="AY299" s="159" t="s">
        <v>146</v>
      </c>
      <c r="BL299" s="164"/>
      <c r="BP299" s="165"/>
    </row>
    <row r="300" spans="2:68" s="156" customFormat="1" ht="11.25">
      <c r="B300" s="157"/>
      <c r="D300" s="158" t="s">
        <v>156</v>
      </c>
      <c r="E300" s="159"/>
      <c r="F300" s="160" t="s">
        <v>288</v>
      </c>
      <c r="H300" s="161">
        <v>53.99</v>
      </c>
      <c r="L300" s="157"/>
      <c r="M300" s="162"/>
      <c r="T300" s="163"/>
      <c r="AT300" s="159" t="s">
        <v>156</v>
      </c>
      <c r="AU300" s="159" t="s">
        <v>80</v>
      </c>
      <c r="AV300" s="156" t="s">
        <v>80</v>
      </c>
      <c r="AW300" s="156" t="s">
        <v>27</v>
      </c>
      <c r="AX300" s="156" t="s">
        <v>69</v>
      </c>
      <c r="AY300" s="159" t="s">
        <v>146</v>
      </c>
      <c r="BL300" s="164"/>
      <c r="BP300" s="165"/>
    </row>
    <row r="301" spans="2:68" s="175" customFormat="1" ht="11.25">
      <c r="B301" s="176"/>
      <c r="D301" s="158" t="s">
        <v>156</v>
      </c>
      <c r="E301" s="177"/>
      <c r="F301" s="178" t="s">
        <v>208</v>
      </c>
      <c r="H301" s="179">
        <v>184.49</v>
      </c>
      <c r="L301" s="176"/>
      <c r="M301" s="180"/>
      <c r="T301" s="181"/>
      <c r="AT301" s="177" t="s">
        <v>156</v>
      </c>
      <c r="AU301" s="177" t="s">
        <v>80</v>
      </c>
      <c r="AV301" s="175" t="s">
        <v>84</v>
      </c>
      <c r="AW301" s="175" t="s">
        <v>27</v>
      </c>
      <c r="AX301" s="175" t="s">
        <v>69</v>
      </c>
      <c r="AY301" s="177" t="s">
        <v>146</v>
      </c>
      <c r="BL301" s="182"/>
      <c r="BP301" s="183"/>
    </row>
    <row r="302" spans="2:68" s="166" customFormat="1" ht="11.25">
      <c r="B302" s="167"/>
      <c r="D302" s="158" t="s">
        <v>156</v>
      </c>
      <c r="E302" s="168"/>
      <c r="F302" s="169" t="s">
        <v>159</v>
      </c>
      <c r="H302" s="170">
        <v>223.584</v>
      </c>
      <c r="L302" s="167"/>
      <c r="M302" s="171"/>
      <c r="T302" s="172"/>
      <c r="AT302" s="168" t="s">
        <v>156</v>
      </c>
      <c r="AU302" s="168" t="s">
        <v>80</v>
      </c>
      <c r="AV302" s="166" t="s">
        <v>87</v>
      </c>
      <c r="AW302" s="166" t="s">
        <v>27</v>
      </c>
      <c r="AX302" s="166" t="s">
        <v>76</v>
      </c>
      <c r="AY302" s="168" t="s">
        <v>146</v>
      </c>
      <c r="BL302" s="173"/>
      <c r="BP302" s="174"/>
    </row>
    <row r="303" spans="2:68" s="14" customFormat="1" ht="14.45" customHeight="1">
      <c r="B303" s="142"/>
      <c r="C303" s="143" t="s">
        <v>319</v>
      </c>
      <c r="D303" s="143" t="s">
        <v>148</v>
      </c>
      <c r="E303" s="144" t="s">
        <v>320</v>
      </c>
      <c r="F303" s="145" t="s">
        <v>321</v>
      </c>
      <c r="G303" s="146" t="s">
        <v>322</v>
      </c>
      <c r="H303" s="147">
        <v>160.691</v>
      </c>
      <c r="I303" s="147"/>
      <c r="J303" s="147">
        <f>ROUND(I303*H303,3)</f>
        <v>0</v>
      </c>
      <c r="K303" s="148"/>
      <c r="L303" s="15"/>
      <c r="M303" s="149"/>
      <c r="N303" s="150" t="s">
        <v>35</v>
      </c>
      <c r="O303" s="151">
        <v>0</v>
      </c>
      <c r="P303" s="151">
        <f>O303*H303</f>
        <v>0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AR303" s="153" t="s">
        <v>87</v>
      </c>
      <c r="AT303" s="153" t="s">
        <v>148</v>
      </c>
      <c r="AU303" s="153" t="s">
        <v>80</v>
      </c>
      <c r="AY303" s="3" t="s">
        <v>146</v>
      </c>
      <c r="BE303" s="154">
        <f>IF(N303="základná",J303,0)</f>
        <v>0</v>
      </c>
      <c r="BF303" s="154">
        <f>IF(N303="znížená",J303,0)</f>
        <v>0</v>
      </c>
      <c r="BG303" s="154">
        <f>IF(N303="zákl. prenesená",J303,0)</f>
        <v>0</v>
      </c>
      <c r="BH303" s="154">
        <f>IF(N303="zníž. prenesená",J303,0)</f>
        <v>0</v>
      </c>
      <c r="BI303" s="154">
        <f>IF(N303="nulová",J303,0)</f>
        <v>0</v>
      </c>
      <c r="BJ303" s="3" t="s">
        <v>80</v>
      </c>
      <c r="BK303" s="155">
        <f>ROUND(I303*H303,3)</f>
        <v>0</v>
      </c>
      <c r="BL303" s="82" t="s">
        <v>87</v>
      </c>
      <c r="BM303" s="153" t="s">
        <v>323</v>
      </c>
      <c r="BP303" s="83"/>
    </row>
    <row r="304" spans="2:68" s="156" customFormat="1" ht="11.25">
      <c r="B304" s="157"/>
      <c r="D304" s="158" t="s">
        <v>156</v>
      </c>
      <c r="E304" s="159"/>
      <c r="F304" s="160" t="s">
        <v>324</v>
      </c>
      <c r="H304" s="161">
        <v>53.212949999999999</v>
      </c>
      <c r="L304" s="157"/>
      <c r="M304" s="162"/>
      <c r="T304" s="163"/>
      <c r="AT304" s="159" t="s">
        <v>156</v>
      </c>
      <c r="AU304" s="159" t="s">
        <v>80</v>
      </c>
      <c r="AV304" s="156" t="s">
        <v>80</v>
      </c>
      <c r="AW304" s="156" t="s">
        <v>27</v>
      </c>
      <c r="AX304" s="156" t="s">
        <v>69</v>
      </c>
      <c r="AY304" s="159" t="s">
        <v>146</v>
      </c>
      <c r="BL304" s="164"/>
      <c r="BP304" s="165"/>
    </row>
    <row r="305" spans="2:68" s="156" customFormat="1" ht="11.25">
      <c r="B305" s="157"/>
      <c r="D305" s="158" t="s">
        <v>156</v>
      </c>
      <c r="E305" s="159"/>
      <c r="F305" s="160" t="s">
        <v>325</v>
      </c>
      <c r="H305" s="161">
        <v>62.625</v>
      </c>
      <c r="L305" s="157"/>
      <c r="M305" s="162"/>
      <c r="T305" s="163"/>
      <c r="AT305" s="159" t="s">
        <v>156</v>
      </c>
      <c r="AU305" s="159" t="s">
        <v>80</v>
      </c>
      <c r="AV305" s="156" t="s">
        <v>80</v>
      </c>
      <c r="AW305" s="156" t="s">
        <v>27</v>
      </c>
      <c r="AX305" s="156" t="s">
        <v>69</v>
      </c>
      <c r="AY305" s="159" t="s">
        <v>146</v>
      </c>
      <c r="BL305" s="164"/>
      <c r="BP305" s="165"/>
    </row>
    <row r="306" spans="2:68" s="156" customFormat="1" ht="11.25">
      <c r="B306" s="157"/>
      <c r="D306" s="158" t="s">
        <v>156</v>
      </c>
      <c r="E306" s="159"/>
      <c r="F306" s="160" t="s">
        <v>326</v>
      </c>
      <c r="H306" s="161">
        <v>0.88175999999999999</v>
      </c>
      <c r="L306" s="157"/>
      <c r="M306" s="162"/>
      <c r="T306" s="163"/>
      <c r="AT306" s="159" t="s">
        <v>156</v>
      </c>
      <c r="AU306" s="159" t="s">
        <v>80</v>
      </c>
      <c r="AV306" s="156" t="s">
        <v>80</v>
      </c>
      <c r="AW306" s="156" t="s">
        <v>27</v>
      </c>
      <c r="AX306" s="156" t="s">
        <v>69</v>
      </c>
      <c r="AY306" s="159" t="s">
        <v>146</v>
      </c>
      <c r="BL306" s="164"/>
      <c r="BP306" s="165"/>
    </row>
    <row r="307" spans="2:68" s="156" customFormat="1" ht="11.25">
      <c r="B307" s="157"/>
      <c r="D307" s="158" t="s">
        <v>156</v>
      </c>
      <c r="E307" s="159"/>
      <c r="F307" s="160" t="s">
        <v>327</v>
      </c>
      <c r="H307" s="161">
        <v>2.3513600000000001</v>
      </c>
      <c r="L307" s="157"/>
      <c r="M307" s="162"/>
      <c r="T307" s="163"/>
      <c r="AT307" s="159" t="s">
        <v>156</v>
      </c>
      <c r="AU307" s="159" t="s">
        <v>80</v>
      </c>
      <c r="AV307" s="156" t="s">
        <v>80</v>
      </c>
      <c r="AW307" s="156" t="s">
        <v>27</v>
      </c>
      <c r="AX307" s="156" t="s">
        <v>69</v>
      </c>
      <c r="AY307" s="159" t="s">
        <v>146</v>
      </c>
      <c r="BL307" s="164"/>
      <c r="BP307" s="165"/>
    </row>
    <row r="308" spans="2:68" s="156" customFormat="1" ht="11.25">
      <c r="B308" s="157"/>
      <c r="D308" s="158" t="s">
        <v>156</v>
      </c>
      <c r="E308" s="159"/>
      <c r="F308" s="160" t="s">
        <v>328</v>
      </c>
      <c r="H308" s="161">
        <v>5.7755280000000004</v>
      </c>
      <c r="L308" s="157"/>
      <c r="M308" s="162"/>
      <c r="T308" s="163"/>
      <c r="AT308" s="159" t="s">
        <v>156</v>
      </c>
      <c r="AU308" s="159" t="s">
        <v>80</v>
      </c>
      <c r="AV308" s="156" t="s">
        <v>80</v>
      </c>
      <c r="AW308" s="156" t="s">
        <v>27</v>
      </c>
      <c r="AX308" s="156" t="s">
        <v>69</v>
      </c>
      <c r="AY308" s="159" t="s">
        <v>146</v>
      </c>
      <c r="BL308" s="164"/>
      <c r="BP308" s="165"/>
    </row>
    <row r="309" spans="2:68" s="156" customFormat="1" ht="22.5">
      <c r="B309" s="157"/>
      <c r="D309" s="158" t="s">
        <v>156</v>
      </c>
      <c r="E309" s="159"/>
      <c r="F309" s="160" t="s">
        <v>329</v>
      </c>
      <c r="H309" s="161">
        <v>16.044525</v>
      </c>
      <c r="L309" s="157"/>
      <c r="M309" s="162"/>
      <c r="T309" s="163"/>
      <c r="AT309" s="159" t="s">
        <v>156</v>
      </c>
      <c r="AU309" s="159" t="s">
        <v>80</v>
      </c>
      <c r="AV309" s="156" t="s">
        <v>80</v>
      </c>
      <c r="AW309" s="156" t="s">
        <v>27</v>
      </c>
      <c r="AX309" s="156" t="s">
        <v>69</v>
      </c>
      <c r="AY309" s="159" t="s">
        <v>146</v>
      </c>
      <c r="BL309" s="164"/>
      <c r="BP309" s="165"/>
    </row>
    <row r="310" spans="2:68" s="156" customFormat="1" ht="11.25">
      <c r="B310" s="157"/>
      <c r="D310" s="158" t="s">
        <v>156</v>
      </c>
      <c r="E310" s="159"/>
      <c r="F310" s="160" t="s">
        <v>330</v>
      </c>
      <c r="H310" s="161">
        <v>19.8</v>
      </c>
      <c r="L310" s="157"/>
      <c r="M310" s="162"/>
      <c r="T310" s="163"/>
      <c r="AT310" s="159" t="s">
        <v>156</v>
      </c>
      <c r="AU310" s="159" t="s">
        <v>80</v>
      </c>
      <c r="AV310" s="156" t="s">
        <v>80</v>
      </c>
      <c r="AW310" s="156" t="s">
        <v>27</v>
      </c>
      <c r="AX310" s="156" t="s">
        <v>69</v>
      </c>
      <c r="AY310" s="159" t="s">
        <v>146</v>
      </c>
      <c r="BL310" s="164"/>
      <c r="BP310" s="165"/>
    </row>
    <row r="311" spans="2:68" s="166" customFormat="1" ht="11.25">
      <c r="B311" s="167"/>
      <c r="D311" s="158" t="s">
        <v>156</v>
      </c>
      <c r="E311" s="168"/>
      <c r="F311" s="169" t="s">
        <v>159</v>
      </c>
      <c r="H311" s="170">
        <v>160.691123</v>
      </c>
      <c r="L311" s="167"/>
      <c r="M311" s="171"/>
      <c r="T311" s="172"/>
      <c r="AT311" s="168" t="s">
        <v>156</v>
      </c>
      <c r="AU311" s="168" t="s">
        <v>80</v>
      </c>
      <c r="AV311" s="166" t="s">
        <v>87</v>
      </c>
      <c r="AW311" s="166" t="s">
        <v>27</v>
      </c>
      <c r="AX311" s="166" t="s">
        <v>76</v>
      </c>
      <c r="AY311" s="168" t="s">
        <v>146</v>
      </c>
      <c r="BL311" s="173"/>
      <c r="BP311" s="174"/>
    </row>
    <row r="312" spans="2:68" s="14" customFormat="1" ht="24.2" customHeight="1">
      <c r="B312" s="142"/>
      <c r="C312" s="143" t="s">
        <v>331</v>
      </c>
      <c r="D312" s="143" t="s">
        <v>148</v>
      </c>
      <c r="E312" s="144" t="s">
        <v>332</v>
      </c>
      <c r="F312" s="145" t="s">
        <v>333</v>
      </c>
      <c r="G312" s="146" t="s">
        <v>165</v>
      </c>
      <c r="H312" s="147">
        <v>319.64600000000002</v>
      </c>
      <c r="I312" s="147"/>
      <c r="J312" s="147">
        <f>ROUND(I312*H312,3)</f>
        <v>0</v>
      </c>
      <c r="K312" s="148"/>
      <c r="L312" s="15"/>
      <c r="M312" s="149"/>
      <c r="N312" s="150" t="s">
        <v>35</v>
      </c>
      <c r="O312" s="151">
        <v>0.22900000000000001</v>
      </c>
      <c r="P312" s="151">
        <f>O312*H312</f>
        <v>73.198934000000008</v>
      </c>
      <c r="Q312" s="151">
        <v>0</v>
      </c>
      <c r="R312" s="151">
        <f>Q312*H312</f>
        <v>0</v>
      </c>
      <c r="S312" s="151">
        <v>0</v>
      </c>
      <c r="T312" s="152">
        <f>S312*H312</f>
        <v>0</v>
      </c>
      <c r="AR312" s="153" t="s">
        <v>87</v>
      </c>
      <c r="AT312" s="153" t="s">
        <v>148</v>
      </c>
      <c r="AU312" s="153" t="s">
        <v>80</v>
      </c>
      <c r="AY312" s="3" t="s">
        <v>146</v>
      </c>
      <c r="BE312" s="154">
        <f>IF(N312="základná",J312,0)</f>
        <v>0</v>
      </c>
      <c r="BF312" s="154">
        <f>IF(N312="znížená",J312,0)</f>
        <v>0</v>
      </c>
      <c r="BG312" s="154">
        <f>IF(N312="zákl. prenesená",J312,0)</f>
        <v>0</v>
      </c>
      <c r="BH312" s="154">
        <f>IF(N312="zníž. prenesená",J312,0)</f>
        <v>0</v>
      </c>
      <c r="BI312" s="154">
        <f>IF(N312="nulová",J312,0)</f>
        <v>0</v>
      </c>
      <c r="BJ312" s="3" t="s">
        <v>80</v>
      </c>
      <c r="BK312" s="155">
        <f>ROUND(I312*H312,3)</f>
        <v>0</v>
      </c>
      <c r="BL312" s="82" t="s">
        <v>87</v>
      </c>
      <c r="BM312" s="153" t="s">
        <v>334</v>
      </c>
      <c r="BP312" s="83"/>
    </row>
    <row r="313" spans="2:68" s="156" customFormat="1" ht="22.5">
      <c r="B313" s="157"/>
      <c r="D313" s="158" t="s">
        <v>156</v>
      </c>
      <c r="E313" s="159"/>
      <c r="F313" s="160" t="s">
        <v>186</v>
      </c>
      <c r="H313" s="161">
        <v>319.64625000000001</v>
      </c>
      <c r="L313" s="157"/>
      <c r="M313" s="162"/>
      <c r="T313" s="163"/>
      <c r="AT313" s="159" t="s">
        <v>156</v>
      </c>
      <c r="AU313" s="159" t="s">
        <v>80</v>
      </c>
      <c r="AV313" s="156" t="s">
        <v>80</v>
      </c>
      <c r="AW313" s="156" t="s">
        <v>27</v>
      </c>
      <c r="AX313" s="156" t="s">
        <v>76</v>
      </c>
      <c r="AY313" s="159" t="s">
        <v>146</v>
      </c>
      <c r="BL313" s="164"/>
      <c r="BP313" s="165"/>
    </row>
    <row r="314" spans="2:68" s="14" customFormat="1" ht="24.2" customHeight="1">
      <c r="B314" s="142"/>
      <c r="C314" s="143" t="s">
        <v>335</v>
      </c>
      <c r="D314" s="143" t="s">
        <v>148</v>
      </c>
      <c r="E314" s="144" t="s">
        <v>336</v>
      </c>
      <c r="F314" s="145" t="s">
        <v>337</v>
      </c>
      <c r="G314" s="146" t="s">
        <v>165</v>
      </c>
      <c r="H314" s="147">
        <v>37.5</v>
      </c>
      <c r="I314" s="147"/>
      <c r="J314" s="147">
        <f>ROUND(I314*H314,3)</f>
        <v>0</v>
      </c>
      <c r="K314" s="148"/>
      <c r="L314" s="15"/>
      <c r="M314" s="149"/>
      <c r="N314" s="150" t="s">
        <v>35</v>
      </c>
      <c r="O314" s="151">
        <v>1.1719999999999999</v>
      </c>
      <c r="P314" s="151">
        <f>O314*H314</f>
        <v>43.949999999999996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AR314" s="153" t="s">
        <v>87</v>
      </c>
      <c r="AT314" s="153" t="s">
        <v>148</v>
      </c>
      <c r="AU314" s="153" t="s">
        <v>80</v>
      </c>
      <c r="AY314" s="3" t="s">
        <v>146</v>
      </c>
      <c r="BE314" s="154">
        <f>IF(N314="základná",J314,0)</f>
        <v>0</v>
      </c>
      <c r="BF314" s="154">
        <f>IF(N314="znížená",J314,0)</f>
        <v>0</v>
      </c>
      <c r="BG314" s="154">
        <f>IF(N314="zákl. prenesená",J314,0)</f>
        <v>0</v>
      </c>
      <c r="BH314" s="154">
        <f>IF(N314="zníž. prenesená",J314,0)</f>
        <v>0</v>
      </c>
      <c r="BI314" s="154">
        <f>IF(N314="nulová",J314,0)</f>
        <v>0</v>
      </c>
      <c r="BJ314" s="3" t="s">
        <v>80</v>
      </c>
      <c r="BK314" s="155">
        <f>ROUND(I314*H314,3)</f>
        <v>0</v>
      </c>
      <c r="BL314" s="82" t="s">
        <v>87</v>
      </c>
      <c r="BM314" s="153" t="s">
        <v>338</v>
      </c>
      <c r="BP314" s="83"/>
    </row>
    <row r="315" spans="2:68" s="156" customFormat="1" ht="11.25">
      <c r="B315" s="157"/>
      <c r="D315" s="158" t="s">
        <v>156</v>
      </c>
      <c r="E315" s="159"/>
      <c r="F315" s="160" t="s">
        <v>339</v>
      </c>
      <c r="H315" s="161">
        <v>37.5</v>
      </c>
      <c r="L315" s="157"/>
      <c r="M315" s="162"/>
      <c r="T315" s="163"/>
      <c r="AT315" s="159" t="s">
        <v>156</v>
      </c>
      <c r="AU315" s="159" t="s">
        <v>80</v>
      </c>
      <c r="AV315" s="156" t="s">
        <v>80</v>
      </c>
      <c r="AW315" s="156" t="s">
        <v>27</v>
      </c>
      <c r="AX315" s="156" t="s">
        <v>76</v>
      </c>
      <c r="AY315" s="159" t="s">
        <v>146</v>
      </c>
      <c r="BL315" s="164"/>
      <c r="BP315" s="165"/>
    </row>
    <row r="316" spans="2:68" s="14" customFormat="1" ht="14.45" customHeight="1">
      <c r="B316" s="142"/>
      <c r="C316" s="184" t="s">
        <v>340</v>
      </c>
      <c r="D316" s="184" t="s">
        <v>341</v>
      </c>
      <c r="E316" s="185" t="s">
        <v>342</v>
      </c>
      <c r="F316" s="186" t="s">
        <v>343</v>
      </c>
      <c r="G316" s="187" t="s">
        <v>165</v>
      </c>
      <c r="H316" s="188">
        <v>40.5</v>
      </c>
      <c r="I316" s="188"/>
      <c r="J316" s="188">
        <f>ROUND(I316*H316,3)</f>
        <v>0</v>
      </c>
      <c r="K316" s="189"/>
      <c r="L316" s="190"/>
      <c r="M316" s="191"/>
      <c r="N316" s="192" t="s">
        <v>35</v>
      </c>
      <c r="O316" s="151">
        <v>0</v>
      </c>
      <c r="P316" s="151">
        <f>O316*H316</f>
        <v>0</v>
      </c>
      <c r="Q316" s="151">
        <v>1.67</v>
      </c>
      <c r="R316" s="151">
        <f>Q316*H316</f>
        <v>67.634999999999991</v>
      </c>
      <c r="S316" s="151">
        <v>0</v>
      </c>
      <c r="T316" s="152">
        <f>S316*H316</f>
        <v>0</v>
      </c>
      <c r="AR316" s="153" t="s">
        <v>182</v>
      </c>
      <c r="AT316" s="153" t="s">
        <v>341</v>
      </c>
      <c r="AU316" s="153" t="s">
        <v>80</v>
      </c>
      <c r="AY316" s="3" t="s">
        <v>146</v>
      </c>
      <c r="BE316" s="154">
        <f>IF(N316="základná",J316,0)</f>
        <v>0</v>
      </c>
      <c r="BF316" s="154">
        <f>IF(N316="znížená",J316,0)</f>
        <v>0</v>
      </c>
      <c r="BG316" s="154">
        <f>IF(N316="zákl. prenesená",J316,0)</f>
        <v>0</v>
      </c>
      <c r="BH316" s="154">
        <f>IF(N316="zníž. prenesená",J316,0)</f>
        <v>0</v>
      </c>
      <c r="BI316" s="154">
        <f>IF(N316="nulová",J316,0)</f>
        <v>0</v>
      </c>
      <c r="BJ316" s="3" t="s">
        <v>80</v>
      </c>
      <c r="BK316" s="155">
        <f>ROUND(I316*H316,3)</f>
        <v>0</v>
      </c>
      <c r="BL316" s="82" t="s">
        <v>87</v>
      </c>
      <c r="BM316" s="153" t="s">
        <v>344</v>
      </c>
      <c r="BP316" s="83"/>
    </row>
    <row r="317" spans="2:68" s="156" customFormat="1" ht="11.25">
      <c r="B317" s="157"/>
      <c r="D317" s="158" t="s">
        <v>156</v>
      </c>
      <c r="F317" s="160" t="s">
        <v>345</v>
      </c>
      <c r="H317" s="161">
        <v>40.5</v>
      </c>
      <c r="L317" s="157"/>
      <c r="M317" s="162"/>
      <c r="T317" s="163"/>
      <c r="AT317" s="159" t="s">
        <v>156</v>
      </c>
      <c r="AU317" s="159" t="s">
        <v>80</v>
      </c>
      <c r="AV317" s="156" t="s">
        <v>80</v>
      </c>
      <c r="AW317" s="156" t="s">
        <v>2</v>
      </c>
      <c r="AX317" s="156" t="s">
        <v>76</v>
      </c>
      <c r="AY317" s="159" t="s">
        <v>146</v>
      </c>
      <c r="BL317" s="164"/>
      <c r="BP317" s="165"/>
    </row>
    <row r="318" spans="2:68" s="14" customFormat="1" ht="14.45" customHeight="1">
      <c r="B318" s="142"/>
      <c r="C318" s="143" t="s">
        <v>346</v>
      </c>
      <c r="D318" s="143" t="s">
        <v>148</v>
      </c>
      <c r="E318" s="144" t="s">
        <v>347</v>
      </c>
      <c r="F318" s="145" t="s">
        <v>348</v>
      </c>
      <c r="G318" s="146" t="s">
        <v>228</v>
      </c>
      <c r="H318" s="147">
        <v>9.0839999999999996</v>
      </c>
      <c r="I318" s="147"/>
      <c r="J318" s="147">
        <f>ROUND(I318*H318,3)</f>
        <v>0</v>
      </c>
      <c r="K318" s="148"/>
      <c r="L318" s="15"/>
      <c r="M318" s="149"/>
      <c r="N318" s="150" t="s">
        <v>35</v>
      </c>
      <c r="O318" s="151">
        <v>1.2E-2</v>
      </c>
      <c r="P318" s="151">
        <f>O318*H318</f>
        <v>0.10900799999999999</v>
      </c>
      <c r="Q318" s="151">
        <v>0</v>
      </c>
      <c r="R318" s="151">
        <f>Q318*H318</f>
        <v>0</v>
      </c>
      <c r="S318" s="151">
        <v>0</v>
      </c>
      <c r="T318" s="152">
        <f>S318*H318</f>
        <v>0</v>
      </c>
      <c r="AR318" s="153" t="s">
        <v>87</v>
      </c>
      <c r="AT318" s="153" t="s">
        <v>148</v>
      </c>
      <c r="AU318" s="153" t="s">
        <v>80</v>
      </c>
      <c r="AY318" s="3" t="s">
        <v>146</v>
      </c>
      <c r="BE318" s="154">
        <f>IF(N318="základná",J318,0)</f>
        <v>0</v>
      </c>
      <c r="BF318" s="154">
        <f>IF(N318="znížená",J318,0)</f>
        <v>0</v>
      </c>
      <c r="BG318" s="154">
        <f>IF(N318="zákl. prenesená",J318,0)</f>
        <v>0</v>
      </c>
      <c r="BH318" s="154">
        <f>IF(N318="zníž. prenesená",J318,0)</f>
        <v>0</v>
      </c>
      <c r="BI318" s="154">
        <f>IF(N318="nulová",J318,0)</f>
        <v>0</v>
      </c>
      <c r="BJ318" s="3" t="s">
        <v>80</v>
      </c>
      <c r="BK318" s="155">
        <f>ROUND(I318*H318,3)</f>
        <v>0</v>
      </c>
      <c r="BL318" s="82" t="s">
        <v>87</v>
      </c>
      <c r="BM318" s="153" t="s">
        <v>349</v>
      </c>
      <c r="BP318" s="83"/>
    </row>
    <row r="319" spans="2:68" s="156" customFormat="1" ht="11.25">
      <c r="B319" s="157"/>
      <c r="D319" s="158" t="s">
        <v>156</v>
      </c>
      <c r="E319" s="159"/>
      <c r="F319" s="160" t="s">
        <v>350</v>
      </c>
      <c r="H319" s="161">
        <v>9.0843749999999996</v>
      </c>
      <c r="L319" s="157"/>
      <c r="M319" s="162"/>
      <c r="T319" s="163"/>
      <c r="AT319" s="159" t="s">
        <v>156</v>
      </c>
      <c r="AU319" s="159" t="s">
        <v>80</v>
      </c>
      <c r="AV319" s="156" t="s">
        <v>80</v>
      </c>
      <c r="AW319" s="156" t="s">
        <v>27</v>
      </c>
      <c r="AX319" s="156" t="s">
        <v>76</v>
      </c>
      <c r="AY319" s="159" t="s">
        <v>146</v>
      </c>
      <c r="BL319" s="164"/>
      <c r="BP319" s="165"/>
    </row>
    <row r="320" spans="2:68" s="129" customFormat="1" ht="22.9" customHeight="1">
      <c r="B320" s="130"/>
      <c r="D320" s="131" t="s">
        <v>68</v>
      </c>
      <c r="E320" s="140" t="s">
        <v>80</v>
      </c>
      <c r="F320" s="140" t="s">
        <v>351</v>
      </c>
      <c r="J320" s="141">
        <f>BK320</f>
        <v>0</v>
      </c>
      <c r="L320" s="130"/>
      <c r="M320" s="134"/>
      <c r="P320" s="135">
        <f>SUM(P321:P370)</f>
        <v>996.66862252999999</v>
      </c>
      <c r="R320" s="135">
        <f>SUM(R321:R370)</f>
        <v>152.87742986000001</v>
      </c>
      <c r="T320" s="136">
        <f>SUM(T321:T370)</f>
        <v>0</v>
      </c>
      <c r="AR320" s="131" t="s">
        <v>76</v>
      </c>
      <c r="AT320" s="137" t="s">
        <v>68</v>
      </c>
      <c r="AU320" s="137" t="s">
        <v>76</v>
      </c>
      <c r="AY320" s="131" t="s">
        <v>146</v>
      </c>
      <c r="BK320" s="138">
        <f>SUM(BK321:BK370)</f>
        <v>0</v>
      </c>
      <c r="BL320" s="137"/>
      <c r="BP320" s="139"/>
    </row>
    <row r="321" spans="2:68" s="14" customFormat="1" ht="24.2" customHeight="1">
      <c r="B321" s="142"/>
      <c r="C321" s="143" t="s">
        <v>352</v>
      </c>
      <c r="D321" s="143" t="s">
        <v>148</v>
      </c>
      <c r="E321" s="144" t="s">
        <v>353</v>
      </c>
      <c r="F321" s="145" t="s">
        <v>354</v>
      </c>
      <c r="G321" s="146" t="s">
        <v>228</v>
      </c>
      <c r="H321" s="147">
        <v>30</v>
      </c>
      <c r="I321" s="147"/>
      <c r="J321" s="147">
        <f>ROUND(I321*H321,3)</f>
        <v>0</v>
      </c>
      <c r="K321" s="148"/>
      <c r="L321" s="15"/>
      <c r="M321" s="149"/>
      <c r="N321" s="150" t="s">
        <v>35</v>
      </c>
      <c r="O321" s="151">
        <v>7.0999999999999994E-2</v>
      </c>
      <c r="P321" s="151">
        <f>O321*H321</f>
        <v>2.13</v>
      </c>
      <c r="Q321" s="151">
        <v>1.8000000000000001E-4</v>
      </c>
      <c r="R321" s="151">
        <f>Q321*H321</f>
        <v>5.4000000000000003E-3</v>
      </c>
      <c r="S321" s="151">
        <v>0</v>
      </c>
      <c r="T321" s="152">
        <f>S321*H321</f>
        <v>0</v>
      </c>
      <c r="AR321" s="153" t="s">
        <v>87</v>
      </c>
      <c r="AT321" s="153" t="s">
        <v>148</v>
      </c>
      <c r="AU321" s="153" t="s">
        <v>80</v>
      </c>
      <c r="AY321" s="3" t="s">
        <v>146</v>
      </c>
      <c r="BE321" s="154">
        <f>IF(N321="základná",J321,0)</f>
        <v>0</v>
      </c>
      <c r="BF321" s="154">
        <f>IF(N321="znížená",J321,0)</f>
        <v>0</v>
      </c>
      <c r="BG321" s="154">
        <f>IF(N321="zákl. prenesená",J321,0)</f>
        <v>0</v>
      </c>
      <c r="BH321" s="154">
        <f>IF(N321="zníž. prenesená",J321,0)</f>
        <v>0</v>
      </c>
      <c r="BI321" s="154">
        <f>IF(N321="nulová",J321,0)</f>
        <v>0</v>
      </c>
      <c r="BJ321" s="3" t="s">
        <v>80</v>
      </c>
      <c r="BK321" s="155">
        <f>ROUND(I321*H321,3)</f>
        <v>0</v>
      </c>
      <c r="BL321" s="82" t="s">
        <v>87</v>
      </c>
      <c r="BM321" s="153" t="s">
        <v>355</v>
      </c>
      <c r="BP321" s="83"/>
    </row>
    <row r="322" spans="2:68" s="156" customFormat="1" ht="22.5">
      <c r="B322" s="157"/>
      <c r="D322" s="158" t="s">
        <v>156</v>
      </c>
      <c r="E322" s="159"/>
      <c r="F322" s="160" t="s">
        <v>356</v>
      </c>
      <c r="H322" s="161">
        <v>20</v>
      </c>
      <c r="L322" s="157"/>
      <c r="M322" s="162"/>
      <c r="T322" s="163"/>
      <c r="AT322" s="159" t="s">
        <v>156</v>
      </c>
      <c r="AU322" s="159" t="s">
        <v>80</v>
      </c>
      <c r="AV322" s="156" t="s">
        <v>80</v>
      </c>
      <c r="AW322" s="156" t="s">
        <v>27</v>
      </c>
      <c r="AX322" s="156" t="s">
        <v>69</v>
      </c>
      <c r="AY322" s="159" t="s">
        <v>146</v>
      </c>
      <c r="BL322" s="164"/>
      <c r="BP322" s="165"/>
    </row>
    <row r="323" spans="2:68" s="156" customFormat="1" ht="22.5">
      <c r="B323" s="157"/>
      <c r="D323" s="158" t="s">
        <v>156</v>
      </c>
      <c r="E323" s="159"/>
      <c r="F323" s="160" t="s">
        <v>357</v>
      </c>
      <c r="H323" s="161">
        <v>10</v>
      </c>
      <c r="L323" s="157"/>
      <c r="M323" s="162"/>
      <c r="T323" s="163"/>
      <c r="AT323" s="159" t="s">
        <v>156</v>
      </c>
      <c r="AU323" s="159" t="s">
        <v>80</v>
      </c>
      <c r="AV323" s="156" t="s">
        <v>80</v>
      </c>
      <c r="AW323" s="156" t="s">
        <v>27</v>
      </c>
      <c r="AX323" s="156" t="s">
        <v>69</v>
      </c>
      <c r="AY323" s="159" t="s">
        <v>146</v>
      </c>
      <c r="BL323" s="164"/>
      <c r="BP323" s="165"/>
    </row>
    <row r="324" spans="2:68" s="166" customFormat="1" ht="11.25">
      <c r="B324" s="167"/>
      <c r="D324" s="158" t="s">
        <v>156</v>
      </c>
      <c r="E324" s="168"/>
      <c r="F324" s="169" t="s">
        <v>159</v>
      </c>
      <c r="H324" s="170">
        <v>30</v>
      </c>
      <c r="L324" s="167"/>
      <c r="M324" s="171"/>
      <c r="T324" s="172"/>
      <c r="AT324" s="168" t="s">
        <v>156</v>
      </c>
      <c r="AU324" s="168" t="s">
        <v>80</v>
      </c>
      <c r="AV324" s="166" t="s">
        <v>87</v>
      </c>
      <c r="AW324" s="166" t="s">
        <v>27</v>
      </c>
      <c r="AX324" s="166" t="s">
        <v>76</v>
      </c>
      <c r="AY324" s="168" t="s">
        <v>146</v>
      </c>
      <c r="BL324" s="173"/>
      <c r="BP324" s="174"/>
    </row>
    <row r="325" spans="2:68" s="14" customFormat="1" ht="14.45" customHeight="1">
      <c r="B325" s="142"/>
      <c r="C325" s="184" t="s">
        <v>358</v>
      </c>
      <c r="D325" s="184" t="s">
        <v>341</v>
      </c>
      <c r="E325" s="185" t="s">
        <v>359</v>
      </c>
      <c r="F325" s="186" t="s">
        <v>360</v>
      </c>
      <c r="G325" s="187" t="s">
        <v>228</v>
      </c>
      <c r="H325" s="188">
        <v>33</v>
      </c>
      <c r="I325" s="188"/>
      <c r="J325" s="188">
        <f>ROUND(I325*H325,3)</f>
        <v>0</v>
      </c>
      <c r="K325" s="189"/>
      <c r="L325" s="190"/>
      <c r="M325" s="191"/>
      <c r="N325" s="192" t="s">
        <v>35</v>
      </c>
      <c r="O325" s="151">
        <v>0</v>
      </c>
      <c r="P325" s="151">
        <f>O325*H325</f>
        <v>0</v>
      </c>
      <c r="Q325" s="151">
        <v>4.0000000000000002E-4</v>
      </c>
      <c r="R325" s="151">
        <f>Q325*H325</f>
        <v>1.32E-2</v>
      </c>
      <c r="S325" s="151">
        <v>0</v>
      </c>
      <c r="T325" s="152">
        <f>S325*H325</f>
        <v>0</v>
      </c>
      <c r="AR325" s="153" t="s">
        <v>182</v>
      </c>
      <c r="AT325" s="153" t="s">
        <v>341</v>
      </c>
      <c r="AU325" s="153" t="s">
        <v>80</v>
      </c>
      <c r="AY325" s="3" t="s">
        <v>146</v>
      </c>
      <c r="BE325" s="154">
        <f>IF(N325="základná",J325,0)</f>
        <v>0</v>
      </c>
      <c r="BF325" s="154">
        <f>IF(N325="znížená",J325,0)</f>
        <v>0</v>
      </c>
      <c r="BG325" s="154">
        <f>IF(N325="zákl. prenesená",J325,0)</f>
        <v>0</v>
      </c>
      <c r="BH325" s="154">
        <f>IF(N325="zníž. prenesená",J325,0)</f>
        <v>0</v>
      </c>
      <c r="BI325" s="154">
        <f>IF(N325="nulová",J325,0)</f>
        <v>0</v>
      </c>
      <c r="BJ325" s="3" t="s">
        <v>80</v>
      </c>
      <c r="BK325" s="155">
        <f>ROUND(I325*H325,3)</f>
        <v>0</v>
      </c>
      <c r="BL325" s="82" t="s">
        <v>87</v>
      </c>
      <c r="BM325" s="153" t="s">
        <v>361</v>
      </c>
      <c r="BP325" s="83"/>
    </row>
    <row r="326" spans="2:68" s="156" customFormat="1" ht="11.25">
      <c r="B326" s="157"/>
      <c r="D326" s="158" t="s">
        <v>156</v>
      </c>
      <c r="F326" s="160" t="s">
        <v>362</v>
      </c>
      <c r="H326" s="161">
        <v>33</v>
      </c>
      <c r="L326" s="157"/>
      <c r="M326" s="162"/>
      <c r="T326" s="163"/>
      <c r="AT326" s="159" t="s">
        <v>156</v>
      </c>
      <c r="AU326" s="159" t="s">
        <v>80</v>
      </c>
      <c r="AV326" s="156" t="s">
        <v>80</v>
      </c>
      <c r="AW326" s="156" t="s">
        <v>2</v>
      </c>
      <c r="AX326" s="156" t="s">
        <v>76</v>
      </c>
      <c r="AY326" s="159" t="s">
        <v>146</v>
      </c>
      <c r="BL326" s="164"/>
      <c r="BP326" s="165"/>
    </row>
    <row r="327" spans="2:68" s="14" customFormat="1" ht="14.45" customHeight="1">
      <c r="B327" s="142"/>
      <c r="C327" s="143" t="s">
        <v>363</v>
      </c>
      <c r="D327" s="143" t="s">
        <v>148</v>
      </c>
      <c r="E327" s="144" t="s">
        <v>364</v>
      </c>
      <c r="F327" s="145" t="s">
        <v>365</v>
      </c>
      <c r="G327" s="146" t="s">
        <v>165</v>
      </c>
      <c r="H327" s="147">
        <v>3.23</v>
      </c>
      <c r="I327" s="147"/>
      <c r="J327" s="147">
        <f>ROUND(I327*H327,3)</f>
        <v>0</v>
      </c>
      <c r="K327" s="148"/>
      <c r="L327" s="15"/>
      <c r="M327" s="149"/>
      <c r="N327" s="150" t="s">
        <v>35</v>
      </c>
      <c r="O327" s="151">
        <v>1.498</v>
      </c>
      <c r="P327" s="151">
        <f>O327*H327</f>
        <v>4.8385400000000001</v>
      </c>
      <c r="Q327" s="151">
        <v>1.9205000000000001</v>
      </c>
      <c r="R327" s="151">
        <f>Q327*H327</f>
        <v>6.2032150000000001</v>
      </c>
      <c r="S327" s="151">
        <v>0</v>
      </c>
      <c r="T327" s="152">
        <f>S327*H327</f>
        <v>0</v>
      </c>
      <c r="AR327" s="153" t="s">
        <v>87</v>
      </c>
      <c r="AT327" s="153" t="s">
        <v>148</v>
      </c>
      <c r="AU327" s="153" t="s">
        <v>80</v>
      </c>
      <c r="AY327" s="3" t="s">
        <v>146</v>
      </c>
      <c r="BE327" s="154">
        <f>IF(N327="základná",J327,0)</f>
        <v>0</v>
      </c>
      <c r="BF327" s="154">
        <f>IF(N327="znížená",J327,0)</f>
        <v>0</v>
      </c>
      <c r="BG327" s="154">
        <f>IF(N327="zákl. prenesená",J327,0)</f>
        <v>0</v>
      </c>
      <c r="BH327" s="154">
        <f>IF(N327="zníž. prenesená",J327,0)</f>
        <v>0</v>
      </c>
      <c r="BI327" s="154">
        <f>IF(N327="nulová",J327,0)</f>
        <v>0</v>
      </c>
      <c r="BJ327" s="3" t="s">
        <v>80</v>
      </c>
      <c r="BK327" s="155">
        <f>ROUND(I327*H327,3)</f>
        <v>0</v>
      </c>
      <c r="BL327" s="82" t="s">
        <v>87</v>
      </c>
      <c r="BM327" s="153" t="s">
        <v>366</v>
      </c>
      <c r="BP327" s="83"/>
    </row>
    <row r="328" spans="2:68" s="156" customFormat="1" ht="11.25">
      <c r="B328" s="157"/>
      <c r="D328" s="158" t="s">
        <v>156</v>
      </c>
      <c r="E328" s="159"/>
      <c r="F328" s="160" t="s">
        <v>367</v>
      </c>
      <c r="H328" s="161">
        <v>1.43</v>
      </c>
      <c r="L328" s="157"/>
      <c r="M328" s="162"/>
      <c r="T328" s="163"/>
      <c r="AT328" s="159" t="s">
        <v>156</v>
      </c>
      <c r="AU328" s="159" t="s">
        <v>80</v>
      </c>
      <c r="AV328" s="156" t="s">
        <v>80</v>
      </c>
      <c r="AW328" s="156" t="s">
        <v>27</v>
      </c>
      <c r="AX328" s="156" t="s">
        <v>69</v>
      </c>
      <c r="AY328" s="159" t="s">
        <v>146</v>
      </c>
      <c r="BL328" s="164"/>
      <c r="BP328" s="165"/>
    </row>
    <row r="329" spans="2:68" s="156" customFormat="1" ht="11.25">
      <c r="B329" s="157"/>
      <c r="D329" s="158" t="s">
        <v>156</v>
      </c>
      <c r="E329" s="159"/>
      <c r="F329" s="160" t="s">
        <v>368</v>
      </c>
      <c r="H329" s="161">
        <v>1.8</v>
      </c>
      <c r="L329" s="157"/>
      <c r="M329" s="162"/>
      <c r="T329" s="163"/>
      <c r="AT329" s="159" t="s">
        <v>156</v>
      </c>
      <c r="AU329" s="159" t="s">
        <v>80</v>
      </c>
      <c r="AV329" s="156" t="s">
        <v>80</v>
      </c>
      <c r="AW329" s="156" t="s">
        <v>27</v>
      </c>
      <c r="AX329" s="156" t="s">
        <v>69</v>
      </c>
      <c r="AY329" s="159" t="s">
        <v>146</v>
      </c>
      <c r="BL329" s="164"/>
      <c r="BP329" s="165"/>
    </row>
    <row r="330" spans="2:68" s="166" customFormat="1" ht="11.25">
      <c r="B330" s="167"/>
      <c r="D330" s="158" t="s">
        <v>156</v>
      </c>
      <c r="E330" s="168"/>
      <c r="F330" s="169" t="s">
        <v>159</v>
      </c>
      <c r="H330" s="170">
        <v>3.23</v>
      </c>
      <c r="L330" s="167"/>
      <c r="M330" s="171"/>
      <c r="T330" s="172"/>
      <c r="AT330" s="168" t="s">
        <v>156</v>
      </c>
      <c r="AU330" s="168" t="s">
        <v>80</v>
      </c>
      <c r="AV330" s="166" t="s">
        <v>87</v>
      </c>
      <c r="AW330" s="166" t="s">
        <v>27</v>
      </c>
      <c r="AX330" s="166" t="s">
        <v>76</v>
      </c>
      <c r="AY330" s="168" t="s">
        <v>146</v>
      </c>
      <c r="BL330" s="173"/>
      <c r="BP330" s="174"/>
    </row>
    <row r="331" spans="2:68" s="14" customFormat="1" ht="24.2" customHeight="1">
      <c r="B331" s="142"/>
      <c r="C331" s="143" t="s">
        <v>369</v>
      </c>
      <c r="D331" s="143" t="s">
        <v>148</v>
      </c>
      <c r="E331" s="144" t="s">
        <v>370</v>
      </c>
      <c r="F331" s="145" t="s">
        <v>371</v>
      </c>
      <c r="G331" s="146" t="s">
        <v>151</v>
      </c>
      <c r="H331" s="147">
        <v>15</v>
      </c>
      <c r="I331" s="147"/>
      <c r="J331" s="147">
        <f>ROUND(I331*H331,3)</f>
        <v>0</v>
      </c>
      <c r="K331" s="148"/>
      <c r="L331" s="15"/>
      <c r="M331" s="149"/>
      <c r="N331" s="150" t="s">
        <v>35</v>
      </c>
      <c r="O331" s="151">
        <v>4.7E-2</v>
      </c>
      <c r="P331" s="151">
        <f>O331*H331</f>
        <v>0.70499999999999996</v>
      </c>
      <c r="Q331" s="151">
        <v>9.92E-3</v>
      </c>
      <c r="R331" s="151">
        <f>Q331*H331</f>
        <v>0.14879999999999999</v>
      </c>
      <c r="S331" s="151">
        <v>0</v>
      </c>
      <c r="T331" s="152">
        <f>S331*H331</f>
        <v>0</v>
      </c>
      <c r="AR331" s="153" t="s">
        <v>87</v>
      </c>
      <c r="AT331" s="153" t="s">
        <v>148</v>
      </c>
      <c r="AU331" s="153" t="s">
        <v>80</v>
      </c>
      <c r="AY331" s="3" t="s">
        <v>146</v>
      </c>
      <c r="BE331" s="154">
        <f>IF(N331="základná",J331,0)</f>
        <v>0</v>
      </c>
      <c r="BF331" s="154">
        <f>IF(N331="znížená",J331,0)</f>
        <v>0</v>
      </c>
      <c r="BG331" s="154">
        <f>IF(N331="zákl. prenesená",J331,0)</f>
        <v>0</v>
      </c>
      <c r="BH331" s="154">
        <f>IF(N331="zníž. prenesená",J331,0)</f>
        <v>0</v>
      </c>
      <c r="BI331" s="154">
        <f>IF(N331="nulová",J331,0)</f>
        <v>0</v>
      </c>
      <c r="BJ331" s="3" t="s">
        <v>80</v>
      </c>
      <c r="BK331" s="155">
        <f>ROUND(I331*H331,3)</f>
        <v>0</v>
      </c>
      <c r="BL331" s="82" t="s">
        <v>87</v>
      </c>
      <c r="BM331" s="153" t="s">
        <v>372</v>
      </c>
      <c r="BP331" s="83"/>
    </row>
    <row r="332" spans="2:68" s="156" customFormat="1" ht="11.25">
      <c r="B332" s="157"/>
      <c r="D332" s="158" t="s">
        <v>156</v>
      </c>
      <c r="E332" s="159"/>
      <c r="F332" s="160" t="s">
        <v>373</v>
      </c>
      <c r="H332" s="161">
        <v>10</v>
      </c>
      <c r="L332" s="157"/>
      <c r="M332" s="162"/>
      <c r="T332" s="163"/>
      <c r="AT332" s="159" t="s">
        <v>156</v>
      </c>
      <c r="AU332" s="159" t="s">
        <v>80</v>
      </c>
      <c r="AV332" s="156" t="s">
        <v>80</v>
      </c>
      <c r="AW332" s="156" t="s">
        <v>27</v>
      </c>
      <c r="AX332" s="156" t="s">
        <v>69</v>
      </c>
      <c r="AY332" s="159" t="s">
        <v>146</v>
      </c>
      <c r="BL332" s="164"/>
      <c r="BP332" s="165"/>
    </row>
    <row r="333" spans="2:68" s="156" customFormat="1" ht="11.25">
      <c r="B333" s="157"/>
      <c r="D333" s="158" t="s">
        <v>156</v>
      </c>
      <c r="E333" s="159"/>
      <c r="F333" s="160" t="s">
        <v>374</v>
      </c>
      <c r="H333" s="161">
        <v>5</v>
      </c>
      <c r="L333" s="157"/>
      <c r="M333" s="162"/>
      <c r="T333" s="163"/>
      <c r="AT333" s="159" t="s">
        <v>156</v>
      </c>
      <c r="AU333" s="159" t="s">
        <v>80</v>
      </c>
      <c r="AV333" s="156" t="s">
        <v>80</v>
      </c>
      <c r="AW333" s="156" t="s">
        <v>27</v>
      </c>
      <c r="AX333" s="156" t="s">
        <v>69</v>
      </c>
      <c r="AY333" s="159" t="s">
        <v>146</v>
      </c>
      <c r="BL333" s="164"/>
      <c r="BP333" s="165"/>
    </row>
    <row r="334" spans="2:68" s="166" customFormat="1" ht="11.25">
      <c r="B334" s="167"/>
      <c r="D334" s="158" t="s">
        <v>156</v>
      </c>
      <c r="E334" s="168"/>
      <c r="F334" s="169" t="s">
        <v>159</v>
      </c>
      <c r="H334" s="170">
        <v>15</v>
      </c>
      <c r="L334" s="167"/>
      <c r="M334" s="171"/>
      <c r="T334" s="172"/>
      <c r="AT334" s="168" t="s">
        <v>156</v>
      </c>
      <c r="AU334" s="168" t="s">
        <v>80</v>
      </c>
      <c r="AV334" s="166" t="s">
        <v>87</v>
      </c>
      <c r="AW334" s="166" t="s">
        <v>27</v>
      </c>
      <c r="AX334" s="166" t="s">
        <v>76</v>
      </c>
      <c r="AY334" s="168" t="s">
        <v>146</v>
      </c>
      <c r="BL334" s="173"/>
      <c r="BP334" s="174"/>
    </row>
    <row r="335" spans="2:68" s="14" customFormat="1" ht="14.45" customHeight="1">
      <c r="B335" s="142"/>
      <c r="C335" s="184" t="s">
        <v>375</v>
      </c>
      <c r="D335" s="184" t="s">
        <v>341</v>
      </c>
      <c r="E335" s="185" t="s">
        <v>376</v>
      </c>
      <c r="F335" s="186" t="s">
        <v>377</v>
      </c>
      <c r="G335" s="187" t="s">
        <v>151</v>
      </c>
      <c r="H335" s="188">
        <v>16.425000000000001</v>
      </c>
      <c r="I335" s="188"/>
      <c r="J335" s="188">
        <f>ROUND(I335*H335,3)</f>
        <v>0</v>
      </c>
      <c r="K335" s="189"/>
      <c r="L335" s="190"/>
      <c r="M335" s="191"/>
      <c r="N335" s="192" t="s">
        <v>35</v>
      </c>
      <c r="O335" s="151">
        <v>0</v>
      </c>
      <c r="P335" s="151">
        <f>O335*H335</f>
        <v>0</v>
      </c>
      <c r="Q335" s="151">
        <v>3.6999999999999999E-4</v>
      </c>
      <c r="R335" s="151">
        <f>Q335*H335</f>
        <v>6.0772500000000002E-3</v>
      </c>
      <c r="S335" s="151">
        <v>0</v>
      </c>
      <c r="T335" s="152">
        <f>S335*H335</f>
        <v>0</v>
      </c>
      <c r="AR335" s="153" t="s">
        <v>182</v>
      </c>
      <c r="AT335" s="153" t="s">
        <v>341</v>
      </c>
      <c r="AU335" s="153" t="s">
        <v>80</v>
      </c>
      <c r="AY335" s="3" t="s">
        <v>146</v>
      </c>
      <c r="BE335" s="154">
        <f>IF(N335="základná",J335,0)</f>
        <v>0</v>
      </c>
      <c r="BF335" s="154">
        <f>IF(N335="znížená",J335,0)</f>
        <v>0</v>
      </c>
      <c r="BG335" s="154">
        <f>IF(N335="zákl. prenesená",J335,0)</f>
        <v>0</v>
      </c>
      <c r="BH335" s="154">
        <f>IF(N335="zníž. prenesená",J335,0)</f>
        <v>0</v>
      </c>
      <c r="BI335" s="154">
        <f>IF(N335="nulová",J335,0)</f>
        <v>0</v>
      </c>
      <c r="BJ335" s="3" t="s">
        <v>80</v>
      </c>
      <c r="BK335" s="155">
        <f>ROUND(I335*H335,3)</f>
        <v>0</v>
      </c>
      <c r="BL335" s="82" t="s">
        <v>87</v>
      </c>
      <c r="BM335" s="153" t="s">
        <v>378</v>
      </c>
      <c r="BP335" s="83"/>
    </row>
    <row r="336" spans="2:68" s="156" customFormat="1" ht="11.25">
      <c r="B336" s="157"/>
      <c r="D336" s="158" t="s">
        <v>156</v>
      </c>
      <c r="F336" s="160" t="s">
        <v>379</v>
      </c>
      <c r="H336" s="161">
        <v>16.425000000000001</v>
      </c>
      <c r="L336" s="157"/>
      <c r="M336" s="162"/>
      <c r="T336" s="163"/>
      <c r="AT336" s="159" t="s">
        <v>156</v>
      </c>
      <c r="AU336" s="159" t="s">
        <v>80</v>
      </c>
      <c r="AV336" s="156" t="s">
        <v>80</v>
      </c>
      <c r="AW336" s="156" t="s">
        <v>2</v>
      </c>
      <c r="AX336" s="156" t="s">
        <v>76</v>
      </c>
      <c r="AY336" s="159" t="s">
        <v>146</v>
      </c>
      <c r="BL336" s="164"/>
      <c r="BP336" s="165"/>
    </row>
    <row r="337" spans="2:68" s="14" customFormat="1" ht="24.2" customHeight="1">
      <c r="B337" s="142"/>
      <c r="C337" s="143" t="s">
        <v>380</v>
      </c>
      <c r="D337" s="143" t="s">
        <v>148</v>
      </c>
      <c r="E337" s="144" t="s">
        <v>381</v>
      </c>
      <c r="F337" s="145" t="s">
        <v>382</v>
      </c>
      <c r="G337" s="146" t="s">
        <v>228</v>
      </c>
      <c r="H337" s="147">
        <v>174</v>
      </c>
      <c r="I337" s="147"/>
      <c r="J337" s="147">
        <f>ROUND(I337*H337,3)</f>
        <v>0</v>
      </c>
      <c r="K337" s="148"/>
      <c r="L337" s="15"/>
      <c r="M337" s="149"/>
      <c r="N337" s="150" t="s">
        <v>35</v>
      </c>
      <c r="O337" s="151">
        <v>0.82099999999999995</v>
      </c>
      <c r="P337" s="151">
        <f>O337*H337</f>
        <v>142.85399999999998</v>
      </c>
      <c r="Q337" s="151">
        <v>0.49884000000000001</v>
      </c>
      <c r="R337" s="151">
        <f>Q337*H337</f>
        <v>86.798159999999996</v>
      </c>
      <c r="S337" s="151">
        <v>0</v>
      </c>
      <c r="T337" s="152">
        <f>S337*H337</f>
        <v>0</v>
      </c>
      <c r="AR337" s="153" t="s">
        <v>87</v>
      </c>
      <c r="AT337" s="153" t="s">
        <v>148</v>
      </c>
      <c r="AU337" s="153" t="s">
        <v>80</v>
      </c>
      <c r="AY337" s="3" t="s">
        <v>146</v>
      </c>
      <c r="BE337" s="154">
        <f>IF(N337="základná",J337,0)</f>
        <v>0</v>
      </c>
      <c r="BF337" s="154">
        <f>IF(N337="znížená",J337,0)</f>
        <v>0</v>
      </c>
      <c r="BG337" s="154">
        <f>IF(N337="zákl. prenesená",J337,0)</f>
        <v>0</v>
      </c>
      <c r="BH337" s="154">
        <f>IF(N337="zníž. prenesená",J337,0)</f>
        <v>0</v>
      </c>
      <c r="BI337" s="154">
        <f>IF(N337="nulová",J337,0)</f>
        <v>0</v>
      </c>
      <c r="BJ337" s="3" t="s">
        <v>80</v>
      </c>
      <c r="BK337" s="155">
        <f>ROUND(I337*H337,3)</f>
        <v>0</v>
      </c>
      <c r="BL337" s="82" t="s">
        <v>87</v>
      </c>
      <c r="BM337" s="153" t="s">
        <v>383</v>
      </c>
      <c r="BP337" s="83"/>
    </row>
    <row r="338" spans="2:68" s="156" customFormat="1" ht="11.25">
      <c r="B338" s="157"/>
      <c r="D338" s="158" t="s">
        <v>156</v>
      </c>
      <c r="E338" s="159"/>
      <c r="F338" s="160" t="s">
        <v>384</v>
      </c>
      <c r="H338" s="161">
        <v>174</v>
      </c>
      <c r="L338" s="157"/>
      <c r="M338" s="162"/>
      <c r="T338" s="163"/>
      <c r="AT338" s="159" t="s">
        <v>156</v>
      </c>
      <c r="AU338" s="159" t="s">
        <v>80</v>
      </c>
      <c r="AV338" s="156" t="s">
        <v>80</v>
      </c>
      <c r="AW338" s="156" t="s">
        <v>27</v>
      </c>
      <c r="AX338" s="156" t="s">
        <v>76</v>
      </c>
      <c r="AY338" s="159" t="s">
        <v>146</v>
      </c>
      <c r="BL338" s="164"/>
      <c r="BP338" s="165"/>
    </row>
    <row r="339" spans="2:68" s="14" customFormat="1" ht="24.2" customHeight="1">
      <c r="B339" s="142"/>
      <c r="C339" s="143" t="s">
        <v>385</v>
      </c>
      <c r="D339" s="143" t="s">
        <v>148</v>
      </c>
      <c r="E339" s="144" t="s">
        <v>386</v>
      </c>
      <c r="F339" s="145" t="s">
        <v>387</v>
      </c>
      <c r="G339" s="146" t="s">
        <v>228</v>
      </c>
      <c r="H339" s="147">
        <v>13.8</v>
      </c>
      <c r="I339" s="147"/>
      <c r="J339" s="147">
        <f>ROUND(I339*H339,3)</f>
        <v>0</v>
      </c>
      <c r="K339" s="148"/>
      <c r="L339" s="15"/>
      <c r="M339" s="149"/>
      <c r="N339" s="150" t="s">
        <v>35</v>
      </c>
      <c r="O339" s="151">
        <v>0.28499999999999998</v>
      </c>
      <c r="P339" s="151">
        <f>O339*H339</f>
        <v>3.9329999999999998</v>
      </c>
      <c r="Q339" s="151">
        <v>0</v>
      </c>
      <c r="R339" s="151">
        <f>Q339*H339</f>
        <v>0</v>
      </c>
      <c r="S339" s="151">
        <v>0</v>
      </c>
      <c r="T339" s="152">
        <f>S339*H339</f>
        <v>0</v>
      </c>
      <c r="AR339" s="153" t="s">
        <v>87</v>
      </c>
      <c r="AT339" s="153" t="s">
        <v>148</v>
      </c>
      <c r="AU339" s="153" t="s">
        <v>80</v>
      </c>
      <c r="AY339" s="3" t="s">
        <v>146</v>
      </c>
      <c r="BE339" s="154">
        <f>IF(N339="základná",J339,0)</f>
        <v>0</v>
      </c>
      <c r="BF339" s="154">
        <f>IF(N339="znížená",J339,0)</f>
        <v>0</v>
      </c>
      <c r="BG339" s="154">
        <f>IF(N339="zákl. prenesená",J339,0)</f>
        <v>0</v>
      </c>
      <c r="BH339" s="154">
        <f>IF(N339="zníž. prenesená",J339,0)</f>
        <v>0</v>
      </c>
      <c r="BI339" s="154">
        <f>IF(N339="nulová",J339,0)</f>
        <v>0</v>
      </c>
      <c r="BJ339" s="3" t="s">
        <v>80</v>
      </c>
      <c r="BK339" s="155">
        <f>ROUND(I339*H339,3)</f>
        <v>0</v>
      </c>
      <c r="BL339" s="82" t="s">
        <v>87</v>
      </c>
      <c r="BM339" s="153" t="s">
        <v>388</v>
      </c>
      <c r="BP339" s="83"/>
    </row>
    <row r="340" spans="2:68" s="156" customFormat="1" ht="33.75">
      <c r="B340" s="157"/>
      <c r="D340" s="158" t="s">
        <v>156</v>
      </c>
      <c r="E340" s="159"/>
      <c r="F340" s="160" t="s">
        <v>389</v>
      </c>
      <c r="H340" s="161">
        <v>13.8</v>
      </c>
      <c r="L340" s="157"/>
      <c r="M340" s="162"/>
      <c r="T340" s="163"/>
      <c r="AT340" s="159" t="s">
        <v>156</v>
      </c>
      <c r="AU340" s="159" t="s">
        <v>80</v>
      </c>
      <c r="AV340" s="156" t="s">
        <v>80</v>
      </c>
      <c r="AW340" s="156" t="s">
        <v>27</v>
      </c>
      <c r="AX340" s="156" t="s">
        <v>76</v>
      </c>
      <c r="AY340" s="159" t="s">
        <v>146</v>
      </c>
      <c r="BL340" s="164"/>
      <c r="BP340" s="165"/>
    </row>
    <row r="341" spans="2:68" s="14" customFormat="1" ht="24.2" customHeight="1">
      <c r="B341" s="142"/>
      <c r="C341" s="143" t="s">
        <v>390</v>
      </c>
      <c r="D341" s="143" t="s">
        <v>148</v>
      </c>
      <c r="E341" s="144" t="s">
        <v>391</v>
      </c>
      <c r="F341" s="145" t="s">
        <v>392</v>
      </c>
      <c r="G341" s="146" t="s">
        <v>151</v>
      </c>
      <c r="H341" s="147">
        <v>208</v>
      </c>
      <c r="I341" s="147"/>
      <c r="J341" s="147">
        <f>ROUND(I341*H341,3)</f>
        <v>0</v>
      </c>
      <c r="K341" s="148"/>
      <c r="L341" s="15"/>
      <c r="M341" s="149"/>
      <c r="N341" s="150" t="s">
        <v>35</v>
      </c>
      <c r="O341" s="151">
        <v>2.3959999999999999</v>
      </c>
      <c r="P341" s="151">
        <f>O341*H341</f>
        <v>498.36799999999999</v>
      </c>
      <c r="Q341" s="151">
        <v>5.851E-2</v>
      </c>
      <c r="R341" s="151">
        <f>Q341*H341</f>
        <v>12.17008</v>
      </c>
      <c r="S341" s="151">
        <v>0</v>
      </c>
      <c r="T341" s="152">
        <f>S341*H341</f>
        <v>0</v>
      </c>
      <c r="AR341" s="153" t="s">
        <v>87</v>
      </c>
      <c r="AT341" s="153" t="s">
        <v>148</v>
      </c>
      <c r="AU341" s="153" t="s">
        <v>80</v>
      </c>
      <c r="AY341" s="3" t="s">
        <v>146</v>
      </c>
      <c r="BE341" s="154">
        <f>IF(N341="základná",J341,0)</f>
        <v>0</v>
      </c>
      <c r="BF341" s="154">
        <f>IF(N341="znížená",J341,0)</f>
        <v>0</v>
      </c>
      <c r="BG341" s="154">
        <f>IF(N341="zákl. prenesená",J341,0)</f>
        <v>0</v>
      </c>
      <c r="BH341" s="154">
        <f>IF(N341="zníž. prenesená",J341,0)</f>
        <v>0</v>
      </c>
      <c r="BI341" s="154">
        <f>IF(N341="nulová",J341,0)</f>
        <v>0</v>
      </c>
      <c r="BJ341" s="3" t="s">
        <v>80</v>
      </c>
      <c r="BK341" s="155">
        <f>ROUND(I341*H341,3)</f>
        <v>0</v>
      </c>
      <c r="BL341" s="82" t="s">
        <v>87</v>
      </c>
      <c r="BM341" s="153" t="s">
        <v>393</v>
      </c>
      <c r="BP341" s="83"/>
    </row>
    <row r="342" spans="2:68" s="156" customFormat="1" ht="11.25">
      <c r="B342" s="157"/>
      <c r="D342" s="158" t="s">
        <v>156</v>
      </c>
      <c r="E342" s="159"/>
      <c r="F342" s="160" t="s">
        <v>394</v>
      </c>
      <c r="H342" s="161">
        <v>208</v>
      </c>
      <c r="L342" s="157"/>
      <c r="M342" s="162"/>
      <c r="T342" s="163"/>
      <c r="AT342" s="159" t="s">
        <v>156</v>
      </c>
      <c r="AU342" s="159" t="s">
        <v>80</v>
      </c>
      <c r="AV342" s="156" t="s">
        <v>80</v>
      </c>
      <c r="AW342" s="156" t="s">
        <v>27</v>
      </c>
      <c r="AX342" s="156" t="s">
        <v>76</v>
      </c>
      <c r="AY342" s="159" t="s">
        <v>146</v>
      </c>
      <c r="BL342" s="164"/>
      <c r="BP342" s="165"/>
    </row>
    <row r="343" spans="2:68" s="14" customFormat="1" ht="37.9" customHeight="1">
      <c r="B343" s="142"/>
      <c r="C343" s="143" t="s">
        <v>395</v>
      </c>
      <c r="D343" s="143" t="s">
        <v>148</v>
      </c>
      <c r="E343" s="144" t="s">
        <v>396</v>
      </c>
      <c r="F343" s="145" t="s">
        <v>397</v>
      </c>
      <c r="G343" s="146" t="s">
        <v>151</v>
      </c>
      <c r="H343" s="147">
        <v>320</v>
      </c>
      <c r="I343" s="147"/>
      <c r="J343" s="147">
        <f>ROUND(I343*H343,3)</f>
        <v>0</v>
      </c>
      <c r="K343" s="148"/>
      <c r="L343" s="15"/>
      <c r="M343" s="149"/>
      <c r="N343" s="150" t="s">
        <v>35</v>
      </c>
      <c r="O343" s="151">
        <v>0.94099999999999995</v>
      </c>
      <c r="P343" s="151">
        <f>O343*H343</f>
        <v>301.12</v>
      </c>
      <c r="Q343" s="151">
        <v>2.0000000000000002E-5</v>
      </c>
      <c r="R343" s="151">
        <f>Q343*H343</f>
        <v>6.4000000000000003E-3</v>
      </c>
      <c r="S343" s="151">
        <v>0</v>
      </c>
      <c r="T343" s="152">
        <f>S343*H343</f>
        <v>0</v>
      </c>
      <c r="AR343" s="153" t="s">
        <v>87</v>
      </c>
      <c r="AT343" s="153" t="s">
        <v>148</v>
      </c>
      <c r="AU343" s="153" t="s">
        <v>80</v>
      </c>
      <c r="AY343" s="3" t="s">
        <v>146</v>
      </c>
      <c r="BE343" s="154">
        <f>IF(N343="základná",J343,0)</f>
        <v>0</v>
      </c>
      <c r="BF343" s="154">
        <f>IF(N343="znížená",J343,0)</f>
        <v>0</v>
      </c>
      <c r="BG343" s="154">
        <f>IF(N343="zákl. prenesená",J343,0)</f>
        <v>0</v>
      </c>
      <c r="BH343" s="154">
        <f>IF(N343="zníž. prenesená",J343,0)</f>
        <v>0</v>
      </c>
      <c r="BI343" s="154">
        <f>IF(N343="nulová",J343,0)</f>
        <v>0</v>
      </c>
      <c r="BJ343" s="3" t="s">
        <v>80</v>
      </c>
      <c r="BK343" s="155">
        <f>ROUND(I343*H343,3)</f>
        <v>0</v>
      </c>
      <c r="BL343" s="82" t="s">
        <v>87</v>
      </c>
      <c r="BM343" s="153" t="s">
        <v>398</v>
      </c>
      <c r="BP343" s="83"/>
    </row>
    <row r="344" spans="2:68" s="156" customFormat="1" ht="22.5">
      <c r="B344" s="157"/>
      <c r="D344" s="158" t="s">
        <v>156</v>
      </c>
      <c r="E344" s="159"/>
      <c r="F344" s="160" t="s">
        <v>399</v>
      </c>
      <c r="H344" s="161">
        <v>320</v>
      </c>
      <c r="L344" s="157"/>
      <c r="M344" s="162"/>
      <c r="T344" s="163"/>
      <c r="AT344" s="159" t="s">
        <v>156</v>
      </c>
      <c r="AU344" s="159" t="s">
        <v>80</v>
      </c>
      <c r="AV344" s="156" t="s">
        <v>80</v>
      </c>
      <c r="AW344" s="156" t="s">
        <v>27</v>
      </c>
      <c r="AX344" s="156" t="s">
        <v>76</v>
      </c>
      <c r="AY344" s="159" t="s">
        <v>146</v>
      </c>
      <c r="BL344" s="164"/>
      <c r="BP344" s="165"/>
    </row>
    <row r="345" spans="2:68" s="14" customFormat="1" ht="14.45" customHeight="1">
      <c r="B345" s="142"/>
      <c r="C345" s="143" t="s">
        <v>400</v>
      </c>
      <c r="D345" s="143" t="s">
        <v>148</v>
      </c>
      <c r="E345" s="144" t="s">
        <v>401</v>
      </c>
      <c r="F345" s="145" t="s">
        <v>402</v>
      </c>
      <c r="G345" s="146" t="s">
        <v>165</v>
      </c>
      <c r="H345" s="147">
        <v>0.499</v>
      </c>
      <c r="I345" s="147"/>
      <c r="J345" s="147">
        <f>ROUND(I345*H345,3)</f>
        <v>0</v>
      </c>
      <c r="K345" s="148"/>
      <c r="L345" s="15"/>
      <c r="M345" s="149"/>
      <c r="N345" s="150" t="s">
        <v>35</v>
      </c>
      <c r="O345" s="151">
        <v>0.58055000000000001</v>
      </c>
      <c r="P345" s="151">
        <f>O345*H345</f>
        <v>0.28969444999999999</v>
      </c>
      <c r="Q345" s="151">
        <v>2.2151299999999998</v>
      </c>
      <c r="R345" s="151">
        <f>Q345*H345</f>
        <v>1.10534987</v>
      </c>
      <c r="S345" s="151">
        <v>0</v>
      </c>
      <c r="T345" s="152">
        <f>S345*H345</f>
        <v>0</v>
      </c>
      <c r="AR345" s="153" t="s">
        <v>87</v>
      </c>
      <c r="AT345" s="153" t="s">
        <v>148</v>
      </c>
      <c r="AU345" s="153" t="s">
        <v>80</v>
      </c>
      <c r="AY345" s="3" t="s">
        <v>146</v>
      </c>
      <c r="BE345" s="154">
        <f>IF(N345="základná",J345,0)</f>
        <v>0</v>
      </c>
      <c r="BF345" s="154">
        <f>IF(N345="znížená",J345,0)</f>
        <v>0</v>
      </c>
      <c r="BG345" s="154">
        <f>IF(N345="zákl. prenesená",J345,0)</f>
        <v>0</v>
      </c>
      <c r="BH345" s="154">
        <f>IF(N345="zníž. prenesená",J345,0)</f>
        <v>0</v>
      </c>
      <c r="BI345" s="154">
        <f>IF(N345="nulová",J345,0)</f>
        <v>0</v>
      </c>
      <c r="BJ345" s="3" t="s">
        <v>80</v>
      </c>
      <c r="BK345" s="155">
        <f>ROUND(I345*H345,3)</f>
        <v>0</v>
      </c>
      <c r="BL345" s="82" t="s">
        <v>87</v>
      </c>
      <c r="BM345" s="153" t="s">
        <v>403</v>
      </c>
      <c r="BP345" s="83"/>
    </row>
    <row r="346" spans="2:68" s="156" customFormat="1" ht="22.5">
      <c r="B346" s="157"/>
      <c r="D346" s="158" t="s">
        <v>156</v>
      </c>
      <c r="E346" s="159"/>
      <c r="F346" s="160" t="s">
        <v>404</v>
      </c>
      <c r="H346" s="161">
        <v>0.49875000000000003</v>
      </c>
      <c r="L346" s="157"/>
      <c r="M346" s="162"/>
      <c r="T346" s="163"/>
      <c r="AT346" s="159" t="s">
        <v>156</v>
      </c>
      <c r="AU346" s="159" t="s">
        <v>80</v>
      </c>
      <c r="AV346" s="156" t="s">
        <v>80</v>
      </c>
      <c r="AW346" s="156" t="s">
        <v>27</v>
      </c>
      <c r="AX346" s="156" t="s">
        <v>76</v>
      </c>
      <c r="AY346" s="159" t="s">
        <v>146</v>
      </c>
      <c r="BL346" s="164"/>
      <c r="BP346" s="165"/>
    </row>
    <row r="347" spans="2:68" s="14" customFormat="1" ht="14.45" customHeight="1">
      <c r="B347" s="142"/>
      <c r="C347" s="143" t="s">
        <v>405</v>
      </c>
      <c r="D347" s="143" t="s">
        <v>148</v>
      </c>
      <c r="E347" s="144" t="s">
        <v>406</v>
      </c>
      <c r="F347" s="145" t="s">
        <v>407</v>
      </c>
      <c r="G347" s="146" t="s">
        <v>322</v>
      </c>
      <c r="H347" s="147">
        <v>1.0999999999999999E-2</v>
      </c>
      <c r="I347" s="147"/>
      <c r="J347" s="147">
        <f>ROUND(I347*H347,3)</f>
        <v>0</v>
      </c>
      <c r="K347" s="148"/>
      <c r="L347" s="15"/>
      <c r="M347" s="149"/>
      <c r="N347" s="150" t="s">
        <v>35</v>
      </c>
      <c r="O347" s="151">
        <v>34.322000000000003</v>
      </c>
      <c r="P347" s="151">
        <f>O347*H347</f>
        <v>0.37754199999999999</v>
      </c>
      <c r="Q347" s="151">
        <v>1.01895</v>
      </c>
      <c r="R347" s="151">
        <f>Q347*H347</f>
        <v>1.120845E-2</v>
      </c>
      <c r="S347" s="151">
        <v>0</v>
      </c>
      <c r="T347" s="152">
        <f>S347*H347</f>
        <v>0</v>
      </c>
      <c r="AR347" s="153" t="s">
        <v>87</v>
      </c>
      <c r="AT347" s="153" t="s">
        <v>148</v>
      </c>
      <c r="AU347" s="153" t="s">
        <v>80</v>
      </c>
      <c r="AY347" s="3" t="s">
        <v>146</v>
      </c>
      <c r="BE347" s="154">
        <f>IF(N347="základná",J347,0)</f>
        <v>0</v>
      </c>
      <c r="BF347" s="154">
        <f>IF(N347="znížená",J347,0)</f>
        <v>0</v>
      </c>
      <c r="BG347" s="154">
        <f>IF(N347="zákl. prenesená",J347,0)</f>
        <v>0</v>
      </c>
      <c r="BH347" s="154">
        <f>IF(N347="zníž. prenesená",J347,0)</f>
        <v>0</v>
      </c>
      <c r="BI347" s="154">
        <f>IF(N347="nulová",J347,0)</f>
        <v>0</v>
      </c>
      <c r="BJ347" s="3" t="s">
        <v>80</v>
      </c>
      <c r="BK347" s="155">
        <f>ROUND(I347*H347,3)</f>
        <v>0</v>
      </c>
      <c r="BL347" s="82" t="s">
        <v>87</v>
      </c>
      <c r="BM347" s="153" t="s">
        <v>408</v>
      </c>
      <c r="BP347" s="83"/>
    </row>
    <row r="348" spans="2:68" s="156" customFormat="1" ht="11.25">
      <c r="B348" s="157"/>
      <c r="D348" s="158" t="s">
        <v>156</v>
      </c>
      <c r="E348" s="159"/>
      <c r="F348" s="160" t="s">
        <v>409</v>
      </c>
      <c r="H348" s="161">
        <v>1.14E-2</v>
      </c>
      <c r="L348" s="157"/>
      <c r="M348" s="162"/>
      <c r="T348" s="163"/>
      <c r="AT348" s="159" t="s">
        <v>156</v>
      </c>
      <c r="AU348" s="159" t="s">
        <v>80</v>
      </c>
      <c r="AV348" s="156" t="s">
        <v>80</v>
      </c>
      <c r="AW348" s="156" t="s">
        <v>27</v>
      </c>
      <c r="AX348" s="156" t="s">
        <v>76</v>
      </c>
      <c r="AY348" s="159" t="s">
        <v>146</v>
      </c>
      <c r="BL348" s="164"/>
      <c r="BP348" s="165"/>
    </row>
    <row r="349" spans="2:68" s="14" customFormat="1" ht="14.45" customHeight="1">
      <c r="B349" s="142"/>
      <c r="C349" s="143" t="s">
        <v>410</v>
      </c>
      <c r="D349" s="143" t="s">
        <v>148</v>
      </c>
      <c r="E349" s="144" t="s">
        <v>411</v>
      </c>
      <c r="F349" s="145" t="s">
        <v>412</v>
      </c>
      <c r="G349" s="146" t="s">
        <v>165</v>
      </c>
      <c r="H349" s="147">
        <v>19.350000000000001</v>
      </c>
      <c r="I349" s="147"/>
      <c r="J349" s="147">
        <f>ROUND(I349*H349,3)</f>
        <v>0</v>
      </c>
      <c r="K349" s="148"/>
      <c r="L349" s="15"/>
      <c r="M349" s="149"/>
      <c r="N349" s="150" t="s">
        <v>35</v>
      </c>
      <c r="O349" s="151">
        <v>0.58099999999999996</v>
      </c>
      <c r="P349" s="151">
        <f>O349*H349</f>
        <v>11.24235</v>
      </c>
      <c r="Q349" s="151">
        <v>2.2151299999999998</v>
      </c>
      <c r="R349" s="151">
        <f>Q349*H349</f>
        <v>42.862765500000002</v>
      </c>
      <c r="S349" s="151">
        <v>0</v>
      </c>
      <c r="T349" s="152">
        <f>S349*H349</f>
        <v>0</v>
      </c>
      <c r="AR349" s="153" t="s">
        <v>87</v>
      </c>
      <c r="AT349" s="153" t="s">
        <v>148</v>
      </c>
      <c r="AU349" s="153" t="s">
        <v>80</v>
      </c>
      <c r="AY349" s="3" t="s">
        <v>146</v>
      </c>
      <c r="BE349" s="154">
        <f>IF(N349="základná",J349,0)</f>
        <v>0</v>
      </c>
      <c r="BF349" s="154">
        <f>IF(N349="znížená",J349,0)</f>
        <v>0</v>
      </c>
      <c r="BG349" s="154">
        <f>IF(N349="zákl. prenesená",J349,0)</f>
        <v>0</v>
      </c>
      <c r="BH349" s="154">
        <f>IF(N349="zníž. prenesená",J349,0)</f>
        <v>0</v>
      </c>
      <c r="BI349" s="154">
        <f>IF(N349="nulová",J349,0)</f>
        <v>0</v>
      </c>
      <c r="BJ349" s="3" t="s">
        <v>80</v>
      </c>
      <c r="BK349" s="155">
        <f>ROUND(I349*H349,3)</f>
        <v>0</v>
      </c>
      <c r="BL349" s="82" t="s">
        <v>87</v>
      </c>
      <c r="BM349" s="153" t="s">
        <v>413</v>
      </c>
      <c r="BP349" s="83"/>
    </row>
    <row r="350" spans="2:68" s="156" customFormat="1" ht="11.25">
      <c r="B350" s="157"/>
      <c r="D350" s="158" t="s">
        <v>156</v>
      </c>
      <c r="E350" s="159"/>
      <c r="F350" s="160" t="s">
        <v>205</v>
      </c>
      <c r="H350" s="161">
        <v>0.09</v>
      </c>
      <c r="L350" s="157"/>
      <c r="M350" s="162"/>
      <c r="T350" s="163"/>
      <c r="AT350" s="159" t="s">
        <v>156</v>
      </c>
      <c r="AU350" s="159" t="s">
        <v>80</v>
      </c>
      <c r="AV350" s="156" t="s">
        <v>80</v>
      </c>
      <c r="AW350" s="156" t="s">
        <v>27</v>
      </c>
      <c r="AX350" s="156" t="s">
        <v>69</v>
      </c>
      <c r="AY350" s="159" t="s">
        <v>146</v>
      </c>
      <c r="BL350" s="164"/>
      <c r="BP350" s="165"/>
    </row>
    <row r="351" spans="2:68" s="156" customFormat="1" ht="11.25">
      <c r="B351" s="157"/>
      <c r="D351" s="158" t="s">
        <v>156</v>
      </c>
      <c r="E351" s="159"/>
      <c r="F351" s="160" t="s">
        <v>206</v>
      </c>
      <c r="H351" s="161">
        <v>0.192</v>
      </c>
      <c r="L351" s="157"/>
      <c r="M351" s="162"/>
      <c r="T351" s="163"/>
      <c r="AT351" s="159" t="s">
        <v>156</v>
      </c>
      <c r="AU351" s="159" t="s">
        <v>80</v>
      </c>
      <c r="AV351" s="156" t="s">
        <v>80</v>
      </c>
      <c r="AW351" s="156" t="s">
        <v>27</v>
      </c>
      <c r="AX351" s="156" t="s">
        <v>69</v>
      </c>
      <c r="AY351" s="159" t="s">
        <v>146</v>
      </c>
      <c r="BL351" s="164"/>
      <c r="BP351" s="165"/>
    </row>
    <row r="352" spans="2:68" s="156" customFormat="1" ht="11.25">
      <c r="B352" s="157"/>
      <c r="D352" s="158" t="s">
        <v>156</v>
      </c>
      <c r="E352" s="159"/>
      <c r="F352" s="160" t="s">
        <v>207</v>
      </c>
      <c r="H352" s="161">
        <v>0.89600000000000002</v>
      </c>
      <c r="L352" s="157"/>
      <c r="M352" s="162"/>
      <c r="T352" s="163"/>
      <c r="AT352" s="159" t="s">
        <v>156</v>
      </c>
      <c r="AU352" s="159" t="s">
        <v>80</v>
      </c>
      <c r="AV352" s="156" t="s">
        <v>80</v>
      </c>
      <c r="AW352" s="156" t="s">
        <v>27</v>
      </c>
      <c r="AX352" s="156" t="s">
        <v>69</v>
      </c>
      <c r="AY352" s="159" t="s">
        <v>146</v>
      </c>
      <c r="BL352" s="164"/>
      <c r="BP352" s="165"/>
    </row>
    <row r="353" spans="2:68" s="175" customFormat="1" ht="11.25">
      <c r="B353" s="176"/>
      <c r="D353" s="158" t="s">
        <v>156</v>
      </c>
      <c r="E353" s="177"/>
      <c r="F353" s="178" t="s">
        <v>208</v>
      </c>
      <c r="H353" s="179">
        <v>1.1779999999999999</v>
      </c>
      <c r="L353" s="176"/>
      <c r="M353" s="180"/>
      <c r="T353" s="181"/>
      <c r="AT353" s="177" t="s">
        <v>156</v>
      </c>
      <c r="AU353" s="177" t="s">
        <v>80</v>
      </c>
      <c r="AV353" s="175" t="s">
        <v>84</v>
      </c>
      <c r="AW353" s="175" t="s">
        <v>27</v>
      </c>
      <c r="AX353" s="175" t="s">
        <v>69</v>
      </c>
      <c r="AY353" s="177" t="s">
        <v>146</v>
      </c>
      <c r="BL353" s="182"/>
      <c r="BP353" s="183"/>
    </row>
    <row r="354" spans="2:68" s="156" customFormat="1" ht="11.25">
      <c r="B354" s="157"/>
      <c r="D354" s="158" t="s">
        <v>156</v>
      </c>
      <c r="E354" s="159"/>
      <c r="F354" s="160" t="s">
        <v>209</v>
      </c>
      <c r="H354" s="161">
        <v>0.89600000000000002</v>
      </c>
      <c r="L354" s="157"/>
      <c r="M354" s="162"/>
      <c r="T354" s="163"/>
      <c r="AT354" s="159" t="s">
        <v>156</v>
      </c>
      <c r="AU354" s="159" t="s">
        <v>80</v>
      </c>
      <c r="AV354" s="156" t="s">
        <v>80</v>
      </c>
      <c r="AW354" s="156" t="s">
        <v>27</v>
      </c>
      <c r="AX354" s="156" t="s">
        <v>69</v>
      </c>
      <c r="AY354" s="159" t="s">
        <v>146</v>
      </c>
      <c r="BL354" s="164"/>
      <c r="BP354" s="165"/>
    </row>
    <row r="355" spans="2:68" s="175" customFormat="1" ht="11.25">
      <c r="B355" s="176"/>
      <c r="D355" s="158" t="s">
        <v>156</v>
      </c>
      <c r="E355" s="177"/>
      <c r="F355" s="178" t="s">
        <v>208</v>
      </c>
      <c r="H355" s="179">
        <v>0.89600000000000002</v>
      </c>
      <c r="L355" s="176"/>
      <c r="M355" s="180"/>
      <c r="T355" s="181"/>
      <c r="AT355" s="177" t="s">
        <v>156</v>
      </c>
      <c r="AU355" s="177" t="s">
        <v>80</v>
      </c>
      <c r="AV355" s="175" t="s">
        <v>84</v>
      </c>
      <c r="AW355" s="175" t="s">
        <v>27</v>
      </c>
      <c r="AX355" s="175" t="s">
        <v>69</v>
      </c>
      <c r="AY355" s="177" t="s">
        <v>146</v>
      </c>
      <c r="BL355" s="182"/>
      <c r="BP355" s="183"/>
    </row>
    <row r="356" spans="2:68" s="156" customFormat="1" ht="11.25">
      <c r="B356" s="157"/>
      <c r="D356" s="158" t="s">
        <v>156</v>
      </c>
      <c r="E356" s="159"/>
      <c r="F356" s="160" t="s">
        <v>210</v>
      </c>
      <c r="H356" s="161">
        <v>0.14000000000000001</v>
      </c>
      <c r="L356" s="157"/>
      <c r="M356" s="162"/>
      <c r="T356" s="163"/>
      <c r="AT356" s="159" t="s">
        <v>156</v>
      </c>
      <c r="AU356" s="159" t="s">
        <v>80</v>
      </c>
      <c r="AV356" s="156" t="s">
        <v>80</v>
      </c>
      <c r="AW356" s="156" t="s">
        <v>27</v>
      </c>
      <c r="AX356" s="156" t="s">
        <v>69</v>
      </c>
      <c r="AY356" s="159" t="s">
        <v>146</v>
      </c>
      <c r="BL356" s="164"/>
      <c r="BP356" s="165"/>
    </row>
    <row r="357" spans="2:68" s="156" customFormat="1" ht="11.25">
      <c r="B357" s="157"/>
      <c r="D357" s="158" t="s">
        <v>156</v>
      </c>
      <c r="E357" s="159"/>
      <c r="F357" s="160" t="s">
        <v>211</v>
      </c>
      <c r="H357" s="161">
        <v>0.112</v>
      </c>
      <c r="L357" s="157"/>
      <c r="M357" s="162"/>
      <c r="T357" s="163"/>
      <c r="AT357" s="159" t="s">
        <v>156</v>
      </c>
      <c r="AU357" s="159" t="s">
        <v>80</v>
      </c>
      <c r="AV357" s="156" t="s">
        <v>80</v>
      </c>
      <c r="AW357" s="156" t="s">
        <v>27</v>
      </c>
      <c r="AX357" s="156" t="s">
        <v>69</v>
      </c>
      <c r="AY357" s="159" t="s">
        <v>146</v>
      </c>
      <c r="BL357" s="164"/>
      <c r="BP357" s="165"/>
    </row>
    <row r="358" spans="2:68" s="175" customFormat="1" ht="11.25">
      <c r="B358" s="176"/>
      <c r="D358" s="158" t="s">
        <v>156</v>
      </c>
      <c r="E358" s="177"/>
      <c r="F358" s="178" t="s">
        <v>208</v>
      </c>
      <c r="H358" s="179">
        <v>0.252</v>
      </c>
      <c r="L358" s="176"/>
      <c r="M358" s="180"/>
      <c r="T358" s="181"/>
      <c r="AT358" s="177" t="s">
        <v>156</v>
      </c>
      <c r="AU358" s="177" t="s">
        <v>80</v>
      </c>
      <c r="AV358" s="175" t="s">
        <v>84</v>
      </c>
      <c r="AW358" s="175" t="s">
        <v>27</v>
      </c>
      <c r="AX358" s="175" t="s">
        <v>69</v>
      </c>
      <c r="AY358" s="177" t="s">
        <v>146</v>
      </c>
      <c r="BL358" s="182"/>
      <c r="BP358" s="183"/>
    </row>
    <row r="359" spans="2:68" s="156" customFormat="1" ht="11.25">
      <c r="B359" s="157"/>
      <c r="D359" s="158" t="s">
        <v>156</v>
      </c>
      <c r="E359" s="159"/>
      <c r="F359" s="160" t="s">
        <v>212</v>
      </c>
      <c r="H359" s="161">
        <v>17.024000000000001</v>
      </c>
      <c r="L359" s="157"/>
      <c r="M359" s="162"/>
      <c r="T359" s="163"/>
      <c r="AT359" s="159" t="s">
        <v>156</v>
      </c>
      <c r="AU359" s="159" t="s">
        <v>80</v>
      </c>
      <c r="AV359" s="156" t="s">
        <v>80</v>
      </c>
      <c r="AW359" s="156" t="s">
        <v>27</v>
      </c>
      <c r="AX359" s="156" t="s">
        <v>69</v>
      </c>
      <c r="AY359" s="159" t="s">
        <v>146</v>
      </c>
      <c r="BL359" s="164"/>
      <c r="BP359" s="165"/>
    </row>
    <row r="360" spans="2:68" s="175" customFormat="1" ht="11.25">
      <c r="B360" s="176"/>
      <c r="D360" s="158" t="s">
        <v>156</v>
      </c>
      <c r="E360" s="177"/>
      <c r="F360" s="178" t="s">
        <v>208</v>
      </c>
      <c r="H360" s="179">
        <v>17.024000000000001</v>
      </c>
      <c r="L360" s="176"/>
      <c r="M360" s="180"/>
      <c r="T360" s="181"/>
      <c r="AT360" s="177" t="s">
        <v>156</v>
      </c>
      <c r="AU360" s="177" t="s">
        <v>80</v>
      </c>
      <c r="AV360" s="175" t="s">
        <v>84</v>
      </c>
      <c r="AW360" s="175" t="s">
        <v>27</v>
      </c>
      <c r="AX360" s="175" t="s">
        <v>69</v>
      </c>
      <c r="AY360" s="177" t="s">
        <v>146</v>
      </c>
      <c r="BL360" s="182"/>
      <c r="BP360" s="183"/>
    </row>
    <row r="361" spans="2:68" s="166" customFormat="1" ht="11.25">
      <c r="B361" s="167"/>
      <c r="D361" s="158" t="s">
        <v>156</v>
      </c>
      <c r="E361" s="168"/>
      <c r="F361" s="169" t="s">
        <v>159</v>
      </c>
      <c r="H361" s="170">
        <v>19.350000000000001</v>
      </c>
      <c r="L361" s="167"/>
      <c r="M361" s="171"/>
      <c r="T361" s="172"/>
      <c r="AT361" s="168" t="s">
        <v>156</v>
      </c>
      <c r="AU361" s="168" t="s">
        <v>80</v>
      </c>
      <c r="AV361" s="166" t="s">
        <v>87</v>
      </c>
      <c r="AW361" s="166" t="s">
        <v>27</v>
      </c>
      <c r="AX361" s="166" t="s">
        <v>76</v>
      </c>
      <c r="AY361" s="168" t="s">
        <v>146</v>
      </c>
      <c r="BL361" s="173"/>
      <c r="BP361" s="174"/>
    </row>
    <row r="362" spans="2:68" s="14" customFormat="1" ht="24.2" customHeight="1">
      <c r="B362" s="142"/>
      <c r="C362" s="143" t="s">
        <v>414</v>
      </c>
      <c r="D362" s="143" t="s">
        <v>148</v>
      </c>
      <c r="E362" s="144" t="s">
        <v>415</v>
      </c>
      <c r="F362" s="145" t="s">
        <v>416</v>
      </c>
      <c r="G362" s="146" t="s">
        <v>165</v>
      </c>
      <c r="H362" s="147">
        <v>0.76800000000000002</v>
      </c>
      <c r="I362" s="147"/>
      <c r="J362" s="147">
        <f>ROUND(I362*H362,3)</f>
        <v>0</v>
      </c>
      <c r="K362" s="148"/>
      <c r="L362" s="15"/>
      <c r="M362" s="149"/>
      <c r="N362" s="150" t="s">
        <v>35</v>
      </c>
      <c r="O362" s="151">
        <v>0.60355999999999999</v>
      </c>
      <c r="P362" s="151">
        <f>O362*H362</f>
        <v>0.46353408000000001</v>
      </c>
      <c r="Q362" s="151">
        <v>2.2151299999999998</v>
      </c>
      <c r="R362" s="151">
        <f>Q362*H362</f>
        <v>1.7012198399999998</v>
      </c>
      <c r="S362" s="151">
        <v>0</v>
      </c>
      <c r="T362" s="152">
        <f>S362*H362</f>
        <v>0</v>
      </c>
      <c r="AR362" s="153" t="s">
        <v>87</v>
      </c>
      <c r="AT362" s="153" t="s">
        <v>148</v>
      </c>
      <c r="AU362" s="153" t="s">
        <v>80</v>
      </c>
      <c r="AY362" s="3" t="s">
        <v>146</v>
      </c>
      <c r="BE362" s="154">
        <f>IF(N362="základná",J362,0)</f>
        <v>0</v>
      </c>
      <c r="BF362" s="154">
        <f>IF(N362="znížená",J362,0)</f>
        <v>0</v>
      </c>
      <c r="BG362" s="154">
        <f>IF(N362="zákl. prenesená",J362,0)</f>
        <v>0</v>
      </c>
      <c r="BH362" s="154">
        <f>IF(N362="zníž. prenesená",J362,0)</f>
        <v>0</v>
      </c>
      <c r="BI362" s="154">
        <f>IF(N362="nulová",J362,0)</f>
        <v>0</v>
      </c>
      <c r="BJ362" s="3" t="s">
        <v>80</v>
      </c>
      <c r="BK362" s="155">
        <f>ROUND(I362*H362,3)</f>
        <v>0</v>
      </c>
      <c r="BL362" s="82" t="s">
        <v>87</v>
      </c>
      <c r="BM362" s="153" t="s">
        <v>417</v>
      </c>
      <c r="BP362" s="83"/>
    </row>
    <row r="363" spans="2:68" s="156" customFormat="1" ht="11.25">
      <c r="B363" s="157"/>
      <c r="D363" s="158" t="s">
        <v>156</v>
      </c>
      <c r="E363" s="159"/>
      <c r="F363" s="160" t="s">
        <v>418</v>
      </c>
      <c r="H363" s="161">
        <v>0.76800000000000002</v>
      </c>
      <c r="L363" s="157"/>
      <c r="M363" s="162"/>
      <c r="T363" s="163"/>
      <c r="AT363" s="159" t="s">
        <v>156</v>
      </c>
      <c r="AU363" s="159" t="s">
        <v>80</v>
      </c>
      <c r="AV363" s="156" t="s">
        <v>80</v>
      </c>
      <c r="AW363" s="156" t="s">
        <v>27</v>
      </c>
      <c r="AX363" s="156" t="s">
        <v>69</v>
      </c>
      <c r="AY363" s="159" t="s">
        <v>146</v>
      </c>
      <c r="BL363" s="164"/>
      <c r="BP363" s="165"/>
    </row>
    <row r="364" spans="2:68" s="166" customFormat="1" ht="11.25">
      <c r="B364" s="167"/>
      <c r="D364" s="158" t="s">
        <v>156</v>
      </c>
      <c r="E364" s="168"/>
      <c r="F364" s="169" t="s">
        <v>159</v>
      </c>
      <c r="H364" s="170">
        <v>0.76800000000000002</v>
      </c>
      <c r="L364" s="167"/>
      <c r="M364" s="171"/>
      <c r="T364" s="172"/>
      <c r="AT364" s="168" t="s">
        <v>156</v>
      </c>
      <c r="AU364" s="168" t="s">
        <v>80</v>
      </c>
      <c r="AV364" s="166" t="s">
        <v>87</v>
      </c>
      <c r="AW364" s="166" t="s">
        <v>27</v>
      </c>
      <c r="AX364" s="166" t="s">
        <v>76</v>
      </c>
      <c r="AY364" s="168" t="s">
        <v>146</v>
      </c>
      <c r="BL364" s="173"/>
      <c r="BP364" s="174"/>
    </row>
    <row r="365" spans="2:68" s="14" customFormat="1" ht="14.45" customHeight="1">
      <c r="B365" s="142"/>
      <c r="C365" s="143" t="s">
        <v>419</v>
      </c>
      <c r="D365" s="143" t="s">
        <v>148</v>
      </c>
      <c r="E365" s="144" t="s">
        <v>420</v>
      </c>
      <c r="F365" s="145" t="s">
        <v>421</v>
      </c>
      <c r="G365" s="146" t="s">
        <v>322</v>
      </c>
      <c r="H365" s="147">
        <v>2.1000000000000001E-2</v>
      </c>
      <c r="I365" s="147"/>
      <c r="J365" s="147">
        <f>ROUND(I365*H365,3)</f>
        <v>0</v>
      </c>
      <c r="K365" s="148"/>
      <c r="L365" s="15"/>
      <c r="M365" s="149"/>
      <c r="N365" s="150" t="s">
        <v>35</v>
      </c>
      <c r="O365" s="151">
        <v>35.362000000000002</v>
      </c>
      <c r="P365" s="151">
        <f>O365*H365</f>
        <v>0.7426020000000001</v>
      </c>
      <c r="Q365" s="151">
        <v>1.01895</v>
      </c>
      <c r="R365" s="151">
        <f>Q365*H365</f>
        <v>2.1397950000000002E-2</v>
      </c>
      <c r="S365" s="151">
        <v>0</v>
      </c>
      <c r="T365" s="152">
        <f>S365*H365</f>
        <v>0</v>
      </c>
      <c r="AR365" s="153" t="s">
        <v>87</v>
      </c>
      <c r="AT365" s="153" t="s">
        <v>148</v>
      </c>
      <c r="AU365" s="153" t="s">
        <v>80</v>
      </c>
      <c r="AY365" s="3" t="s">
        <v>146</v>
      </c>
      <c r="BE365" s="154">
        <f>IF(N365="základná",J365,0)</f>
        <v>0</v>
      </c>
      <c r="BF365" s="154">
        <f>IF(N365="znížená",J365,0)</f>
        <v>0</v>
      </c>
      <c r="BG365" s="154">
        <f>IF(N365="zákl. prenesená",J365,0)</f>
        <v>0</v>
      </c>
      <c r="BH365" s="154">
        <f>IF(N365="zníž. prenesená",J365,0)</f>
        <v>0</v>
      </c>
      <c r="BI365" s="154">
        <f>IF(N365="nulová",J365,0)</f>
        <v>0</v>
      </c>
      <c r="BJ365" s="3" t="s">
        <v>80</v>
      </c>
      <c r="BK365" s="155">
        <f>ROUND(I365*H365,3)</f>
        <v>0</v>
      </c>
      <c r="BL365" s="82" t="s">
        <v>87</v>
      </c>
      <c r="BM365" s="153" t="s">
        <v>422</v>
      </c>
      <c r="BP365" s="83"/>
    </row>
    <row r="366" spans="2:68" s="156" customFormat="1" ht="11.25">
      <c r="B366" s="157"/>
      <c r="D366" s="158" t="s">
        <v>156</v>
      </c>
      <c r="E366" s="159"/>
      <c r="F366" s="160" t="s">
        <v>423</v>
      </c>
      <c r="H366" s="161">
        <v>2.07E-2</v>
      </c>
      <c r="L366" s="157"/>
      <c r="M366" s="162"/>
      <c r="T366" s="163"/>
      <c r="AT366" s="159" t="s">
        <v>156</v>
      </c>
      <c r="AU366" s="159" t="s">
        <v>80</v>
      </c>
      <c r="AV366" s="156" t="s">
        <v>80</v>
      </c>
      <c r="AW366" s="156" t="s">
        <v>27</v>
      </c>
      <c r="AX366" s="156" t="s">
        <v>69</v>
      </c>
      <c r="AY366" s="159" t="s">
        <v>146</v>
      </c>
      <c r="BL366" s="164"/>
      <c r="BP366" s="165"/>
    </row>
    <row r="367" spans="2:68" s="166" customFormat="1" ht="11.25">
      <c r="B367" s="167"/>
      <c r="D367" s="158" t="s">
        <v>156</v>
      </c>
      <c r="E367" s="168"/>
      <c r="F367" s="169" t="s">
        <v>159</v>
      </c>
      <c r="H367" s="170">
        <v>2.07E-2</v>
      </c>
      <c r="L367" s="167"/>
      <c r="M367" s="171"/>
      <c r="T367" s="172"/>
      <c r="AT367" s="168" t="s">
        <v>156</v>
      </c>
      <c r="AU367" s="168" t="s">
        <v>80</v>
      </c>
      <c r="AV367" s="166" t="s">
        <v>87</v>
      </c>
      <c r="AW367" s="166" t="s">
        <v>27</v>
      </c>
      <c r="AX367" s="166" t="s">
        <v>76</v>
      </c>
      <c r="AY367" s="168" t="s">
        <v>146</v>
      </c>
      <c r="BL367" s="173"/>
      <c r="BP367" s="174"/>
    </row>
    <row r="368" spans="2:68" s="14" customFormat="1" ht="14.45" customHeight="1">
      <c r="B368" s="142"/>
      <c r="C368" s="143" t="s">
        <v>424</v>
      </c>
      <c r="D368" s="143" t="s">
        <v>148</v>
      </c>
      <c r="E368" s="144" t="s">
        <v>425</v>
      </c>
      <c r="F368" s="145" t="s">
        <v>426</v>
      </c>
      <c r="G368" s="146" t="s">
        <v>228</v>
      </c>
      <c r="H368" s="147">
        <v>223</v>
      </c>
      <c r="I368" s="147"/>
      <c r="J368" s="147">
        <f>ROUND(I368*H368,3)</f>
        <v>0</v>
      </c>
      <c r="K368" s="148"/>
      <c r="L368" s="15"/>
      <c r="M368" s="149"/>
      <c r="N368" s="150" t="s">
        <v>35</v>
      </c>
      <c r="O368" s="151">
        <v>4.0919999999999998E-2</v>
      </c>
      <c r="P368" s="151">
        <f>O368*H368</f>
        <v>9.1251599999999993</v>
      </c>
      <c r="Q368" s="151">
        <v>3.4199999999999999E-3</v>
      </c>
      <c r="R368" s="151">
        <f>Q368*H368</f>
        <v>0.76266</v>
      </c>
      <c r="S368" s="151">
        <v>0</v>
      </c>
      <c r="T368" s="152">
        <f>S368*H368</f>
        <v>0</v>
      </c>
      <c r="AR368" s="153" t="s">
        <v>87</v>
      </c>
      <c r="AT368" s="153" t="s">
        <v>148</v>
      </c>
      <c r="AU368" s="153" t="s">
        <v>80</v>
      </c>
      <c r="AY368" s="3" t="s">
        <v>146</v>
      </c>
      <c r="BE368" s="154">
        <f>IF(N368="základná",J368,0)</f>
        <v>0</v>
      </c>
      <c r="BF368" s="154">
        <f>IF(N368="znížená",J368,0)</f>
        <v>0</v>
      </c>
      <c r="BG368" s="154">
        <f>IF(N368="zákl. prenesená",J368,0)</f>
        <v>0</v>
      </c>
      <c r="BH368" s="154">
        <f>IF(N368="zníž. prenesená",J368,0)</f>
        <v>0</v>
      </c>
      <c r="BI368" s="154">
        <f>IF(N368="nulová",J368,0)</f>
        <v>0</v>
      </c>
      <c r="BJ368" s="3" t="s">
        <v>80</v>
      </c>
      <c r="BK368" s="155">
        <f>ROUND(I368*H368,3)</f>
        <v>0</v>
      </c>
      <c r="BL368" s="82" t="s">
        <v>87</v>
      </c>
      <c r="BM368" s="153" t="s">
        <v>427</v>
      </c>
      <c r="BP368" s="83"/>
    </row>
    <row r="369" spans="2:68" s="156" customFormat="1" ht="11.25">
      <c r="B369" s="157"/>
      <c r="D369" s="158" t="s">
        <v>156</v>
      </c>
      <c r="E369" s="159"/>
      <c r="F369" s="160" t="s">
        <v>428</v>
      </c>
      <c r="H369" s="161">
        <v>223</v>
      </c>
      <c r="L369" s="157"/>
      <c r="M369" s="162"/>
      <c r="T369" s="163"/>
      <c r="AT369" s="159" t="s">
        <v>156</v>
      </c>
      <c r="AU369" s="159" t="s">
        <v>80</v>
      </c>
      <c r="AV369" s="156" t="s">
        <v>80</v>
      </c>
      <c r="AW369" s="156" t="s">
        <v>27</v>
      </c>
      <c r="AX369" s="156" t="s">
        <v>76</v>
      </c>
      <c r="AY369" s="159" t="s">
        <v>146</v>
      </c>
      <c r="BL369" s="164"/>
      <c r="BP369" s="165"/>
    </row>
    <row r="370" spans="2:68" s="14" customFormat="1" ht="37.9" customHeight="1">
      <c r="B370" s="142"/>
      <c r="C370" s="143" t="s">
        <v>429</v>
      </c>
      <c r="D370" s="143" t="s">
        <v>148</v>
      </c>
      <c r="E370" s="144" t="s">
        <v>430</v>
      </c>
      <c r="F370" s="145" t="s">
        <v>431</v>
      </c>
      <c r="G370" s="146" t="s">
        <v>228</v>
      </c>
      <c r="H370" s="147">
        <v>13.8</v>
      </c>
      <c r="I370" s="147"/>
      <c r="J370" s="147">
        <f>ROUND(I370*H370,3)</f>
        <v>0</v>
      </c>
      <c r="K370" s="148"/>
      <c r="L370" s="15"/>
      <c r="M370" s="149"/>
      <c r="N370" s="150" t="s">
        <v>35</v>
      </c>
      <c r="O370" s="151">
        <v>1.484</v>
      </c>
      <c r="P370" s="151">
        <f>O370*H370</f>
        <v>20.479200000000002</v>
      </c>
      <c r="Q370" s="151">
        <v>7.6920000000000002E-2</v>
      </c>
      <c r="R370" s="151">
        <f>Q370*H370</f>
        <v>1.061496</v>
      </c>
      <c r="S370" s="151">
        <v>0</v>
      </c>
      <c r="T370" s="152">
        <f>S370*H370</f>
        <v>0</v>
      </c>
      <c r="AR370" s="153" t="s">
        <v>87</v>
      </c>
      <c r="AT370" s="153" t="s">
        <v>148</v>
      </c>
      <c r="AU370" s="153" t="s">
        <v>80</v>
      </c>
      <c r="AY370" s="3" t="s">
        <v>146</v>
      </c>
      <c r="BE370" s="154">
        <f>IF(N370="základná",J370,0)</f>
        <v>0</v>
      </c>
      <c r="BF370" s="154">
        <f>IF(N370="znížená",J370,0)</f>
        <v>0</v>
      </c>
      <c r="BG370" s="154">
        <f>IF(N370="zákl. prenesená",J370,0)</f>
        <v>0</v>
      </c>
      <c r="BH370" s="154">
        <f>IF(N370="zníž. prenesená",J370,0)</f>
        <v>0</v>
      </c>
      <c r="BI370" s="154">
        <f>IF(N370="nulová",J370,0)</f>
        <v>0</v>
      </c>
      <c r="BJ370" s="3" t="s">
        <v>80</v>
      </c>
      <c r="BK370" s="155">
        <f>ROUND(I370*H370,3)</f>
        <v>0</v>
      </c>
      <c r="BL370" s="82" t="s">
        <v>87</v>
      </c>
      <c r="BM370" s="153" t="s">
        <v>432</v>
      </c>
      <c r="BP370" s="83"/>
    </row>
    <row r="371" spans="2:68" s="129" customFormat="1" ht="22.9" customHeight="1">
      <c r="B371" s="130"/>
      <c r="D371" s="131" t="s">
        <v>68</v>
      </c>
      <c r="E371" s="140" t="s">
        <v>84</v>
      </c>
      <c r="F371" s="140" t="s">
        <v>433</v>
      </c>
      <c r="J371" s="141">
        <f>BK371</f>
        <v>0</v>
      </c>
      <c r="L371" s="130"/>
      <c r="M371" s="134"/>
      <c r="P371" s="135">
        <f>SUM(P372:P392)</f>
        <v>468.93836999999996</v>
      </c>
      <c r="R371" s="135">
        <f>SUM(R372:R392)</f>
        <v>155.14843829999998</v>
      </c>
      <c r="T371" s="136">
        <f>SUM(T372:T392)</f>
        <v>0</v>
      </c>
      <c r="AR371" s="131" t="s">
        <v>76</v>
      </c>
      <c r="AT371" s="137" t="s">
        <v>68</v>
      </c>
      <c r="AU371" s="137" t="s">
        <v>76</v>
      </c>
      <c r="AY371" s="131" t="s">
        <v>146</v>
      </c>
      <c r="BK371" s="138">
        <f>SUM(BK372:BK392)</f>
        <v>0</v>
      </c>
      <c r="BL371" s="137"/>
      <c r="BP371" s="139"/>
    </row>
    <row r="372" spans="2:68" s="14" customFormat="1" ht="24.2" customHeight="1">
      <c r="B372" s="142"/>
      <c r="C372" s="143" t="s">
        <v>434</v>
      </c>
      <c r="D372" s="143" t="s">
        <v>148</v>
      </c>
      <c r="E372" s="144" t="s">
        <v>435</v>
      </c>
      <c r="F372" s="145" t="s">
        <v>436</v>
      </c>
      <c r="G372" s="146" t="s">
        <v>228</v>
      </c>
      <c r="H372" s="147">
        <v>116.8</v>
      </c>
      <c r="I372" s="147"/>
      <c r="J372" s="147">
        <f>ROUND(I372*H372,3)</f>
        <v>0</v>
      </c>
      <c r="K372" s="148"/>
      <c r="L372" s="15"/>
      <c r="M372" s="149"/>
      <c r="N372" s="150" t="s">
        <v>35</v>
      </c>
      <c r="O372" s="151">
        <v>0.28999999999999998</v>
      </c>
      <c r="P372" s="151">
        <f>O372*H372</f>
        <v>33.872</v>
      </c>
      <c r="Q372" s="151">
        <v>0</v>
      </c>
      <c r="R372" s="151">
        <f>Q372*H372</f>
        <v>0</v>
      </c>
      <c r="S372" s="151">
        <v>0</v>
      </c>
      <c r="T372" s="152">
        <f>S372*H372</f>
        <v>0</v>
      </c>
      <c r="AR372" s="153" t="s">
        <v>87</v>
      </c>
      <c r="AT372" s="153" t="s">
        <v>148</v>
      </c>
      <c r="AU372" s="153" t="s">
        <v>80</v>
      </c>
      <c r="AY372" s="3" t="s">
        <v>146</v>
      </c>
      <c r="BE372" s="154">
        <f>IF(N372="základná",J372,0)</f>
        <v>0</v>
      </c>
      <c r="BF372" s="154">
        <f>IF(N372="znížená",J372,0)</f>
        <v>0</v>
      </c>
      <c r="BG372" s="154">
        <f>IF(N372="zákl. prenesená",J372,0)</f>
        <v>0</v>
      </c>
      <c r="BH372" s="154">
        <f>IF(N372="zníž. prenesená",J372,0)</f>
        <v>0</v>
      </c>
      <c r="BI372" s="154">
        <f>IF(N372="nulová",J372,0)</f>
        <v>0</v>
      </c>
      <c r="BJ372" s="3" t="s">
        <v>80</v>
      </c>
      <c r="BK372" s="155">
        <f>ROUND(I372*H372,3)</f>
        <v>0</v>
      </c>
      <c r="BL372" s="82" t="s">
        <v>87</v>
      </c>
      <c r="BM372" s="153" t="s">
        <v>437</v>
      </c>
      <c r="BP372" s="83"/>
    </row>
    <row r="373" spans="2:68" s="156" customFormat="1" ht="11.25">
      <c r="B373" s="157"/>
      <c r="D373" s="158" t="s">
        <v>156</v>
      </c>
      <c r="E373" s="159"/>
      <c r="F373" s="160" t="s">
        <v>438</v>
      </c>
      <c r="H373" s="161">
        <v>50.1</v>
      </c>
      <c r="L373" s="157"/>
      <c r="M373" s="162"/>
      <c r="T373" s="163"/>
      <c r="AT373" s="159" t="s">
        <v>156</v>
      </c>
      <c r="AU373" s="159" t="s">
        <v>80</v>
      </c>
      <c r="AV373" s="156" t="s">
        <v>80</v>
      </c>
      <c r="AW373" s="156" t="s">
        <v>27</v>
      </c>
      <c r="AX373" s="156" t="s">
        <v>69</v>
      </c>
      <c r="AY373" s="159" t="s">
        <v>146</v>
      </c>
      <c r="BL373" s="164"/>
      <c r="BP373" s="165"/>
    </row>
    <row r="374" spans="2:68" s="156" customFormat="1" ht="11.25">
      <c r="B374" s="157"/>
      <c r="D374" s="158" t="s">
        <v>156</v>
      </c>
      <c r="E374" s="159"/>
      <c r="F374" s="160" t="s">
        <v>439</v>
      </c>
      <c r="H374" s="161">
        <v>56.7</v>
      </c>
      <c r="L374" s="157"/>
      <c r="M374" s="162"/>
      <c r="T374" s="163"/>
      <c r="AT374" s="159" t="s">
        <v>156</v>
      </c>
      <c r="AU374" s="159" t="s">
        <v>80</v>
      </c>
      <c r="AV374" s="156" t="s">
        <v>80</v>
      </c>
      <c r="AW374" s="156" t="s">
        <v>27</v>
      </c>
      <c r="AX374" s="156" t="s">
        <v>69</v>
      </c>
      <c r="AY374" s="159" t="s">
        <v>146</v>
      </c>
      <c r="BL374" s="164"/>
      <c r="BP374" s="165"/>
    </row>
    <row r="375" spans="2:68" s="175" customFormat="1" ht="11.25">
      <c r="B375" s="176"/>
      <c r="D375" s="158" t="s">
        <v>156</v>
      </c>
      <c r="E375" s="177"/>
      <c r="F375" s="178" t="s">
        <v>208</v>
      </c>
      <c r="H375" s="179">
        <v>106.8</v>
      </c>
      <c r="L375" s="176"/>
      <c r="M375" s="180"/>
      <c r="T375" s="181"/>
      <c r="AT375" s="177" t="s">
        <v>156</v>
      </c>
      <c r="AU375" s="177" t="s">
        <v>80</v>
      </c>
      <c r="AV375" s="175" t="s">
        <v>84</v>
      </c>
      <c r="AW375" s="175" t="s">
        <v>27</v>
      </c>
      <c r="AX375" s="175" t="s">
        <v>69</v>
      </c>
      <c r="AY375" s="177" t="s">
        <v>146</v>
      </c>
      <c r="BL375" s="182"/>
      <c r="BP375" s="183"/>
    </row>
    <row r="376" spans="2:68" s="156" customFormat="1" ht="22.5">
      <c r="B376" s="157"/>
      <c r="D376" s="158" t="s">
        <v>156</v>
      </c>
      <c r="E376" s="159"/>
      <c r="F376" s="160" t="s">
        <v>440</v>
      </c>
      <c r="H376" s="161">
        <v>10</v>
      </c>
      <c r="L376" s="157"/>
      <c r="M376" s="162"/>
      <c r="T376" s="163"/>
      <c r="AT376" s="159" t="s">
        <v>156</v>
      </c>
      <c r="AU376" s="159" t="s">
        <v>80</v>
      </c>
      <c r="AV376" s="156" t="s">
        <v>80</v>
      </c>
      <c r="AW376" s="156" t="s">
        <v>27</v>
      </c>
      <c r="AX376" s="156" t="s">
        <v>69</v>
      </c>
      <c r="AY376" s="159" t="s">
        <v>146</v>
      </c>
      <c r="BL376" s="164"/>
      <c r="BP376" s="165"/>
    </row>
    <row r="377" spans="2:68" s="166" customFormat="1" ht="11.25">
      <c r="B377" s="167"/>
      <c r="D377" s="158" t="s">
        <v>156</v>
      </c>
      <c r="E377" s="168"/>
      <c r="F377" s="169" t="s">
        <v>159</v>
      </c>
      <c r="H377" s="170">
        <v>116.8</v>
      </c>
      <c r="L377" s="167"/>
      <c r="M377" s="171"/>
      <c r="T377" s="172"/>
      <c r="AT377" s="168" t="s">
        <v>156</v>
      </c>
      <c r="AU377" s="168" t="s">
        <v>80</v>
      </c>
      <c r="AV377" s="166" t="s">
        <v>87</v>
      </c>
      <c r="AW377" s="166" t="s">
        <v>27</v>
      </c>
      <c r="AX377" s="166" t="s">
        <v>76</v>
      </c>
      <c r="AY377" s="168" t="s">
        <v>146</v>
      </c>
      <c r="BL377" s="173"/>
      <c r="BP377" s="174"/>
    </row>
    <row r="378" spans="2:68" s="14" customFormat="1" ht="24.2" customHeight="1">
      <c r="B378" s="142"/>
      <c r="C378" s="143" t="s">
        <v>441</v>
      </c>
      <c r="D378" s="143" t="s">
        <v>148</v>
      </c>
      <c r="E378" s="144" t="s">
        <v>442</v>
      </c>
      <c r="F378" s="145" t="s">
        <v>443</v>
      </c>
      <c r="G378" s="146" t="s">
        <v>165</v>
      </c>
      <c r="H378" s="147">
        <v>57.75</v>
      </c>
      <c r="I378" s="147"/>
      <c r="J378" s="147">
        <f>ROUND(I378*H378,3)</f>
        <v>0</v>
      </c>
      <c r="K378" s="148"/>
      <c r="L378" s="15"/>
      <c r="M378" s="149"/>
      <c r="N378" s="150" t="s">
        <v>35</v>
      </c>
      <c r="O378" s="151">
        <v>3.1030000000000002</v>
      </c>
      <c r="P378" s="151">
        <f>O378*H378</f>
        <v>179.19825</v>
      </c>
      <c r="Q378" s="151">
        <v>1.67</v>
      </c>
      <c r="R378" s="151">
        <f>Q378*H378</f>
        <v>96.442499999999995</v>
      </c>
      <c r="S378" s="151">
        <v>0</v>
      </c>
      <c r="T378" s="152">
        <f>S378*H378</f>
        <v>0</v>
      </c>
      <c r="AR378" s="153" t="s">
        <v>87</v>
      </c>
      <c r="AT378" s="153" t="s">
        <v>148</v>
      </c>
      <c r="AU378" s="153" t="s">
        <v>80</v>
      </c>
      <c r="AY378" s="3" t="s">
        <v>146</v>
      </c>
      <c r="BE378" s="154">
        <f>IF(N378="základná",J378,0)</f>
        <v>0</v>
      </c>
      <c r="BF378" s="154">
        <f>IF(N378="znížená",J378,0)</f>
        <v>0</v>
      </c>
      <c r="BG378" s="154">
        <f>IF(N378="zákl. prenesená",J378,0)</f>
        <v>0</v>
      </c>
      <c r="BH378" s="154">
        <f>IF(N378="zníž. prenesená",J378,0)</f>
        <v>0</v>
      </c>
      <c r="BI378" s="154">
        <f>IF(N378="nulová",J378,0)</f>
        <v>0</v>
      </c>
      <c r="BJ378" s="3" t="s">
        <v>80</v>
      </c>
      <c r="BK378" s="155">
        <f>ROUND(I378*H378,3)</f>
        <v>0</v>
      </c>
      <c r="BL378" s="82" t="s">
        <v>87</v>
      </c>
      <c r="BM378" s="153" t="s">
        <v>444</v>
      </c>
      <c r="BP378" s="83"/>
    </row>
    <row r="379" spans="2:68" s="156" customFormat="1" ht="11.25">
      <c r="B379" s="157"/>
      <c r="D379" s="158" t="s">
        <v>156</v>
      </c>
      <c r="E379" s="159"/>
      <c r="F379" s="160" t="s">
        <v>445</v>
      </c>
      <c r="H379" s="161">
        <v>46.5</v>
      </c>
      <c r="L379" s="157"/>
      <c r="M379" s="162"/>
      <c r="T379" s="163"/>
      <c r="AT379" s="159" t="s">
        <v>156</v>
      </c>
      <c r="AU379" s="159" t="s">
        <v>80</v>
      </c>
      <c r="AV379" s="156" t="s">
        <v>80</v>
      </c>
      <c r="AW379" s="156" t="s">
        <v>27</v>
      </c>
      <c r="AX379" s="156" t="s">
        <v>69</v>
      </c>
      <c r="AY379" s="159" t="s">
        <v>146</v>
      </c>
      <c r="BL379" s="164"/>
      <c r="BP379" s="165"/>
    </row>
    <row r="380" spans="2:68" s="156" customFormat="1" ht="11.25">
      <c r="B380" s="157"/>
      <c r="D380" s="158" t="s">
        <v>156</v>
      </c>
      <c r="E380" s="159"/>
      <c r="F380" s="160" t="s">
        <v>446</v>
      </c>
      <c r="H380" s="161">
        <v>11.25</v>
      </c>
      <c r="L380" s="157"/>
      <c r="M380" s="162"/>
      <c r="T380" s="163"/>
      <c r="AT380" s="159" t="s">
        <v>156</v>
      </c>
      <c r="AU380" s="159" t="s">
        <v>80</v>
      </c>
      <c r="AV380" s="156" t="s">
        <v>80</v>
      </c>
      <c r="AW380" s="156" t="s">
        <v>27</v>
      </c>
      <c r="AX380" s="156" t="s">
        <v>69</v>
      </c>
      <c r="AY380" s="159" t="s">
        <v>146</v>
      </c>
      <c r="BL380" s="164"/>
      <c r="BP380" s="165"/>
    </row>
    <row r="381" spans="2:68" s="166" customFormat="1" ht="11.25">
      <c r="B381" s="167"/>
      <c r="D381" s="158" t="s">
        <v>156</v>
      </c>
      <c r="E381" s="168"/>
      <c r="F381" s="169" t="s">
        <v>159</v>
      </c>
      <c r="H381" s="170">
        <v>57.75</v>
      </c>
      <c r="L381" s="167"/>
      <c r="M381" s="171"/>
      <c r="T381" s="172"/>
      <c r="AT381" s="168" t="s">
        <v>156</v>
      </c>
      <c r="AU381" s="168" t="s">
        <v>80</v>
      </c>
      <c r="AV381" s="166" t="s">
        <v>87</v>
      </c>
      <c r="AW381" s="166" t="s">
        <v>27</v>
      </c>
      <c r="AX381" s="166" t="s">
        <v>76</v>
      </c>
      <c r="AY381" s="168" t="s">
        <v>146</v>
      </c>
      <c r="BL381" s="173"/>
      <c r="BP381" s="174"/>
    </row>
    <row r="382" spans="2:68" s="14" customFormat="1" ht="24.2" customHeight="1">
      <c r="B382" s="142"/>
      <c r="C382" s="184" t="s">
        <v>447</v>
      </c>
      <c r="D382" s="184" t="s">
        <v>341</v>
      </c>
      <c r="E382" s="185" t="s">
        <v>448</v>
      </c>
      <c r="F382" s="186" t="s">
        <v>449</v>
      </c>
      <c r="G382" s="187" t="s">
        <v>165</v>
      </c>
      <c r="H382" s="188">
        <v>58.905000000000001</v>
      </c>
      <c r="I382" s="188"/>
      <c r="J382" s="188">
        <f>ROUND(I382*H382,3)</f>
        <v>0</v>
      </c>
      <c r="K382" s="189"/>
      <c r="L382" s="190"/>
      <c r="M382" s="191"/>
      <c r="N382" s="192" t="s">
        <v>35</v>
      </c>
      <c r="O382" s="151">
        <v>0</v>
      </c>
      <c r="P382" s="151">
        <f>O382*H382</f>
        <v>0</v>
      </c>
      <c r="Q382" s="151">
        <v>1.8499999999999999E-2</v>
      </c>
      <c r="R382" s="151">
        <f>Q382*H382</f>
        <v>1.0897425000000001</v>
      </c>
      <c r="S382" s="151">
        <v>0</v>
      </c>
      <c r="T382" s="152">
        <f>S382*H382</f>
        <v>0</v>
      </c>
      <c r="AR382" s="153" t="s">
        <v>182</v>
      </c>
      <c r="AT382" s="153" t="s">
        <v>341</v>
      </c>
      <c r="AU382" s="153" t="s">
        <v>80</v>
      </c>
      <c r="AY382" s="3" t="s">
        <v>146</v>
      </c>
      <c r="BE382" s="154">
        <f>IF(N382="základná",J382,0)</f>
        <v>0</v>
      </c>
      <c r="BF382" s="154">
        <f>IF(N382="znížená",J382,0)</f>
        <v>0</v>
      </c>
      <c r="BG382" s="154">
        <f>IF(N382="zákl. prenesená",J382,0)</f>
        <v>0</v>
      </c>
      <c r="BH382" s="154">
        <f>IF(N382="zníž. prenesená",J382,0)</f>
        <v>0</v>
      </c>
      <c r="BI382" s="154">
        <f>IF(N382="nulová",J382,0)</f>
        <v>0</v>
      </c>
      <c r="BJ382" s="3" t="s">
        <v>80</v>
      </c>
      <c r="BK382" s="155">
        <f>ROUND(I382*H382,3)</f>
        <v>0</v>
      </c>
      <c r="BL382" s="82" t="s">
        <v>87</v>
      </c>
      <c r="BM382" s="153" t="s">
        <v>450</v>
      </c>
      <c r="BP382" s="83"/>
    </row>
    <row r="383" spans="2:68" s="156" customFormat="1" ht="11.25">
      <c r="B383" s="157"/>
      <c r="D383" s="158" t="s">
        <v>156</v>
      </c>
      <c r="F383" s="160" t="s">
        <v>451</v>
      </c>
      <c r="H383" s="161">
        <v>58.905000000000001</v>
      </c>
      <c r="L383" s="157"/>
      <c r="M383" s="162"/>
      <c r="T383" s="163"/>
      <c r="AT383" s="159" t="s">
        <v>156</v>
      </c>
      <c r="AU383" s="159" t="s">
        <v>80</v>
      </c>
      <c r="AV383" s="156" t="s">
        <v>80</v>
      </c>
      <c r="AW383" s="156" t="s">
        <v>2</v>
      </c>
      <c r="AX383" s="156" t="s">
        <v>76</v>
      </c>
      <c r="AY383" s="159" t="s">
        <v>146</v>
      </c>
      <c r="BL383" s="164"/>
      <c r="BP383" s="165"/>
    </row>
    <row r="384" spans="2:68" s="14" customFormat="1" ht="14.45" customHeight="1">
      <c r="B384" s="142"/>
      <c r="C384" s="143" t="s">
        <v>452</v>
      </c>
      <c r="D384" s="143" t="s">
        <v>148</v>
      </c>
      <c r="E384" s="144" t="s">
        <v>453</v>
      </c>
      <c r="F384" s="145" t="s">
        <v>454</v>
      </c>
      <c r="G384" s="146" t="s">
        <v>165</v>
      </c>
      <c r="H384" s="147">
        <v>14.07</v>
      </c>
      <c r="I384" s="147"/>
      <c r="J384" s="147">
        <f>ROUND(I384*H384,3)</f>
        <v>0</v>
      </c>
      <c r="K384" s="148"/>
      <c r="L384" s="15"/>
      <c r="M384" s="149"/>
      <c r="N384" s="150" t="s">
        <v>35</v>
      </c>
      <c r="O384" s="151">
        <v>13.231</v>
      </c>
      <c r="P384" s="151">
        <f>O384*H384</f>
        <v>186.16016999999999</v>
      </c>
      <c r="Q384" s="151">
        <v>3.16594</v>
      </c>
      <c r="R384" s="151">
        <f>Q384*H384</f>
        <v>44.544775800000004</v>
      </c>
      <c r="S384" s="151">
        <v>0</v>
      </c>
      <c r="T384" s="152">
        <f>S384*H384</f>
        <v>0</v>
      </c>
      <c r="AR384" s="153" t="s">
        <v>87</v>
      </c>
      <c r="AT384" s="153" t="s">
        <v>148</v>
      </c>
      <c r="AU384" s="153" t="s">
        <v>80</v>
      </c>
      <c r="AY384" s="3" t="s">
        <v>146</v>
      </c>
      <c r="BE384" s="154">
        <f>IF(N384="základná",J384,0)</f>
        <v>0</v>
      </c>
      <c r="BF384" s="154">
        <f>IF(N384="znížená",J384,0)</f>
        <v>0</v>
      </c>
      <c r="BG384" s="154">
        <f>IF(N384="zákl. prenesená",J384,0)</f>
        <v>0</v>
      </c>
      <c r="BH384" s="154">
        <f>IF(N384="zníž. prenesená",J384,0)</f>
        <v>0</v>
      </c>
      <c r="BI384" s="154">
        <f>IF(N384="nulová",J384,0)</f>
        <v>0</v>
      </c>
      <c r="BJ384" s="3" t="s">
        <v>80</v>
      </c>
      <c r="BK384" s="155">
        <f>ROUND(I384*H384,3)</f>
        <v>0</v>
      </c>
      <c r="BL384" s="82" t="s">
        <v>87</v>
      </c>
      <c r="BM384" s="153" t="s">
        <v>455</v>
      </c>
      <c r="BP384" s="83"/>
    </row>
    <row r="385" spans="2:68" s="156" customFormat="1" ht="22.5">
      <c r="B385" s="157"/>
      <c r="D385" s="158" t="s">
        <v>156</v>
      </c>
      <c r="E385" s="159"/>
      <c r="F385" s="160" t="s">
        <v>456</v>
      </c>
      <c r="H385" s="161">
        <v>2.37</v>
      </c>
      <c r="L385" s="157"/>
      <c r="M385" s="162"/>
      <c r="T385" s="163"/>
      <c r="AT385" s="159" t="s">
        <v>156</v>
      </c>
      <c r="AU385" s="159" t="s">
        <v>80</v>
      </c>
      <c r="AV385" s="156" t="s">
        <v>80</v>
      </c>
      <c r="AW385" s="156" t="s">
        <v>27</v>
      </c>
      <c r="AX385" s="156" t="s">
        <v>69</v>
      </c>
      <c r="AY385" s="159" t="s">
        <v>146</v>
      </c>
      <c r="BL385" s="164"/>
      <c r="BP385" s="165"/>
    </row>
    <row r="386" spans="2:68" s="156" customFormat="1" ht="22.5">
      <c r="B386" s="157"/>
      <c r="D386" s="158" t="s">
        <v>156</v>
      </c>
      <c r="E386" s="159"/>
      <c r="F386" s="160" t="s">
        <v>457</v>
      </c>
      <c r="H386" s="161">
        <v>1.5</v>
      </c>
      <c r="L386" s="157"/>
      <c r="M386" s="162"/>
      <c r="T386" s="163"/>
      <c r="AT386" s="159" t="s">
        <v>156</v>
      </c>
      <c r="AU386" s="159" t="s">
        <v>80</v>
      </c>
      <c r="AV386" s="156" t="s">
        <v>80</v>
      </c>
      <c r="AW386" s="156" t="s">
        <v>27</v>
      </c>
      <c r="AX386" s="156" t="s">
        <v>69</v>
      </c>
      <c r="AY386" s="159" t="s">
        <v>146</v>
      </c>
      <c r="BL386" s="164"/>
      <c r="BP386" s="165"/>
    </row>
    <row r="387" spans="2:68" s="156" customFormat="1" ht="22.5">
      <c r="B387" s="157"/>
      <c r="D387" s="158" t="s">
        <v>156</v>
      </c>
      <c r="E387" s="159"/>
      <c r="F387" s="160" t="s">
        <v>458</v>
      </c>
      <c r="H387" s="161">
        <v>5.2</v>
      </c>
      <c r="L387" s="157"/>
      <c r="M387" s="162"/>
      <c r="T387" s="163"/>
      <c r="AT387" s="159" t="s">
        <v>156</v>
      </c>
      <c r="AU387" s="159" t="s">
        <v>80</v>
      </c>
      <c r="AV387" s="156" t="s">
        <v>80</v>
      </c>
      <c r="AW387" s="156" t="s">
        <v>27</v>
      </c>
      <c r="AX387" s="156" t="s">
        <v>69</v>
      </c>
      <c r="AY387" s="159" t="s">
        <v>146</v>
      </c>
      <c r="BL387" s="164"/>
      <c r="BP387" s="165"/>
    </row>
    <row r="388" spans="2:68" s="156" customFormat="1" ht="22.5">
      <c r="B388" s="157"/>
      <c r="D388" s="158" t="s">
        <v>156</v>
      </c>
      <c r="E388" s="159"/>
      <c r="F388" s="160" t="s">
        <v>459</v>
      </c>
      <c r="H388" s="161">
        <v>5</v>
      </c>
      <c r="L388" s="157"/>
      <c r="M388" s="162"/>
      <c r="T388" s="163"/>
      <c r="AT388" s="159" t="s">
        <v>156</v>
      </c>
      <c r="AU388" s="159" t="s">
        <v>80</v>
      </c>
      <c r="AV388" s="156" t="s">
        <v>80</v>
      </c>
      <c r="AW388" s="156" t="s">
        <v>27</v>
      </c>
      <c r="AX388" s="156" t="s">
        <v>69</v>
      </c>
      <c r="AY388" s="159" t="s">
        <v>146</v>
      </c>
      <c r="BL388" s="164"/>
      <c r="BP388" s="165"/>
    </row>
    <row r="389" spans="2:68" s="166" customFormat="1" ht="11.25">
      <c r="B389" s="167"/>
      <c r="D389" s="158" t="s">
        <v>156</v>
      </c>
      <c r="E389" s="168"/>
      <c r="F389" s="169" t="s">
        <v>159</v>
      </c>
      <c r="H389" s="170">
        <v>14.07</v>
      </c>
      <c r="L389" s="167"/>
      <c r="M389" s="171"/>
      <c r="T389" s="172"/>
      <c r="AT389" s="168" t="s">
        <v>156</v>
      </c>
      <c r="AU389" s="168" t="s">
        <v>80</v>
      </c>
      <c r="AV389" s="166" t="s">
        <v>87</v>
      </c>
      <c r="AW389" s="166" t="s">
        <v>27</v>
      </c>
      <c r="AX389" s="166" t="s">
        <v>76</v>
      </c>
      <c r="AY389" s="168" t="s">
        <v>146</v>
      </c>
      <c r="BL389" s="173"/>
      <c r="BP389" s="174"/>
    </row>
    <row r="390" spans="2:68" s="14" customFormat="1" ht="24.2" customHeight="1">
      <c r="B390" s="142"/>
      <c r="C390" s="143" t="s">
        <v>460</v>
      </c>
      <c r="D390" s="143" t="s">
        <v>148</v>
      </c>
      <c r="E390" s="144" t="s">
        <v>461</v>
      </c>
      <c r="F390" s="145" t="s">
        <v>462</v>
      </c>
      <c r="G390" s="146" t="s">
        <v>228</v>
      </c>
      <c r="H390" s="147">
        <v>35</v>
      </c>
      <c r="I390" s="147"/>
      <c r="J390" s="147">
        <f>ROUND(I390*H390,3)</f>
        <v>0</v>
      </c>
      <c r="K390" s="148"/>
      <c r="L390" s="15"/>
      <c r="M390" s="149"/>
      <c r="N390" s="150" t="s">
        <v>35</v>
      </c>
      <c r="O390" s="151">
        <v>1.43387</v>
      </c>
      <c r="P390" s="151">
        <f>O390*H390</f>
        <v>50.185449999999996</v>
      </c>
      <c r="Q390" s="151">
        <v>0.25548999999999999</v>
      </c>
      <c r="R390" s="151">
        <f>Q390*H390</f>
        <v>8.9421499999999998</v>
      </c>
      <c r="S390" s="151">
        <v>0</v>
      </c>
      <c r="T390" s="152">
        <f>S390*H390</f>
        <v>0</v>
      </c>
      <c r="AR390" s="153" t="s">
        <v>87</v>
      </c>
      <c r="AT390" s="153" t="s">
        <v>148</v>
      </c>
      <c r="AU390" s="153" t="s">
        <v>80</v>
      </c>
      <c r="AY390" s="3" t="s">
        <v>146</v>
      </c>
      <c r="BE390" s="154">
        <f>IF(N390="základná",J390,0)</f>
        <v>0</v>
      </c>
      <c r="BF390" s="154">
        <f>IF(N390="znížená",J390,0)</f>
        <v>0</v>
      </c>
      <c r="BG390" s="154">
        <f>IF(N390="zákl. prenesená",J390,0)</f>
        <v>0</v>
      </c>
      <c r="BH390" s="154">
        <f>IF(N390="zníž. prenesená",J390,0)</f>
        <v>0</v>
      </c>
      <c r="BI390" s="154">
        <f>IF(N390="nulová",J390,0)</f>
        <v>0</v>
      </c>
      <c r="BJ390" s="3" t="s">
        <v>80</v>
      </c>
      <c r="BK390" s="155">
        <f>ROUND(I390*H390,3)</f>
        <v>0</v>
      </c>
      <c r="BL390" s="82" t="s">
        <v>87</v>
      </c>
      <c r="BM390" s="153" t="s">
        <v>463</v>
      </c>
      <c r="BP390" s="83"/>
    </row>
    <row r="391" spans="2:68" s="14" customFormat="1" ht="24.2" customHeight="1">
      <c r="B391" s="142"/>
      <c r="C391" s="143" t="s">
        <v>464</v>
      </c>
      <c r="D391" s="143" t="s">
        <v>148</v>
      </c>
      <c r="E391" s="144" t="s">
        <v>465</v>
      </c>
      <c r="F391" s="145" t="s">
        <v>466</v>
      </c>
      <c r="G391" s="146" t="s">
        <v>228</v>
      </c>
      <c r="H391" s="147">
        <v>9.5</v>
      </c>
      <c r="I391" s="147"/>
      <c r="J391" s="147">
        <f>ROUND(I391*H391,3)</f>
        <v>0</v>
      </c>
      <c r="K391" s="148"/>
      <c r="L391" s="15"/>
      <c r="M391" s="149"/>
      <c r="N391" s="150" t="s">
        <v>35</v>
      </c>
      <c r="O391" s="151">
        <v>2.0550000000000002</v>
      </c>
      <c r="P391" s="151">
        <f>O391*H391</f>
        <v>19.522500000000001</v>
      </c>
      <c r="Q391" s="151">
        <v>0.43465999999999999</v>
      </c>
      <c r="R391" s="151">
        <f>Q391*H391</f>
        <v>4.12927</v>
      </c>
      <c r="S391" s="151">
        <v>0</v>
      </c>
      <c r="T391" s="152">
        <f>S391*H391</f>
        <v>0</v>
      </c>
      <c r="AR391" s="153" t="s">
        <v>87</v>
      </c>
      <c r="AT391" s="153" t="s">
        <v>148</v>
      </c>
      <c r="AU391" s="153" t="s">
        <v>80</v>
      </c>
      <c r="AY391" s="3" t="s">
        <v>146</v>
      </c>
      <c r="BE391" s="154">
        <f>IF(N391="základná",J391,0)</f>
        <v>0</v>
      </c>
      <c r="BF391" s="154">
        <f>IF(N391="znížená",J391,0)</f>
        <v>0</v>
      </c>
      <c r="BG391" s="154">
        <f>IF(N391="zákl. prenesená",J391,0)</f>
        <v>0</v>
      </c>
      <c r="BH391" s="154">
        <f>IF(N391="zníž. prenesená",J391,0)</f>
        <v>0</v>
      </c>
      <c r="BI391" s="154">
        <f>IF(N391="nulová",J391,0)</f>
        <v>0</v>
      </c>
      <c r="BJ391" s="3" t="s">
        <v>80</v>
      </c>
      <c r="BK391" s="155">
        <f>ROUND(I391*H391,3)</f>
        <v>0</v>
      </c>
      <c r="BL391" s="82" t="s">
        <v>87</v>
      </c>
      <c r="BM391" s="153" t="s">
        <v>467</v>
      </c>
      <c r="BP391" s="83"/>
    </row>
    <row r="392" spans="2:68" s="156" customFormat="1" ht="11.25">
      <c r="B392" s="157"/>
      <c r="D392" s="158" t="s">
        <v>156</v>
      </c>
      <c r="E392" s="159"/>
      <c r="F392" s="160" t="s">
        <v>468</v>
      </c>
      <c r="H392" s="161">
        <v>9.5</v>
      </c>
      <c r="L392" s="157"/>
      <c r="M392" s="162"/>
      <c r="T392" s="163"/>
      <c r="AT392" s="159" t="s">
        <v>156</v>
      </c>
      <c r="AU392" s="159" t="s">
        <v>80</v>
      </c>
      <c r="AV392" s="156" t="s">
        <v>80</v>
      </c>
      <c r="AW392" s="156" t="s">
        <v>27</v>
      </c>
      <c r="AX392" s="156" t="s">
        <v>76</v>
      </c>
      <c r="AY392" s="159" t="s">
        <v>146</v>
      </c>
      <c r="BL392" s="164"/>
      <c r="BP392" s="165"/>
    </row>
    <row r="393" spans="2:68" s="129" customFormat="1" ht="22.9" customHeight="1">
      <c r="B393" s="130"/>
      <c r="D393" s="131" t="s">
        <v>68</v>
      </c>
      <c r="E393" s="140" t="s">
        <v>168</v>
      </c>
      <c r="F393" s="140" t="s">
        <v>469</v>
      </c>
      <c r="J393" s="141">
        <f>BK393</f>
        <v>0</v>
      </c>
      <c r="L393" s="130"/>
      <c r="M393" s="134"/>
      <c r="P393" s="135">
        <f>SUM(P394:P397)</f>
        <v>3.2398800000000003</v>
      </c>
      <c r="R393" s="135">
        <f>SUM(R394:R397)</f>
        <v>42.862290000000002</v>
      </c>
      <c r="T393" s="136">
        <f>SUM(T394:T397)</f>
        <v>0</v>
      </c>
      <c r="AR393" s="131" t="s">
        <v>76</v>
      </c>
      <c r="AT393" s="137" t="s">
        <v>68</v>
      </c>
      <c r="AU393" s="137" t="s">
        <v>76</v>
      </c>
      <c r="AY393" s="131" t="s">
        <v>146</v>
      </c>
      <c r="BK393" s="138">
        <f>SUM(BK394:BK397)</f>
        <v>0</v>
      </c>
      <c r="BL393" s="137"/>
      <c r="BP393" s="139"/>
    </row>
    <row r="394" spans="2:68" s="14" customFormat="1" ht="24.2" customHeight="1">
      <c r="B394" s="142"/>
      <c r="C394" s="143" t="s">
        <v>470</v>
      </c>
      <c r="D394" s="143" t="s">
        <v>148</v>
      </c>
      <c r="E394" s="144" t="s">
        <v>471</v>
      </c>
      <c r="F394" s="145" t="s">
        <v>472</v>
      </c>
      <c r="G394" s="146" t="s">
        <v>228</v>
      </c>
      <c r="H394" s="147">
        <v>87</v>
      </c>
      <c r="I394" s="147"/>
      <c r="J394" s="147">
        <f>ROUND(I394*H394,3)</f>
        <v>0</v>
      </c>
      <c r="K394" s="148"/>
      <c r="L394" s="15"/>
      <c r="M394" s="149"/>
      <c r="N394" s="150" t="s">
        <v>35</v>
      </c>
      <c r="O394" s="151">
        <v>1.512E-2</v>
      </c>
      <c r="P394" s="151">
        <f>O394*H394</f>
        <v>1.3154399999999999</v>
      </c>
      <c r="Q394" s="151">
        <v>0.30359999999999998</v>
      </c>
      <c r="R394" s="151">
        <f>Q394*H394</f>
        <v>26.4132</v>
      </c>
      <c r="S394" s="151">
        <v>0</v>
      </c>
      <c r="T394" s="152">
        <f>S394*H394</f>
        <v>0</v>
      </c>
      <c r="AR394" s="153" t="s">
        <v>87</v>
      </c>
      <c r="AT394" s="153" t="s">
        <v>148</v>
      </c>
      <c r="AU394" s="153" t="s">
        <v>80</v>
      </c>
      <c r="AY394" s="3" t="s">
        <v>146</v>
      </c>
      <c r="BE394" s="154">
        <f>IF(N394="základná",J394,0)</f>
        <v>0</v>
      </c>
      <c r="BF394" s="154">
        <f>IF(N394="znížená",J394,0)</f>
        <v>0</v>
      </c>
      <c r="BG394" s="154">
        <f>IF(N394="zákl. prenesená",J394,0)</f>
        <v>0</v>
      </c>
      <c r="BH394" s="154">
        <f>IF(N394="zníž. prenesená",J394,0)</f>
        <v>0</v>
      </c>
      <c r="BI394" s="154">
        <f>IF(N394="nulová",J394,0)</f>
        <v>0</v>
      </c>
      <c r="BJ394" s="3" t="s">
        <v>80</v>
      </c>
      <c r="BK394" s="155">
        <f>ROUND(I394*H394,3)</f>
        <v>0</v>
      </c>
      <c r="BL394" s="82" t="s">
        <v>87</v>
      </c>
      <c r="BM394" s="153" t="s">
        <v>473</v>
      </c>
      <c r="BP394" s="83"/>
    </row>
    <row r="395" spans="2:68" s="156" customFormat="1" ht="11.25">
      <c r="B395" s="157"/>
      <c r="D395" s="158" t="s">
        <v>156</v>
      </c>
      <c r="E395" s="159"/>
      <c r="F395" s="160" t="s">
        <v>474</v>
      </c>
      <c r="H395" s="161">
        <v>87</v>
      </c>
      <c r="L395" s="157"/>
      <c r="M395" s="162"/>
      <c r="T395" s="163"/>
      <c r="AT395" s="159" t="s">
        <v>156</v>
      </c>
      <c r="AU395" s="159" t="s">
        <v>80</v>
      </c>
      <c r="AV395" s="156" t="s">
        <v>80</v>
      </c>
      <c r="AW395" s="156" t="s">
        <v>27</v>
      </c>
      <c r="AX395" s="156" t="s">
        <v>76</v>
      </c>
      <c r="AY395" s="159" t="s">
        <v>146</v>
      </c>
      <c r="BL395" s="164"/>
      <c r="BP395" s="165"/>
    </row>
    <row r="396" spans="2:68" s="14" customFormat="1" ht="24.2" customHeight="1">
      <c r="B396" s="142"/>
      <c r="C396" s="143" t="s">
        <v>475</v>
      </c>
      <c r="D396" s="143" t="s">
        <v>148</v>
      </c>
      <c r="E396" s="144" t="s">
        <v>476</v>
      </c>
      <c r="F396" s="145" t="s">
        <v>477</v>
      </c>
      <c r="G396" s="146" t="s">
        <v>228</v>
      </c>
      <c r="H396" s="147">
        <v>87</v>
      </c>
      <c r="I396" s="147"/>
      <c r="J396" s="147">
        <f>ROUND(I396*H396,3)</f>
        <v>0</v>
      </c>
      <c r="K396" s="148"/>
      <c r="L396" s="15"/>
      <c r="M396" s="149"/>
      <c r="N396" s="150" t="s">
        <v>35</v>
      </c>
      <c r="O396" s="151">
        <v>2.2120000000000001E-2</v>
      </c>
      <c r="P396" s="151">
        <f>O396*H396</f>
        <v>1.9244400000000002</v>
      </c>
      <c r="Q396" s="151">
        <v>0.18906999999999999</v>
      </c>
      <c r="R396" s="151">
        <f>Q396*H396</f>
        <v>16.449089999999998</v>
      </c>
      <c r="S396" s="151">
        <v>0</v>
      </c>
      <c r="T396" s="152">
        <f>S396*H396</f>
        <v>0</v>
      </c>
      <c r="AR396" s="153" t="s">
        <v>87</v>
      </c>
      <c r="AT396" s="153" t="s">
        <v>148</v>
      </c>
      <c r="AU396" s="153" t="s">
        <v>80</v>
      </c>
      <c r="AY396" s="3" t="s">
        <v>146</v>
      </c>
      <c r="BE396" s="154">
        <f>IF(N396="základná",J396,0)</f>
        <v>0</v>
      </c>
      <c r="BF396" s="154">
        <f>IF(N396="znížená",J396,0)</f>
        <v>0</v>
      </c>
      <c r="BG396" s="154">
        <f>IF(N396="zákl. prenesená",J396,0)</f>
        <v>0</v>
      </c>
      <c r="BH396" s="154">
        <f>IF(N396="zníž. prenesená",J396,0)</f>
        <v>0</v>
      </c>
      <c r="BI396" s="154">
        <f>IF(N396="nulová",J396,0)</f>
        <v>0</v>
      </c>
      <c r="BJ396" s="3" t="s">
        <v>80</v>
      </c>
      <c r="BK396" s="155">
        <f>ROUND(I396*H396,3)</f>
        <v>0</v>
      </c>
      <c r="BL396" s="82" t="s">
        <v>87</v>
      </c>
      <c r="BM396" s="153" t="s">
        <v>478</v>
      </c>
      <c r="BP396" s="83"/>
    </row>
    <row r="397" spans="2:68" s="156" customFormat="1" ht="11.25">
      <c r="B397" s="157"/>
      <c r="D397" s="158" t="s">
        <v>156</v>
      </c>
      <c r="E397" s="159"/>
      <c r="F397" s="160" t="s">
        <v>474</v>
      </c>
      <c r="H397" s="161">
        <v>87</v>
      </c>
      <c r="L397" s="157"/>
      <c r="M397" s="162"/>
      <c r="T397" s="163"/>
      <c r="AT397" s="159" t="s">
        <v>156</v>
      </c>
      <c r="AU397" s="159" t="s">
        <v>80</v>
      </c>
      <c r="AV397" s="156" t="s">
        <v>80</v>
      </c>
      <c r="AW397" s="156" t="s">
        <v>27</v>
      </c>
      <c r="AX397" s="156" t="s">
        <v>76</v>
      </c>
      <c r="AY397" s="159" t="s">
        <v>146</v>
      </c>
      <c r="BL397" s="164"/>
      <c r="BP397" s="165"/>
    </row>
    <row r="398" spans="2:68" s="129" customFormat="1" ht="22.9" customHeight="1">
      <c r="B398" s="130"/>
      <c r="D398" s="131" t="s">
        <v>68</v>
      </c>
      <c r="E398" s="140" t="s">
        <v>172</v>
      </c>
      <c r="F398" s="140" t="s">
        <v>479</v>
      </c>
      <c r="J398" s="141">
        <f>BK398</f>
        <v>0</v>
      </c>
      <c r="L398" s="130"/>
      <c r="M398" s="134"/>
      <c r="P398" s="135">
        <f>SUM(P399:P465)</f>
        <v>752.59248479999997</v>
      </c>
      <c r="R398" s="135">
        <f>SUM(R399:R465)</f>
        <v>250.90078655000002</v>
      </c>
      <c r="T398" s="136">
        <f>SUM(T399:T465)</f>
        <v>0</v>
      </c>
      <c r="AR398" s="131" t="s">
        <v>76</v>
      </c>
      <c r="AT398" s="137" t="s">
        <v>68</v>
      </c>
      <c r="AU398" s="137" t="s">
        <v>76</v>
      </c>
      <c r="AY398" s="131" t="s">
        <v>146</v>
      </c>
      <c r="BK398" s="138">
        <f>SUM(BK399:BK465)</f>
        <v>0</v>
      </c>
      <c r="BL398" s="137"/>
      <c r="BP398" s="139"/>
    </row>
    <row r="399" spans="2:68" s="14" customFormat="1" ht="24.2" customHeight="1">
      <c r="B399" s="142"/>
      <c r="C399" s="143" t="s">
        <v>480</v>
      </c>
      <c r="D399" s="143" t="s">
        <v>148</v>
      </c>
      <c r="E399" s="144" t="s">
        <v>481</v>
      </c>
      <c r="F399" s="145" t="s">
        <v>482</v>
      </c>
      <c r="G399" s="146" t="s">
        <v>228</v>
      </c>
      <c r="H399" s="147">
        <v>101.574</v>
      </c>
      <c r="I399" s="147"/>
      <c r="J399" s="147">
        <f>ROUND(I399*H399,3)</f>
        <v>0</v>
      </c>
      <c r="K399" s="148"/>
      <c r="L399" s="15"/>
      <c r="M399" s="149"/>
      <c r="N399" s="150" t="s">
        <v>35</v>
      </c>
      <c r="O399" s="151">
        <v>0.28999999999999998</v>
      </c>
      <c r="P399" s="151">
        <f>O399*H399</f>
        <v>29.456459999999996</v>
      </c>
      <c r="Q399" s="151">
        <v>3.2750000000000001E-2</v>
      </c>
      <c r="R399" s="151">
        <f>Q399*H399</f>
        <v>3.3265484999999999</v>
      </c>
      <c r="S399" s="151">
        <v>0</v>
      </c>
      <c r="T399" s="152">
        <f>S399*H399</f>
        <v>0</v>
      </c>
      <c r="AR399" s="153" t="s">
        <v>87</v>
      </c>
      <c r="AT399" s="153" t="s">
        <v>148</v>
      </c>
      <c r="AU399" s="153" t="s">
        <v>80</v>
      </c>
      <c r="AY399" s="3" t="s">
        <v>146</v>
      </c>
      <c r="BE399" s="154">
        <f>IF(N399="základná",J399,0)</f>
        <v>0</v>
      </c>
      <c r="BF399" s="154">
        <f>IF(N399="znížená",J399,0)</f>
        <v>0</v>
      </c>
      <c r="BG399" s="154">
        <f>IF(N399="zákl. prenesená",J399,0)</f>
        <v>0</v>
      </c>
      <c r="BH399" s="154">
        <f>IF(N399="zníž. prenesená",J399,0)</f>
        <v>0</v>
      </c>
      <c r="BI399" s="154">
        <f>IF(N399="nulová",J399,0)</f>
        <v>0</v>
      </c>
      <c r="BJ399" s="3" t="s">
        <v>80</v>
      </c>
      <c r="BK399" s="155">
        <f>ROUND(I399*H399,3)</f>
        <v>0</v>
      </c>
      <c r="BL399" s="82" t="s">
        <v>87</v>
      </c>
      <c r="BM399" s="153" t="s">
        <v>483</v>
      </c>
      <c r="BP399" s="83"/>
    </row>
    <row r="400" spans="2:68" s="156" customFormat="1" ht="11.25">
      <c r="B400" s="157"/>
      <c r="D400" s="158" t="s">
        <v>156</v>
      </c>
      <c r="E400" s="159"/>
      <c r="F400" s="160" t="s">
        <v>484</v>
      </c>
      <c r="H400" s="161">
        <v>40.661999999999999</v>
      </c>
      <c r="L400" s="157"/>
      <c r="M400" s="162"/>
      <c r="T400" s="163"/>
      <c r="AT400" s="159" t="s">
        <v>156</v>
      </c>
      <c r="AU400" s="159" t="s">
        <v>80</v>
      </c>
      <c r="AV400" s="156" t="s">
        <v>80</v>
      </c>
      <c r="AW400" s="156" t="s">
        <v>27</v>
      </c>
      <c r="AX400" s="156" t="s">
        <v>69</v>
      </c>
      <c r="AY400" s="159" t="s">
        <v>146</v>
      </c>
      <c r="BL400" s="164"/>
      <c r="BP400" s="165"/>
    </row>
    <row r="401" spans="2:68" s="156" customFormat="1" ht="11.25">
      <c r="B401" s="157"/>
      <c r="D401" s="158" t="s">
        <v>156</v>
      </c>
      <c r="E401" s="159"/>
      <c r="F401" s="160" t="s">
        <v>485</v>
      </c>
      <c r="H401" s="161">
        <v>32.328000000000003</v>
      </c>
      <c r="L401" s="157"/>
      <c r="M401" s="162"/>
      <c r="T401" s="163"/>
      <c r="AT401" s="159" t="s">
        <v>156</v>
      </c>
      <c r="AU401" s="159" t="s">
        <v>80</v>
      </c>
      <c r="AV401" s="156" t="s">
        <v>80</v>
      </c>
      <c r="AW401" s="156" t="s">
        <v>27</v>
      </c>
      <c r="AX401" s="156" t="s">
        <v>69</v>
      </c>
      <c r="AY401" s="159" t="s">
        <v>146</v>
      </c>
      <c r="BL401" s="164"/>
      <c r="BP401" s="165"/>
    </row>
    <row r="402" spans="2:68" s="156" customFormat="1" ht="11.25">
      <c r="B402" s="157"/>
      <c r="D402" s="158" t="s">
        <v>156</v>
      </c>
      <c r="E402" s="159"/>
      <c r="F402" s="160" t="s">
        <v>486</v>
      </c>
      <c r="H402" s="161">
        <v>33.984000000000002</v>
      </c>
      <c r="L402" s="157"/>
      <c r="M402" s="162"/>
      <c r="T402" s="163"/>
      <c r="AT402" s="159" t="s">
        <v>156</v>
      </c>
      <c r="AU402" s="159" t="s">
        <v>80</v>
      </c>
      <c r="AV402" s="156" t="s">
        <v>80</v>
      </c>
      <c r="AW402" s="156" t="s">
        <v>27</v>
      </c>
      <c r="AX402" s="156" t="s">
        <v>69</v>
      </c>
      <c r="AY402" s="159" t="s">
        <v>146</v>
      </c>
      <c r="BL402" s="164"/>
      <c r="BP402" s="165"/>
    </row>
    <row r="403" spans="2:68" s="156" customFormat="1" ht="11.25">
      <c r="B403" s="157"/>
      <c r="D403" s="158" t="s">
        <v>156</v>
      </c>
      <c r="E403" s="159"/>
      <c r="F403" s="160" t="s">
        <v>487</v>
      </c>
      <c r="H403" s="161">
        <v>-5.4</v>
      </c>
      <c r="L403" s="157"/>
      <c r="M403" s="162"/>
      <c r="T403" s="163"/>
      <c r="AT403" s="159" t="s">
        <v>156</v>
      </c>
      <c r="AU403" s="159" t="s">
        <v>80</v>
      </c>
      <c r="AV403" s="156" t="s">
        <v>80</v>
      </c>
      <c r="AW403" s="156" t="s">
        <v>27</v>
      </c>
      <c r="AX403" s="156" t="s">
        <v>69</v>
      </c>
      <c r="AY403" s="159" t="s">
        <v>146</v>
      </c>
      <c r="BL403" s="164"/>
      <c r="BP403" s="165"/>
    </row>
    <row r="404" spans="2:68" s="166" customFormat="1" ht="11.25">
      <c r="B404" s="167"/>
      <c r="D404" s="158" t="s">
        <v>156</v>
      </c>
      <c r="E404" s="168"/>
      <c r="F404" s="169" t="s">
        <v>159</v>
      </c>
      <c r="H404" s="170">
        <v>101.574</v>
      </c>
      <c r="L404" s="167"/>
      <c r="M404" s="171"/>
      <c r="T404" s="172"/>
      <c r="AT404" s="168" t="s">
        <v>156</v>
      </c>
      <c r="AU404" s="168" t="s">
        <v>80</v>
      </c>
      <c r="AV404" s="166" t="s">
        <v>87</v>
      </c>
      <c r="AW404" s="166" t="s">
        <v>27</v>
      </c>
      <c r="AX404" s="166" t="s">
        <v>76</v>
      </c>
      <c r="AY404" s="168" t="s">
        <v>146</v>
      </c>
      <c r="BL404" s="173"/>
      <c r="BP404" s="174"/>
    </row>
    <row r="405" spans="2:68" s="14" customFormat="1" ht="24.2" customHeight="1">
      <c r="B405" s="142"/>
      <c r="C405" s="143" t="s">
        <v>488</v>
      </c>
      <c r="D405" s="143" t="s">
        <v>148</v>
      </c>
      <c r="E405" s="144" t="s">
        <v>489</v>
      </c>
      <c r="F405" s="145" t="s">
        <v>490</v>
      </c>
      <c r="G405" s="146" t="s">
        <v>228</v>
      </c>
      <c r="H405" s="147">
        <v>101.574</v>
      </c>
      <c r="I405" s="147"/>
      <c r="J405" s="147">
        <f>ROUND(I405*H405,3)</f>
        <v>0</v>
      </c>
      <c r="K405" s="148"/>
      <c r="L405" s="15"/>
      <c r="M405" s="149"/>
      <c r="N405" s="150" t="s">
        <v>35</v>
      </c>
      <c r="O405" s="151">
        <v>0.3649</v>
      </c>
      <c r="P405" s="151">
        <f>O405*H405</f>
        <v>37.064352599999999</v>
      </c>
      <c r="Q405" s="151">
        <v>3.6949999999999997E-2</v>
      </c>
      <c r="R405" s="151">
        <f>Q405*H405</f>
        <v>3.7531592999999996</v>
      </c>
      <c r="S405" s="151">
        <v>0</v>
      </c>
      <c r="T405" s="152">
        <f>S405*H405</f>
        <v>0</v>
      </c>
      <c r="AR405" s="153" t="s">
        <v>87</v>
      </c>
      <c r="AT405" s="153" t="s">
        <v>148</v>
      </c>
      <c r="AU405" s="153" t="s">
        <v>80</v>
      </c>
      <c r="AY405" s="3" t="s">
        <v>146</v>
      </c>
      <c r="BE405" s="154">
        <f>IF(N405="základná",J405,0)</f>
        <v>0</v>
      </c>
      <c r="BF405" s="154">
        <f>IF(N405="znížená",J405,0)</f>
        <v>0</v>
      </c>
      <c r="BG405" s="154">
        <f>IF(N405="zákl. prenesená",J405,0)</f>
        <v>0</v>
      </c>
      <c r="BH405" s="154">
        <f>IF(N405="zníž. prenesená",J405,0)</f>
        <v>0</v>
      </c>
      <c r="BI405" s="154">
        <f>IF(N405="nulová",J405,0)</f>
        <v>0</v>
      </c>
      <c r="BJ405" s="3" t="s">
        <v>80</v>
      </c>
      <c r="BK405" s="155">
        <f>ROUND(I405*H405,3)</f>
        <v>0</v>
      </c>
      <c r="BL405" s="82" t="s">
        <v>87</v>
      </c>
      <c r="BM405" s="153" t="s">
        <v>491</v>
      </c>
      <c r="BP405" s="83"/>
    </row>
    <row r="406" spans="2:68" s="156" customFormat="1" ht="11.25">
      <c r="B406" s="157"/>
      <c r="D406" s="158" t="s">
        <v>156</v>
      </c>
      <c r="E406" s="159"/>
      <c r="F406" s="160" t="s">
        <v>484</v>
      </c>
      <c r="H406" s="161">
        <v>40.661999999999999</v>
      </c>
      <c r="L406" s="157"/>
      <c r="M406" s="162"/>
      <c r="T406" s="163"/>
      <c r="AT406" s="159" t="s">
        <v>156</v>
      </c>
      <c r="AU406" s="159" t="s">
        <v>80</v>
      </c>
      <c r="AV406" s="156" t="s">
        <v>80</v>
      </c>
      <c r="AW406" s="156" t="s">
        <v>27</v>
      </c>
      <c r="AX406" s="156" t="s">
        <v>69</v>
      </c>
      <c r="AY406" s="159" t="s">
        <v>146</v>
      </c>
      <c r="BL406" s="164"/>
      <c r="BP406" s="165"/>
    </row>
    <row r="407" spans="2:68" s="156" customFormat="1" ht="11.25">
      <c r="B407" s="157"/>
      <c r="D407" s="158" t="s">
        <v>156</v>
      </c>
      <c r="E407" s="159"/>
      <c r="F407" s="160" t="s">
        <v>485</v>
      </c>
      <c r="H407" s="161">
        <v>32.328000000000003</v>
      </c>
      <c r="L407" s="157"/>
      <c r="M407" s="162"/>
      <c r="T407" s="163"/>
      <c r="AT407" s="159" t="s">
        <v>156</v>
      </c>
      <c r="AU407" s="159" t="s">
        <v>80</v>
      </c>
      <c r="AV407" s="156" t="s">
        <v>80</v>
      </c>
      <c r="AW407" s="156" t="s">
        <v>27</v>
      </c>
      <c r="AX407" s="156" t="s">
        <v>69</v>
      </c>
      <c r="AY407" s="159" t="s">
        <v>146</v>
      </c>
      <c r="BL407" s="164"/>
      <c r="BP407" s="165"/>
    </row>
    <row r="408" spans="2:68" s="156" customFormat="1" ht="11.25">
      <c r="B408" s="157"/>
      <c r="D408" s="158" t="s">
        <v>156</v>
      </c>
      <c r="E408" s="159"/>
      <c r="F408" s="160" t="s">
        <v>486</v>
      </c>
      <c r="H408" s="161">
        <v>33.984000000000002</v>
      </c>
      <c r="L408" s="157"/>
      <c r="M408" s="162"/>
      <c r="T408" s="163"/>
      <c r="AT408" s="159" t="s">
        <v>156</v>
      </c>
      <c r="AU408" s="159" t="s">
        <v>80</v>
      </c>
      <c r="AV408" s="156" t="s">
        <v>80</v>
      </c>
      <c r="AW408" s="156" t="s">
        <v>27</v>
      </c>
      <c r="AX408" s="156" t="s">
        <v>69</v>
      </c>
      <c r="AY408" s="159" t="s">
        <v>146</v>
      </c>
      <c r="BL408" s="164"/>
      <c r="BP408" s="165"/>
    </row>
    <row r="409" spans="2:68" s="156" customFormat="1" ht="11.25">
      <c r="B409" s="157"/>
      <c r="D409" s="158" t="s">
        <v>156</v>
      </c>
      <c r="E409" s="159"/>
      <c r="F409" s="160" t="s">
        <v>487</v>
      </c>
      <c r="H409" s="161">
        <v>-5.4</v>
      </c>
      <c r="L409" s="157"/>
      <c r="M409" s="162"/>
      <c r="T409" s="163"/>
      <c r="AT409" s="159" t="s">
        <v>156</v>
      </c>
      <c r="AU409" s="159" t="s">
        <v>80</v>
      </c>
      <c r="AV409" s="156" t="s">
        <v>80</v>
      </c>
      <c r="AW409" s="156" t="s">
        <v>27</v>
      </c>
      <c r="AX409" s="156" t="s">
        <v>69</v>
      </c>
      <c r="AY409" s="159" t="s">
        <v>146</v>
      </c>
      <c r="BL409" s="164"/>
      <c r="BP409" s="165"/>
    </row>
    <row r="410" spans="2:68" s="166" customFormat="1" ht="11.25">
      <c r="B410" s="167"/>
      <c r="D410" s="158" t="s">
        <v>156</v>
      </c>
      <c r="E410" s="168"/>
      <c r="F410" s="169" t="s">
        <v>159</v>
      </c>
      <c r="H410" s="170">
        <v>101.574</v>
      </c>
      <c r="L410" s="167"/>
      <c r="M410" s="171"/>
      <c r="T410" s="172"/>
      <c r="AT410" s="168" t="s">
        <v>156</v>
      </c>
      <c r="AU410" s="168" t="s">
        <v>80</v>
      </c>
      <c r="AV410" s="166" t="s">
        <v>87</v>
      </c>
      <c r="AW410" s="166" t="s">
        <v>27</v>
      </c>
      <c r="AX410" s="166" t="s">
        <v>76</v>
      </c>
      <c r="AY410" s="168" t="s">
        <v>146</v>
      </c>
      <c r="BL410" s="173"/>
      <c r="BP410" s="174"/>
    </row>
    <row r="411" spans="2:68" s="14" customFormat="1" ht="24.2" customHeight="1">
      <c r="B411" s="142"/>
      <c r="C411" s="143" t="s">
        <v>492</v>
      </c>
      <c r="D411" s="143" t="s">
        <v>148</v>
      </c>
      <c r="E411" s="144" t="s">
        <v>493</v>
      </c>
      <c r="F411" s="145" t="s">
        <v>494</v>
      </c>
      <c r="G411" s="146" t="s">
        <v>228</v>
      </c>
      <c r="H411" s="147">
        <v>39.173000000000002</v>
      </c>
      <c r="I411" s="147"/>
      <c r="J411" s="147">
        <f>ROUND(I411*H411,3)</f>
        <v>0</v>
      </c>
      <c r="K411" s="148"/>
      <c r="L411" s="15"/>
      <c r="M411" s="149"/>
      <c r="N411" s="150" t="s">
        <v>35</v>
      </c>
      <c r="O411" s="151">
        <v>0.47053</v>
      </c>
      <c r="P411" s="151">
        <f>O411*H411</f>
        <v>18.432071690000001</v>
      </c>
      <c r="Q411" s="151">
        <v>4.0059999999999998E-2</v>
      </c>
      <c r="R411" s="151">
        <f>Q411*H411</f>
        <v>1.5692703800000001</v>
      </c>
      <c r="S411" s="151">
        <v>0</v>
      </c>
      <c r="T411" s="152">
        <f>S411*H411</f>
        <v>0</v>
      </c>
      <c r="AR411" s="153" t="s">
        <v>87</v>
      </c>
      <c r="AT411" s="153" t="s">
        <v>148</v>
      </c>
      <c r="AU411" s="153" t="s">
        <v>80</v>
      </c>
      <c r="AY411" s="3" t="s">
        <v>146</v>
      </c>
      <c r="BE411" s="154">
        <f>IF(N411="základná",J411,0)</f>
        <v>0</v>
      </c>
      <c r="BF411" s="154">
        <f>IF(N411="znížená",J411,0)</f>
        <v>0</v>
      </c>
      <c r="BG411" s="154">
        <f>IF(N411="zákl. prenesená",J411,0)</f>
        <v>0</v>
      </c>
      <c r="BH411" s="154">
        <f>IF(N411="zníž. prenesená",J411,0)</f>
        <v>0</v>
      </c>
      <c r="BI411" s="154">
        <f>IF(N411="nulová",J411,0)</f>
        <v>0</v>
      </c>
      <c r="BJ411" s="3" t="s">
        <v>80</v>
      </c>
      <c r="BK411" s="155">
        <f>ROUND(I411*H411,3)</f>
        <v>0</v>
      </c>
      <c r="BL411" s="82" t="s">
        <v>87</v>
      </c>
      <c r="BM411" s="153" t="s">
        <v>495</v>
      </c>
      <c r="BP411" s="83"/>
    </row>
    <row r="412" spans="2:68" s="156" customFormat="1" ht="11.25">
      <c r="B412" s="157"/>
      <c r="D412" s="158" t="s">
        <v>156</v>
      </c>
      <c r="E412" s="159"/>
      <c r="F412" s="160" t="s">
        <v>496</v>
      </c>
      <c r="H412" s="161">
        <v>16.942499999999999</v>
      </c>
      <c r="L412" s="157"/>
      <c r="M412" s="162"/>
      <c r="T412" s="163"/>
      <c r="AT412" s="159" t="s">
        <v>156</v>
      </c>
      <c r="AU412" s="159" t="s">
        <v>80</v>
      </c>
      <c r="AV412" s="156" t="s">
        <v>80</v>
      </c>
      <c r="AW412" s="156" t="s">
        <v>27</v>
      </c>
      <c r="AX412" s="156" t="s">
        <v>69</v>
      </c>
      <c r="AY412" s="159" t="s">
        <v>146</v>
      </c>
      <c r="BL412" s="164"/>
      <c r="BP412" s="165"/>
    </row>
    <row r="413" spans="2:68" s="156" customFormat="1" ht="11.25">
      <c r="B413" s="157"/>
      <c r="D413" s="158" t="s">
        <v>156</v>
      </c>
      <c r="E413" s="159"/>
      <c r="F413" s="160" t="s">
        <v>497</v>
      </c>
      <c r="H413" s="161">
        <v>13.47</v>
      </c>
      <c r="L413" s="157"/>
      <c r="M413" s="162"/>
      <c r="T413" s="163"/>
      <c r="AT413" s="159" t="s">
        <v>156</v>
      </c>
      <c r="AU413" s="159" t="s">
        <v>80</v>
      </c>
      <c r="AV413" s="156" t="s">
        <v>80</v>
      </c>
      <c r="AW413" s="156" t="s">
        <v>27</v>
      </c>
      <c r="AX413" s="156" t="s">
        <v>69</v>
      </c>
      <c r="AY413" s="159" t="s">
        <v>146</v>
      </c>
      <c r="BL413" s="164"/>
      <c r="BP413" s="165"/>
    </row>
    <row r="414" spans="2:68" s="156" customFormat="1" ht="11.25">
      <c r="B414" s="157"/>
      <c r="D414" s="158" t="s">
        <v>156</v>
      </c>
      <c r="E414" s="159"/>
      <c r="F414" s="160" t="s">
        <v>498</v>
      </c>
      <c r="H414" s="161">
        <v>14.16</v>
      </c>
      <c r="L414" s="157"/>
      <c r="M414" s="162"/>
      <c r="T414" s="163"/>
      <c r="AT414" s="159" t="s">
        <v>156</v>
      </c>
      <c r="AU414" s="159" t="s">
        <v>80</v>
      </c>
      <c r="AV414" s="156" t="s">
        <v>80</v>
      </c>
      <c r="AW414" s="156" t="s">
        <v>27</v>
      </c>
      <c r="AX414" s="156" t="s">
        <v>69</v>
      </c>
      <c r="AY414" s="159" t="s">
        <v>146</v>
      </c>
      <c r="BL414" s="164"/>
      <c r="BP414" s="165"/>
    </row>
    <row r="415" spans="2:68" s="156" customFormat="1" ht="11.25">
      <c r="B415" s="157"/>
      <c r="D415" s="158" t="s">
        <v>156</v>
      </c>
      <c r="E415" s="159"/>
      <c r="F415" s="160" t="s">
        <v>487</v>
      </c>
      <c r="H415" s="161">
        <v>-5.4</v>
      </c>
      <c r="L415" s="157"/>
      <c r="M415" s="162"/>
      <c r="T415" s="163"/>
      <c r="AT415" s="159" t="s">
        <v>156</v>
      </c>
      <c r="AU415" s="159" t="s">
        <v>80</v>
      </c>
      <c r="AV415" s="156" t="s">
        <v>80</v>
      </c>
      <c r="AW415" s="156" t="s">
        <v>27</v>
      </c>
      <c r="AX415" s="156" t="s">
        <v>69</v>
      </c>
      <c r="AY415" s="159" t="s">
        <v>146</v>
      </c>
      <c r="BL415" s="164"/>
      <c r="BP415" s="165"/>
    </row>
    <row r="416" spans="2:68" s="166" customFormat="1" ht="11.25">
      <c r="B416" s="167"/>
      <c r="D416" s="158" t="s">
        <v>156</v>
      </c>
      <c r="E416" s="168"/>
      <c r="F416" s="169" t="s">
        <v>159</v>
      </c>
      <c r="H416" s="170">
        <v>39.172499999999999</v>
      </c>
      <c r="L416" s="167"/>
      <c r="M416" s="171"/>
      <c r="T416" s="172"/>
      <c r="AT416" s="168" t="s">
        <v>156</v>
      </c>
      <c r="AU416" s="168" t="s">
        <v>80</v>
      </c>
      <c r="AV416" s="166" t="s">
        <v>87</v>
      </c>
      <c r="AW416" s="166" t="s">
        <v>27</v>
      </c>
      <c r="AX416" s="166" t="s">
        <v>76</v>
      </c>
      <c r="AY416" s="168" t="s">
        <v>146</v>
      </c>
      <c r="BL416" s="173"/>
      <c r="BP416" s="174"/>
    </row>
    <row r="417" spans="2:68" s="14" customFormat="1" ht="24.2" customHeight="1">
      <c r="B417" s="142"/>
      <c r="C417" s="143" t="s">
        <v>499</v>
      </c>
      <c r="D417" s="143" t="s">
        <v>148</v>
      </c>
      <c r="E417" s="144" t="s">
        <v>500</v>
      </c>
      <c r="F417" s="145" t="s">
        <v>501</v>
      </c>
      <c r="G417" s="146" t="s">
        <v>151</v>
      </c>
      <c r="H417" s="147">
        <v>23</v>
      </c>
      <c r="I417" s="147"/>
      <c r="J417" s="147">
        <f>ROUND(I417*H417,3)</f>
        <v>0</v>
      </c>
      <c r="K417" s="148"/>
      <c r="L417" s="15"/>
      <c r="M417" s="149"/>
      <c r="N417" s="150" t="s">
        <v>35</v>
      </c>
      <c r="O417" s="151">
        <v>0.63663000000000003</v>
      </c>
      <c r="P417" s="151">
        <f>O417*H417</f>
        <v>14.64249</v>
      </c>
      <c r="Q417" s="151">
        <v>3.5909999999999997E-2</v>
      </c>
      <c r="R417" s="151">
        <f>Q417*H417</f>
        <v>0.82592999999999994</v>
      </c>
      <c r="S417" s="151">
        <v>0</v>
      </c>
      <c r="T417" s="152">
        <f>S417*H417</f>
        <v>0</v>
      </c>
      <c r="AR417" s="153" t="s">
        <v>87</v>
      </c>
      <c r="AT417" s="153" t="s">
        <v>148</v>
      </c>
      <c r="AU417" s="153" t="s">
        <v>80</v>
      </c>
      <c r="AY417" s="3" t="s">
        <v>146</v>
      </c>
      <c r="BE417" s="154">
        <f>IF(N417="základná",J417,0)</f>
        <v>0</v>
      </c>
      <c r="BF417" s="154">
        <f>IF(N417="znížená",J417,0)</f>
        <v>0</v>
      </c>
      <c r="BG417" s="154">
        <f>IF(N417="zákl. prenesená",J417,0)</f>
        <v>0</v>
      </c>
      <c r="BH417" s="154">
        <f>IF(N417="zníž. prenesená",J417,0)</f>
        <v>0</v>
      </c>
      <c r="BI417" s="154">
        <f>IF(N417="nulová",J417,0)</f>
        <v>0</v>
      </c>
      <c r="BJ417" s="3" t="s">
        <v>80</v>
      </c>
      <c r="BK417" s="155">
        <f>ROUND(I417*H417,3)</f>
        <v>0</v>
      </c>
      <c r="BL417" s="82" t="s">
        <v>87</v>
      </c>
      <c r="BM417" s="153" t="s">
        <v>502</v>
      </c>
      <c r="BP417" s="83"/>
    </row>
    <row r="418" spans="2:68" s="14" customFormat="1" ht="14.45" customHeight="1">
      <c r="B418" s="142"/>
      <c r="C418" s="143" t="s">
        <v>503</v>
      </c>
      <c r="D418" s="143" t="s">
        <v>148</v>
      </c>
      <c r="E418" s="144" t="s">
        <v>504</v>
      </c>
      <c r="F418" s="145" t="s">
        <v>505</v>
      </c>
      <c r="G418" s="146" t="s">
        <v>228</v>
      </c>
      <c r="H418" s="147">
        <v>109</v>
      </c>
      <c r="I418" s="147"/>
      <c r="J418" s="147">
        <f>ROUND(I418*H418,3)</f>
        <v>0</v>
      </c>
      <c r="K418" s="148"/>
      <c r="L418" s="15"/>
      <c r="M418" s="149"/>
      <c r="N418" s="150" t="s">
        <v>35</v>
      </c>
      <c r="O418" s="151">
        <v>0.49199999999999999</v>
      </c>
      <c r="P418" s="151">
        <f>O418*H418</f>
        <v>53.628</v>
      </c>
      <c r="Q418" s="151">
        <v>3.15E-2</v>
      </c>
      <c r="R418" s="151">
        <f>Q418*H418</f>
        <v>3.4335</v>
      </c>
      <c r="S418" s="151">
        <v>0</v>
      </c>
      <c r="T418" s="152">
        <f>S418*H418</f>
        <v>0</v>
      </c>
      <c r="AR418" s="153" t="s">
        <v>87</v>
      </c>
      <c r="AT418" s="153" t="s">
        <v>148</v>
      </c>
      <c r="AU418" s="153" t="s">
        <v>80</v>
      </c>
      <c r="AY418" s="3" t="s">
        <v>146</v>
      </c>
      <c r="BE418" s="154">
        <f>IF(N418="základná",J418,0)</f>
        <v>0</v>
      </c>
      <c r="BF418" s="154">
        <f>IF(N418="znížená",J418,0)</f>
        <v>0</v>
      </c>
      <c r="BG418" s="154">
        <f>IF(N418="zákl. prenesená",J418,0)</f>
        <v>0</v>
      </c>
      <c r="BH418" s="154">
        <f>IF(N418="zníž. prenesená",J418,0)</f>
        <v>0</v>
      </c>
      <c r="BI418" s="154">
        <f>IF(N418="nulová",J418,0)</f>
        <v>0</v>
      </c>
      <c r="BJ418" s="3" t="s">
        <v>80</v>
      </c>
      <c r="BK418" s="155">
        <f>ROUND(I418*H418,3)</f>
        <v>0</v>
      </c>
      <c r="BL418" s="82" t="s">
        <v>87</v>
      </c>
      <c r="BM418" s="153" t="s">
        <v>506</v>
      </c>
      <c r="BP418" s="83"/>
    </row>
    <row r="419" spans="2:68" s="156" customFormat="1" ht="11.25">
      <c r="B419" s="157"/>
      <c r="D419" s="158" t="s">
        <v>156</v>
      </c>
      <c r="E419" s="159"/>
      <c r="F419" s="160" t="s">
        <v>507</v>
      </c>
      <c r="H419" s="161">
        <v>109</v>
      </c>
      <c r="L419" s="157"/>
      <c r="M419" s="162"/>
      <c r="T419" s="163"/>
      <c r="AT419" s="159" t="s">
        <v>156</v>
      </c>
      <c r="AU419" s="159" t="s">
        <v>80</v>
      </c>
      <c r="AV419" s="156" t="s">
        <v>80</v>
      </c>
      <c r="AW419" s="156" t="s">
        <v>27</v>
      </c>
      <c r="AX419" s="156" t="s">
        <v>76</v>
      </c>
      <c r="AY419" s="159" t="s">
        <v>146</v>
      </c>
      <c r="BL419" s="164"/>
      <c r="BP419" s="165"/>
    </row>
    <row r="420" spans="2:68" s="14" customFormat="1" ht="24.2" customHeight="1">
      <c r="B420" s="142"/>
      <c r="C420" s="143" t="s">
        <v>508</v>
      </c>
      <c r="D420" s="143" t="s">
        <v>148</v>
      </c>
      <c r="E420" s="144" t="s">
        <v>509</v>
      </c>
      <c r="F420" s="145" t="s">
        <v>510</v>
      </c>
      <c r="G420" s="146" t="s">
        <v>228</v>
      </c>
      <c r="H420" s="147">
        <v>62</v>
      </c>
      <c r="I420" s="147"/>
      <c r="J420" s="147">
        <f>ROUND(I420*H420,3)</f>
        <v>0</v>
      </c>
      <c r="K420" s="148"/>
      <c r="L420" s="15"/>
      <c r="M420" s="149"/>
      <c r="N420" s="150" t="s">
        <v>35</v>
      </c>
      <c r="O420" s="151">
        <v>0.38816000000000001</v>
      </c>
      <c r="P420" s="151">
        <f>O420*H420</f>
        <v>24.065920000000002</v>
      </c>
      <c r="Q420" s="151">
        <v>1.0500000000000001E-2</v>
      </c>
      <c r="R420" s="151">
        <f>Q420*H420</f>
        <v>0.65100000000000002</v>
      </c>
      <c r="S420" s="151">
        <v>0</v>
      </c>
      <c r="T420" s="152">
        <f>S420*H420</f>
        <v>0</v>
      </c>
      <c r="AR420" s="153" t="s">
        <v>87</v>
      </c>
      <c r="AT420" s="153" t="s">
        <v>148</v>
      </c>
      <c r="AU420" s="153" t="s">
        <v>80</v>
      </c>
      <c r="AY420" s="3" t="s">
        <v>146</v>
      </c>
      <c r="BE420" s="154">
        <f>IF(N420="základná",J420,0)</f>
        <v>0</v>
      </c>
      <c r="BF420" s="154">
        <f>IF(N420="znížená",J420,0)</f>
        <v>0</v>
      </c>
      <c r="BG420" s="154">
        <f>IF(N420="zákl. prenesená",J420,0)</f>
        <v>0</v>
      </c>
      <c r="BH420" s="154">
        <f>IF(N420="zníž. prenesená",J420,0)</f>
        <v>0</v>
      </c>
      <c r="BI420" s="154">
        <f>IF(N420="nulová",J420,0)</f>
        <v>0</v>
      </c>
      <c r="BJ420" s="3" t="s">
        <v>80</v>
      </c>
      <c r="BK420" s="155">
        <f>ROUND(I420*H420,3)</f>
        <v>0</v>
      </c>
      <c r="BL420" s="82" t="s">
        <v>87</v>
      </c>
      <c r="BM420" s="153" t="s">
        <v>511</v>
      </c>
      <c r="BP420" s="83"/>
    </row>
    <row r="421" spans="2:68" s="156" customFormat="1" ht="11.25">
      <c r="B421" s="157"/>
      <c r="D421" s="158" t="s">
        <v>156</v>
      </c>
      <c r="E421" s="159"/>
      <c r="F421" s="160" t="s">
        <v>512</v>
      </c>
      <c r="H421" s="161">
        <v>62</v>
      </c>
      <c r="L421" s="157"/>
      <c r="M421" s="162"/>
      <c r="T421" s="163"/>
      <c r="AT421" s="159" t="s">
        <v>156</v>
      </c>
      <c r="AU421" s="159" t="s">
        <v>80</v>
      </c>
      <c r="AV421" s="156" t="s">
        <v>80</v>
      </c>
      <c r="AW421" s="156" t="s">
        <v>27</v>
      </c>
      <c r="AX421" s="156" t="s">
        <v>76</v>
      </c>
      <c r="AY421" s="159" t="s">
        <v>146</v>
      </c>
      <c r="BL421" s="164"/>
      <c r="BP421" s="165"/>
    </row>
    <row r="422" spans="2:68" s="14" customFormat="1" ht="14.45" customHeight="1">
      <c r="B422" s="142"/>
      <c r="C422" s="143" t="s">
        <v>513</v>
      </c>
      <c r="D422" s="143" t="s">
        <v>148</v>
      </c>
      <c r="E422" s="144" t="s">
        <v>514</v>
      </c>
      <c r="F422" s="145" t="s">
        <v>515</v>
      </c>
      <c r="G422" s="146" t="s">
        <v>228</v>
      </c>
      <c r="H422" s="147">
        <v>62</v>
      </c>
      <c r="I422" s="147"/>
      <c r="J422" s="147">
        <f>ROUND(I422*H422,3)</f>
        <v>0</v>
      </c>
      <c r="K422" s="148"/>
      <c r="L422" s="15"/>
      <c r="M422" s="149"/>
      <c r="N422" s="150" t="s">
        <v>35</v>
      </c>
      <c r="O422" s="151">
        <v>0.56279999999999997</v>
      </c>
      <c r="P422" s="151">
        <f>O422*H422</f>
        <v>34.893599999999999</v>
      </c>
      <c r="Q422" s="151">
        <v>3.3079999999999998E-2</v>
      </c>
      <c r="R422" s="151">
        <f>Q422*H422</f>
        <v>2.0509599999999999</v>
      </c>
      <c r="S422" s="151">
        <v>0</v>
      </c>
      <c r="T422" s="152">
        <f>S422*H422</f>
        <v>0</v>
      </c>
      <c r="AR422" s="153" t="s">
        <v>87</v>
      </c>
      <c r="AT422" s="153" t="s">
        <v>148</v>
      </c>
      <c r="AU422" s="153" t="s">
        <v>80</v>
      </c>
      <c r="AY422" s="3" t="s">
        <v>146</v>
      </c>
      <c r="BE422" s="154">
        <f>IF(N422="základná",J422,0)</f>
        <v>0</v>
      </c>
      <c r="BF422" s="154">
        <f>IF(N422="znížená",J422,0)</f>
        <v>0</v>
      </c>
      <c r="BG422" s="154">
        <f>IF(N422="zákl. prenesená",J422,0)</f>
        <v>0</v>
      </c>
      <c r="BH422" s="154">
        <f>IF(N422="zníž. prenesená",J422,0)</f>
        <v>0</v>
      </c>
      <c r="BI422" s="154">
        <f>IF(N422="nulová",J422,0)</f>
        <v>0</v>
      </c>
      <c r="BJ422" s="3" t="s">
        <v>80</v>
      </c>
      <c r="BK422" s="155">
        <f>ROUND(I422*H422,3)</f>
        <v>0</v>
      </c>
      <c r="BL422" s="82" t="s">
        <v>87</v>
      </c>
      <c r="BM422" s="153" t="s">
        <v>516</v>
      </c>
      <c r="BP422" s="83"/>
    </row>
    <row r="423" spans="2:68" s="156" customFormat="1" ht="11.25">
      <c r="B423" s="157"/>
      <c r="D423" s="158" t="s">
        <v>156</v>
      </c>
      <c r="E423" s="159"/>
      <c r="F423" s="160" t="s">
        <v>512</v>
      </c>
      <c r="H423" s="161">
        <v>62</v>
      </c>
      <c r="L423" s="157"/>
      <c r="M423" s="162"/>
      <c r="T423" s="163"/>
      <c r="AT423" s="159" t="s">
        <v>156</v>
      </c>
      <c r="AU423" s="159" t="s">
        <v>80</v>
      </c>
      <c r="AV423" s="156" t="s">
        <v>80</v>
      </c>
      <c r="AW423" s="156" t="s">
        <v>27</v>
      </c>
      <c r="AX423" s="156" t="s">
        <v>76</v>
      </c>
      <c r="AY423" s="159" t="s">
        <v>146</v>
      </c>
      <c r="BL423" s="164"/>
      <c r="BP423" s="165"/>
    </row>
    <row r="424" spans="2:68" s="14" customFormat="1" ht="24.2" customHeight="1">
      <c r="B424" s="142"/>
      <c r="C424" s="143" t="s">
        <v>517</v>
      </c>
      <c r="D424" s="143" t="s">
        <v>148</v>
      </c>
      <c r="E424" s="144" t="s">
        <v>518</v>
      </c>
      <c r="F424" s="145" t="s">
        <v>519</v>
      </c>
      <c r="G424" s="146" t="s">
        <v>228</v>
      </c>
      <c r="H424" s="147">
        <v>62</v>
      </c>
      <c r="I424" s="147"/>
      <c r="J424" s="147">
        <f>ROUND(I424*H424,3)</f>
        <v>0</v>
      </c>
      <c r="K424" s="148"/>
      <c r="L424" s="15"/>
      <c r="M424" s="149"/>
      <c r="N424" s="150" t="s">
        <v>35</v>
      </c>
      <c r="O424" s="151">
        <v>0.31796999999999997</v>
      </c>
      <c r="P424" s="151">
        <f>O424*H424</f>
        <v>19.714139999999997</v>
      </c>
      <c r="Q424" s="151">
        <v>4.7200000000000002E-3</v>
      </c>
      <c r="R424" s="151">
        <f>Q424*H424</f>
        <v>0.29264000000000001</v>
      </c>
      <c r="S424" s="151">
        <v>0</v>
      </c>
      <c r="T424" s="152">
        <f>S424*H424</f>
        <v>0</v>
      </c>
      <c r="AR424" s="153" t="s">
        <v>87</v>
      </c>
      <c r="AT424" s="153" t="s">
        <v>148</v>
      </c>
      <c r="AU424" s="153" t="s">
        <v>80</v>
      </c>
      <c r="AY424" s="3" t="s">
        <v>146</v>
      </c>
      <c r="BE424" s="154">
        <f>IF(N424="základná",J424,0)</f>
        <v>0</v>
      </c>
      <c r="BF424" s="154">
        <f>IF(N424="znížená",J424,0)</f>
        <v>0</v>
      </c>
      <c r="BG424" s="154">
        <f>IF(N424="zákl. prenesená",J424,0)</f>
        <v>0</v>
      </c>
      <c r="BH424" s="154">
        <f>IF(N424="zníž. prenesená",J424,0)</f>
        <v>0</v>
      </c>
      <c r="BI424" s="154">
        <f>IF(N424="nulová",J424,0)</f>
        <v>0</v>
      </c>
      <c r="BJ424" s="3" t="s">
        <v>80</v>
      </c>
      <c r="BK424" s="155">
        <f>ROUND(I424*H424,3)</f>
        <v>0</v>
      </c>
      <c r="BL424" s="82" t="s">
        <v>87</v>
      </c>
      <c r="BM424" s="153" t="s">
        <v>520</v>
      </c>
      <c r="BP424" s="83"/>
    </row>
    <row r="425" spans="2:68" s="156" customFormat="1" ht="11.25">
      <c r="B425" s="157"/>
      <c r="D425" s="158" t="s">
        <v>156</v>
      </c>
      <c r="E425" s="159"/>
      <c r="F425" s="160" t="s">
        <v>512</v>
      </c>
      <c r="H425" s="161">
        <v>62</v>
      </c>
      <c r="L425" s="157"/>
      <c r="M425" s="162"/>
      <c r="T425" s="163"/>
      <c r="AT425" s="159" t="s">
        <v>156</v>
      </c>
      <c r="AU425" s="159" t="s">
        <v>80</v>
      </c>
      <c r="AV425" s="156" t="s">
        <v>80</v>
      </c>
      <c r="AW425" s="156" t="s">
        <v>27</v>
      </c>
      <c r="AX425" s="156" t="s">
        <v>76</v>
      </c>
      <c r="AY425" s="159" t="s">
        <v>146</v>
      </c>
      <c r="BL425" s="164"/>
      <c r="BP425" s="165"/>
    </row>
    <row r="426" spans="2:68" s="14" customFormat="1" ht="24.2" customHeight="1">
      <c r="B426" s="142"/>
      <c r="C426" s="143" t="s">
        <v>521</v>
      </c>
      <c r="D426" s="143" t="s">
        <v>148</v>
      </c>
      <c r="E426" s="144" t="s">
        <v>522</v>
      </c>
      <c r="F426" s="145" t="s">
        <v>523</v>
      </c>
      <c r="G426" s="146" t="s">
        <v>165</v>
      </c>
      <c r="H426" s="147">
        <v>11</v>
      </c>
      <c r="I426" s="147"/>
      <c r="J426" s="147">
        <f>ROUND(I426*H426,3)</f>
        <v>0</v>
      </c>
      <c r="K426" s="148"/>
      <c r="L426" s="15"/>
      <c r="M426" s="149"/>
      <c r="N426" s="150" t="s">
        <v>35</v>
      </c>
      <c r="O426" s="151">
        <v>1.04</v>
      </c>
      <c r="P426" s="151">
        <f>O426*H426</f>
        <v>11.440000000000001</v>
      </c>
      <c r="Q426" s="151">
        <v>0</v>
      </c>
      <c r="R426" s="151">
        <f>Q426*H426</f>
        <v>0</v>
      </c>
      <c r="S426" s="151">
        <v>0</v>
      </c>
      <c r="T426" s="152">
        <f>S426*H426</f>
        <v>0</v>
      </c>
      <c r="AR426" s="153" t="s">
        <v>87</v>
      </c>
      <c r="AT426" s="153" t="s">
        <v>148</v>
      </c>
      <c r="AU426" s="153" t="s">
        <v>80</v>
      </c>
      <c r="AY426" s="3" t="s">
        <v>146</v>
      </c>
      <c r="BE426" s="154">
        <f>IF(N426="základná",J426,0)</f>
        <v>0</v>
      </c>
      <c r="BF426" s="154">
        <f>IF(N426="znížená",J426,0)</f>
        <v>0</v>
      </c>
      <c r="BG426" s="154">
        <f>IF(N426="zákl. prenesená",J426,0)</f>
        <v>0</v>
      </c>
      <c r="BH426" s="154">
        <f>IF(N426="zníž. prenesená",J426,0)</f>
        <v>0</v>
      </c>
      <c r="BI426" s="154">
        <f>IF(N426="nulová",J426,0)</f>
        <v>0</v>
      </c>
      <c r="BJ426" s="3" t="s">
        <v>80</v>
      </c>
      <c r="BK426" s="155">
        <f>ROUND(I426*H426,3)</f>
        <v>0</v>
      </c>
      <c r="BL426" s="82" t="s">
        <v>87</v>
      </c>
      <c r="BM426" s="153" t="s">
        <v>524</v>
      </c>
      <c r="BP426" s="83"/>
    </row>
    <row r="427" spans="2:68" s="156" customFormat="1" ht="11.25">
      <c r="B427" s="157"/>
      <c r="D427" s="158" t="s">
        <v>156</v>
      </c>
      <c r="E427" s="159"/>
      <c r="F427" s="160" t="s">
        <v>525</v>
      </c>
      <c r="H427" s="161">
        <v>11</v>
      </c>
      <c r="L427" s="157"/>
      <c r="M427" s="162"/>
      <c r="T427" s="163"/>
      <c r="AT427" s="159" t="s">
        <v>156</v>
      </c>
      <c r="AU427" s="159" t="s">
        <v>80</v>
      </c>
      <c r="AV427" s="156" t="s">
        <v>80</v>
      </c>
      <c r="AW427" s="156" t="s">
        <v>27</v>
      </c>
      <c r="AX427" s="156" t="s">
        <v>76</v>
      </c>
      <c r="AY427" s="159" t="s">
        <v>146</v>
      </c>
      <c r="BL427" s="164"/>
      <c r="BP427" s="165"/>
    </row>
    <row r="428" spans="2:68" s="14" customFormat="1" ht="14.45" customHeight="1">
      <c r="B428" s="142"/>
      <c r="C428" s="143" t="s">
        <v>526</v>
      </c>
      <c r="D428" s="143" t="s">
        <v>148</v>
      </c>
      <c r="E428" s="144" t="s">
        <v>527</v>
      </c>
      <c r="F428" s="145" t="s">
        <v>528</v>
      </c>
      <c r="G428" s="146" t="s">
        <v>228</v>
      </c>
      <c r="H428" s="147">
        <v>48.344000000000001</v>
      </c>
      <c r="I428" s="147"/>
      <c r="J428" s="147">
        <f>ROUND(I428*H428,3)</f>
        <v>0</v>
      </c>
      <c r="K428" s="148"/>
      <c r="L428" s="15"/>
      <c r="M428" s="149"/>
      <c r="N428" s="150" t="s">
        <v>35</v>
      </c>
      <c r="O428" s="151">
        <v>0.48902000000000001</v>
      </c>
      <c r="P428" s="151">
        <f>O428*H428</f>
        <v>23.641182880000002</v>
      </c>
      <c r="Q428" s="151">
        <v>9.7400000000000004E-3</v>
      </c>
      <c r="R428" s="151">
        <f>Q428*H428</f>
        <v>0.47087056000000005</v>
      </c>
      <c r="S428" s="151">
        <v>0</v>
      </c>
      <c r="T428" s="152">
        <f>S428*H428</f>
        <v>0</v>
      </c>
      <c r="AR428" s="153" t="s">
        <v>87</v>
      </c>
      <c r="AT428" s="153" t="s">
        <v>148</v>
      </c>
      <c r="AU428" s="153" t="s">
        <v>80</v>
      </c>
      <c r="AY428" s="3" t="s">
        <v>146</v>
      </c>
      <c r="BE428" s="154">
        <f>IF(N428="základná",J428,0)</f>
        <v>0</v>
      </c>
      <c r="BF428" s="154">
        <f>IF(N428="znížená",J428,0)</f>
        <v>0</v>
      </c>
      <c r="BG428" s="154">
        <f>IF(N428="zákl. prenesená",J428,0)</f>
        <v>0</v>
      </c>
      <c r="BH428" s="154">
        <f>IF(N428="zníž. prenesená",J428,0)</f>
        <v>0</v>
      </c>
      <c r="BI428" s="154">
        <f>IF(N428="nulová",J428,0)</f>
        <v>0</v>
      </c>
      <c r="BJ428" s="3" t="s">
        <v>80</v>
      </c>
      <c r="BK428" s="155">
        <f>ROUND(I428*H428,3)</f>
        <v>0</v>
      </c>
      <c r="BL428" s="82" t="s">
        <v>87</v>
      </c>
      <c r="BM428" s="153" t="s">
        <v>529</v>
      </c>
      <c r="BP428" s="83"/>
    </row>
    <row r="429" spans="2:68" s="156" customFormat="1" ht="22.5">
      <c r="B429" s="157"/>
      <c r="D429" s="158" t="s">
        <v>156</v>
      </c>
      <c r="E429" s="159"/>
      <c r="F429" s="160" t="s">
        <v>530</v>
      </c>
      <c r="H429" s="161">
        <v>48.343679999999999</v>
      </c>
      <c r="L429" s="157"/>
      <c r="M429" s="162"/>
      <c r="T429" s="163"/>
      <c r="AT429" s="159" t="s">
        <v>156</v>
      </c>
      <c r="AU429" s="159" t="s">
        <v>80</v>
      </c>
      <c r="AV429" s="156" t="s">
        <v>80</v>
      </c>
      <c r="AW429" s="156" t="s">
        <v>27</v>
      </c>
      <c r="AX429" s="156" t="s">
        <v>76</v>
      </c>
      <c r="AY429" s="159" t="s">
        <v>146</v>
      </c>
      <c r="BL429" s="164"/>
      <c r="BP429" s="165"/>
    </row>
    <row r="430" spans="2:68" s="14" customFormat="1" ht="24.2" customHeight="1">
      <c r="B430" s="142"/>
      <c r="C430" s="143" t="s">
        <v>531</v>
      </c>
      <c r="D430" s="143" t="s">
        <v>148</v>
      </c>
      <c r="E430" s="144" t="s">
        <v>532</v>
      </c>
      <c r="F430" s="145" t="s">
        <v>533</v>
      </c>
      <c r="G430" s="146" t="s">
        <v>228</v>
      </c>
      <c r="H430" s="147">
        <v>57</v>
      </c>
      <c r="I430" s="147"/>
      <c r="J430" s="147">
        <f>ROUND(I430*H430,3)</f>
        <v>0</v>
      </c>
      <c r="K430" s="148"/>
      <c r="L430" s="15"/>
      <c r="M430" s="149"/>
      <c r="N430" s="150" t="s">
        <v>35</v>
      </c>
      <c r="O430" s="151">
        <v>0.45816000000000001</v>
      </c>
      <c r="P430" s="151">
        <f>O430*H430</f>
        <v>26.115120000000001</v>
      </c>
      <c r="Q430" s="151">
        <v>1.0500000000000001E-2</v>
      </c>
      <c r="R430" s="151">
        <f>Q430*H430</f>
        <v>0.59850000000000003</v>
      </c>
      <c r="S430" s="151">
        <v>0</v>
      </c>
      <c r="T430" s="152">
        <f>S430*H430</f>
        <v>0</v>
      </c>
      <c r="AR430" s="153" t="s">
        <v>87</v>
      </c>
      <c r="AT430" s="153" t="s">
        <v>148</v>
      </c>
      <c r="AU430" s="153" t="s">
        <v>80</v>
      </c>
      <c r="AY430" s="3" t="s">
        <v>146</v>
      </c>
      <c r="BE430" s="154">
        <f>IF(N430="základná",J430,0)</f>
        <v>0</v>
      </c>
      <c r="BF430" s="154">
        <f>IF(N430="znížená",J430,0)</f>
        <v>0</v>
      </c>
      <c r="BG430" s="154">
        <f>IF(N430="zákl. prenesená",J430,0)</f>
        <v>0</v>
      </c>
      <c r="BH430" s="154">
        <f>IF(N430="zníž. prenesená",J430,0)</f>
        <v>0</v>
      </c>
      <c r="BI430" s="154">
        <f>IF(N430="nulová",J430,0)</f>
        <v>0</v>
      </c>
      <c r="BJ430" s="3" t="s">
        <v>80</v>
      </c>
      <c r="BK430" s="155">
        <f>ROUND(I430*H430,3)</f>
        <v>0</v>
      </c>
      <c r="BL430" s="82" t="s">
        <v>87</v>
      </c>
      <c r="BM430" s="153" t="s">
        <v>534</v>
      </c>
      <c r="BP430" s="83"/>
    </row>
    <row r="431" spans="2:68" s="156" customFormat="1" ht="11.25">
      <c r="B431" s="157"/>
      <c r="D431" s="158" t="s">
        <v>156</v>
      </c>
      <c r="E431" s="159"/>
      <c r="F431" s="160" t="s">
        <v>535</v>
      </c>
      <c r="H431" s="161">
        <v>57</v>
      </c>
      <c r="L431" s="157"/>
      <c r="M431" s="162"/>
      <c r="T431" s="163"/>
      <c r="AT431" s="159" t="s">
        <v>156</v>
      </c>
      <c r="AU431" s="159" t="s">
        <v>80</v>
      </c>
      <c r="AV431" s="156" t="s">
        <v>80</v>
      </c>
      <c r="AW431" s="156" t="s">
        <v>27</v>
      </c>
      <c r="AX431" s="156" t="s">
        <v>76</v>
      </c>
      <c r="AY431" s="159" t="s">
        <v>146</v>
      </c>
      <c r="BL431" s="164"/>
      <c r="BP431" s="165"/>
    </row>
    <row r="432" spans="2:68" s="14" customFormat="1" ht="14.45" customHeight="1">
      <c r="B432" s="142"/>
      <c r="C432" s="143" t="s">
        <v>536</v>
      </c>
      <c r="D432" s="143" t="s">
        <v>148</v>
      </c>
      <c r="E432" s="144" t="s">
        <v>537</v>
      </c>
      <c r="F432" s="145" t="s">
        <v>538</v>
      </c>
      <c r="G432" s="146" t="s">
        <v>228</v>
      </c>
      <c r="H432" s="147">
        <v>57</v>
      </c>
      <c r="I432" s="147"/>
      <c r="J432" s="147">
        <f>ROUND(I432*H432,3)</f>
        <v>0</v>
      </c>
      <c r="K432" s="148"/>
      <c r="L432" s="15"/>
      <c r="M432" s="149"/>
      <c r="N432" s="150" t="s">
        <v>35</v>
      </c>
      <c r="O432" s="151">
        <v>0.63280000000000003</v>
      </c>
      <c r="P432" s="151">
        <f>O432*H432</f>
        <v>36.069600000000001</v>
      </c>
      <c r="Q432" s="151">
        <v>3.3079999999999998E-2</v>
      </c>
      <c r="R432" s="151">
        <f>Q432*H432</f>
        <v>1.8855599999999999</v>
      </c>
      <c r="S432" s="151">
        <v>0</v>
      </c>
      <c r="T432" s="152">
        <f>S432*H432</f>
        <v>0</v>
      </c>
      <c r="AR432" s="153" t="s">
        <v>87</v>
      </c>
      <c r="AT432" s="153" t="s">
        <v>148</v>
      </c>
      <c r="AU432" s="153" t="s">
        <v>80</v>
      </c>
      <c r="AY432" s="3" t="s">
        <v>146</v>
      </c>
      <c r="BE432" s="154">
        <f>IF(N432="základná",J432,0)</f>
        <v>0</v>
      </c>
      <c r="BF432" s="154">
        <f>IF(N432="znížená",J432,0)</f>
        <v>0</v>
      </c>
      <c r="BG432" s="154">
        <f>IF(N432="zákl. prenesená",J432,0)</f>
        <v>0</v>
      </c>
      <c r="BH432" s="154">
        <f>IF(N432="zníž. prenesená",J432,0)</f>
        <v>0</v>
      </c>
      <c r="BI432" s="154">
        <f>IF(N432="nulová",J432,0)</f>
        <v>0</v>
      </c>
      <c r="BJ432" s="3" t="s">
        <v>80</v>
      </c>
      <c r="BK432" s="155">
        <f>ROUND(I432*H432,3)</f>
        <v>0</v>
      </c>
      <c r="BL432" s="82" t="s">
        <v>87</v>
      </c>
      <c r="BM432" s="153" t="s">
        <v>539</v>
      </c>
      <c r="BP432" s="83"/>
    </row>
    <row r="433" spans="2:68" s="156" customFormat="1" ht="11.25">
      <c r="B433" s="157"/>
      <c r="D433" s="158" t="s">
        <v>156</v>
      </c>
      <c r="E433" s="159"/>
      <c r="F433" s="160" t="s">
        <v>535</v>
      </c>
      <c r="H433" s="161">
        <v>57</v>
      </c>
      <c r="L433" s="157"/>
      <c r="M433" s="162"/>
      <c r="T433" s="163"/>
      <c r="AT433" s="159" t="s">
        <v>156</v>
      </c>
      <c r="AU433" s="159" t="s">
        <v>80</v>
      </c>
      <c r="AV433" s="156" t="s">
        <v>80</v>
      </c>
      <c r="AW433" s="156" t="s">
        <v>27</v>
      </c>
      <c r="AX433" s="156" t="s">
        <v>76</v>
      </c>
      <c r="AY433" s="159" t="s">
        <v>146</v>
      </c>
      <c r="BL433" s="164"/>
      <c r="BP433" s="165"/>
    </row>
    <row r="434" spans="2:68" s="14" customFormat="1" ht="14.45" customHeight="1">
      <c r="B434" s="142"/>
      <c r="C434" s="143" t="s">
        <v>540</v>
      </c>
      <c r="D434" s="143" t="s">
        <v>148</v>
      </c>
      <c r="E434" s="144" t="s">
        <v>541</v>
      </c>
      <c r="F434" s="145" t="s">
        <v>542</v>
      </c>
      <c r="G434" s="146" t="s">
        <v>228</v>
      </c>
      <c r="H434" s="147">
        <v>57</v>
      </c>
      <c r="I434" s="147"/>
      <c r="J434" s="147">
        <f>ROUND(I434*H434,3)</f>
        <v>0</v>
      </c>
      <c r="K434" s="148"/>
      <c r="L434" s="15"/>
      <c r="M434" s="149"/>
      <c r="N434" s="150" t="s">
        <v>35</v>
      </c>
      <c r="O434" s="151">
        <v>0.38807999999999998</v>
      </c>
      <c r="P434" s="151">
        <f>O434*H434</f>
        <v>22.120559999999998</v>
      </c>
      <c r="Q434" s="151">
        <v>5.2500000000000003E-3</v>
      </c>
      <c r="R434" s="151">
        <f>Q434*H434</f>
        <v>0.29925000000000002</v>
      </c>
      <c r="S434" s="151">
        <v>0</v>
      </c>
      <c r="T434" s="152">
        <f>S434*H434</f>
        <v>0</v>
      </c>
      <c r="AR434" s="153" t="s">
        <v>87</v>
      </c>
      <c r="AT434" s="153" t="s">
        <v>148</v>
      </c>
      <c r="AU434" s="153" t="s">
        <v>80</v>
      </c>
      <c r="AY434" s="3" t="s">
        <v>146</v>
      </c>
      <c r="BE434" s="154">
        <f>IF(N434="základná",J434,0)</f>
        <v>0</v>
      </c>
      <c r="BF434" s="154">
        <f>IF(N434="znížená",J434,0)</f>
        <v>0</v>
      </c>
      <c r="BG434" s="154">
        <f>IF(N434="zákl. prenesená",J434,0)</f>
        <v>0</v>
      </c>
      <c r="BH434" s="154">
        <f>IF(N434="zníž. prenesená",J434,0)</f>
        <v>0</v>
      </c>
      <c r="BI434" s="154">
        <f>IF(N434="nulová",J434,0)</f>
        <v>0</v>
      </c>
      <c r="BJ434" s="3" t="s">
        <v>80</v>
      </c>
      <c r="BK434" s="155">
        <f>ROUND(I434*H434,3)</f>
        <v>0</v>
      </c>
      <c r="BL434" s="82" t="s">
        <v>87</v>
      </c>
      <c r="BM434" s="153" t="s">
        <v>543</v>
      </c>
      <c r="BP434" s="83"/>
    </row>
    <row r="435" spans="2:68" s="156" customFormat="1" ht="11.25">
      <c r="B435" s="157"/>
      <c r="D435" s="158" t="s">
        <v>156</v>
      </c>
      <c r="E435" s="159"/>
      <c r="F435" s="160" t="s">
        <v>535</v>
      </c>
      <c r="H435" s="161">
        <v>57</v>
      </c>
      <c r="L435" s="157"/>
      <c r="M435" s="162"/>
      <c r="T435" s="163"/>
      <c r="AT435" s="159" t="s">
        <v>156</v>
      </c>
      <c r="AU435" s="159" t="s">
        <v>80</v>
      </c>
      <c r="AV435" s="156" t="s">
        <v>80</v>
      </c>
      <c r="AW435" s="156" t="s">
        <v>27</v>
      </c>
      <c r="AX435" s="156" t="s">
        <v>76</v>
      </c>
      <c r="AY435" s="159" t="s">
        <v>146</v>
      </c>
      <c r="BL435" s="164"/>
      <c r="BP435" s="165"/>
    </row>
    <row r="436" spans="2:68" s="14" customFormat="1" ht="14.45" customHeight="1">
      <c r="B436" s="142"/>
      <c r="C436" s="143" t="s">
        <v>544</v>
      </c>
      <c r="D436" s="143" t="s">
        <v>148</v>
      </c>
      <c r="E436" s="144" t="s">
        <v>545</v>
      </c>
      <c r="F436" s="145" t="s">
        <v>546</v>
      </c>
      <c r="G436" s="146" t="s">
        <v>228</v>
      </c>
      <c r="H436" s="147">
        <v>113.5</v>
      </c>
      <c r="I436" s="147"/>
      <c r="J436" s="147">
        <f>ROUND(I436*H436,3)</f>
        <v>0</v>
      </c>
      <c r="K436" s="148"/>
      <c r="L436" s="15"/>
      <c r="M436" s="149"/>
      <c r="N436" s="150" t="s">
        <v>35</v>
      </c>
      <c r="O436" s="151">
        <v>0.38807999999999998</v>
      </c>
      <c r="P436" s="151">
        <f>O436*H436</f>
        <v>44.047080000000001</v>
      </c>
      <c r="Q436" s="151">
        <v>5.2500000000000003E-3</v>
      </c>
      <c r="R436" s="151">
        <f>Q436*H436</f>
        <v>0.59587500000000004</v>
      </c>
      <c r="S436" s="151">
        <v>0</v>
      </c>
      <c r="T436" s="152">
        <f>S436*H436</f>
        <v>0</v>
      </c>
      <c r="AR436" s="153" t="s">
        <v>87</v>
      </c>
      <c r="AT436" s="153" t="s">
        <v>148</v>
      </c>
      <c r="AU436" s="153" t="s">
        <v>80</v>
      </c>
      <c r="AY436" s="3" t="s">
        <v>146</v>
      </c>
      <c r="BE436" s="154">
        <f>IF(N436="základná",J436,0)</f>
        <v>0</v>
      </c>
      <c r="BF436" s="154">
        <f>IF(N436="znížená",J436,0)</f>
        <v>0</v>
      </c>
      <c r="BG436" s="154">
        <f>IF(N436="zákl. prenesená",J436,0)</f>
        <v>0</v>
      </c>
      <c r="BH436" s="154">
        <f>IF(N436="zníž. prenesená",J436,0)</f>
        <v>0</v>
      </c>
      <c r="BI436" s="154">
        <f>IF(N436="nulová",J436,0)</f>
        <v>0</v>
      </c>
      <c r="BJ436" s="3" t="s">
        <v>80</v>
      </c>
      <c r="BK436" s="155">
        <f>ROUND(I436*H436,3)</f>
        <v>0</v>
      </c>
      <c r="BL436" s="82" t="s">
        <v>87</v>
      </c>
      <c r="BM436" s="153" t="s">
        <v>547</v>
      </c>
      <c r="BP436" s="83"/>
    </row>
    <row r="437" spans="2:68" s="156" customFormat="1" ht="11.25">
      <c r="B437" s="157"/>
      <c r="D437" s="158" t="s">
        <v>156</v>
      </c>
      <c r="E437" s="159"/>
      <c r="F437" s="160" t="s">
        <v>548</v>
      </c>
      <c r="H437" s="161">
        <v>113.5</v>
      </c>
      <c r="L437" s="157"/>
      <c r="M437" s="162"/>
      <c r="T437" s="163"/>
      <c r="AT437" s="159" t="s">
        <v>156</v>
      </c>
      <c r="AU437" s="159" t="s">
        <v>80</v>
      </c>
      <c r="AV437" s="156" t="s">
        <v>80</v>
      </c>
      <c r="AW437" s="156" t="s">
        <v>27</v>
      </c>
      <c r="AX437" s="156" t="s">
        <v>76</v>
      </c>
      <c r="AY437" s="159" t="s">
        <v>146</v>
      </c>
      <c r="BL437" s="164"/>
      <c r="BP437" s="165"/>
    </row>
    <row r="438" spans="2:68" s="14" customFormat="1" ht="14.45" customHeight="1">
      <c r="B438" s="142"/>
      <c r="C438" s="143" t="s">
        <v>549</v>
      </c>
      <c r="D438" s="143" t="s">
        <v>148</v>
      </c>
      <c r="E438" s="144" t="s">
        <v>550</v>
      </c>
      <c r="F438" s="145" t="s">
        <v>551</v>
      </c>
      <c r="G438" s="146" t="s">
        <v>228</v>
      </c>
      <c r="H438" s="147">
        <v>240</v>
      </c>
      <c r="I438" s="147"/>
      <c r="J438" s="147">
        <f>ROUND(I438*H438,3)</f>
        <v>0</v>
      </c>
      <c r="K438" s="148"/>
      <c r="L438" s="15"/>
      <c r="M438" s="149"/>
      <c r="N438" s="150" t="s">
        <v>35</v>
      </c>
      <c r="O438" s="151">
        <v>0.159</v>
      </c>
      <c r="P438" s="151">
        <f>O438*H438</f>
        <v>38.160000000000004</v>
      </c>
      <c r="Q438" s="151">
        <v>0</v>
      </c>
      <c r="R438" s="151">
        <f>Q438*H438</f>
        <v>0</v>
      </c>
      <c r="S438" s="151">
        <v>0</v>
      </c>
      <c r="T438" s="152">
        <f>S438*H438</f>
        <v>0</v>
      </c>
      <c r="AR438" s="153" t="s">
        <v>87</v>
      </c>
      <c r="AT438" s="153" t="s">
        <v>148</v>
      </c>
      <c r="AU438" s="153" t="s">
        <v>80</v>
      </c>
      <c r="AY438" s="3" t="s">
        <v>146</v>
      </c>
      <c r="BE438" s="154">
        <f>IF(N438="základná",J438,0)</f>
        <v>0</v>
      </c>
      <c r="BF438" s="154">
        <f>IF(N438="znížená",J438,0)</f>
        <v>0</v>
      </c>
      <c r="BG438" s="154">
        <f>IF(N438="zákl. prenesená",J438,0)</f>
        <v>0</v>
      </c>
      <c r="BH438" s="154">
        <f>IF(N438="zníž. prenesená",J438,0)</f>
        <v>0</v>
      </c>
      <c r="BI438" s="154">
        <f>IF(N438="nulová",J438,0)</f>
        <v>0</v>
      </c>
      <c r="BJ438" s="3" t="s">
        <v>80</v>
      </c>
      <c r="BK438" s="155">
        <f>ROUND(I438*H438,3)</f>
        <v>0</v>
      </c>
      <c r="BL438" s="82" t="s">
        <v>87</v>
      </c>
      <c r="BM438" s="153" t="s">
        <v>552</v>
      </c>
      <c r="BP438" s="83"/>
    </row>
    <row r="439" spans="2:68" s="156" customFormat="1" ht="11.25">
      <c r="B439" s="157"/>
      <c r="D439" s="158" t="s">
        <v>156</v>
      </c>
      <c r="E439" s="159"/>
      <c r="F439" s="160" t="s">
        <v>553</v>
      </c>
      <c r="H439" s="161">
        <v>170</v>
      </c>
      <c r="L439" s="157"/>
      <c r="M439" s="162"/>
      <c r="T439" s="163"/>
      <c r="AT439" s="159" t="s">
        <v>156</v>
      </c>
      <c r="AU439" s="159" t="s">
        <v>80</v>
      </c>
      <c r="AV439" s="156" t="s">
        <v>80</v>
      </c>
      <c r="AW439" s="156" t="s">
        <v>27</v>
      </c>
      <c r="AX439" s="156" t="s">
        <v>69</v>
      </c>
      <c r="AY439" s="159" t="s">
        <v>146</v>
      </c>
      <c r="BL439" s="164"/>
      <c r="BP439" s="165"/>
    </row>
    <row r="440" spans="2:68" s="156" customFormat="1" ht="11.25">
      <c r="B440" s="157"/>
      <c r="D440" s="158" t="s">
        <v>156</v>
      </c>
      <c r="E440" s="159"/>
      <c r="F440" s="160" t="s">
        <v>554</v>
      </c>
      <c r="H440" s="161">
        <v>70</v>
      </c>
      <c r="L440" s="157"/>
      <c r="M440" s="162"/>
      <c r="T440" s="163"/>
      <c r="AT440" s="159" t="s">
        <v>156</v>
      </c>
      <c r="AU440" s="159" t="s">
        <v>80</v>
      </c>
      <c r="AV440" s="156" t="s">
        <v>80</v>
      </c>
      <c r="AW440" s="156" t="s">
        <v>27</v>
      </c>
      <c r="AX440" s="156" t="s">
        <v>69</v>
      </c>
      <c r="AY440" s="159" t="s">
        <v>146</v>
      </c>
      <c r="BL440" s="164"/>
      <c r="BP440" s="165"/>
    </row>
    <row r="441" spans="2:68" s="166" customFormat="1" ht="11.25">
      <c r="B441" s="167"/>
      <c r="D441" s="158" t="s">
        <v>156</v>
      </c>
      <c r="E441" s="168"/>
      <c r="F441" s="169" t="s">
        <v>159</v>
      </c>
      <c r="H441" s="170">
        <v>240</v>
      </c>
      <c r="L441" s="167"/>
      <c r="M441" s="171"/>
      <c r="T441" s="172"/>
      <c r="AT441" s="168" t="s">
        <v>156</v>
      </c>
      <c r="AU441" s="168" t="s">
        <v>80</v>
      </c>
      <c r="AV441" s="166" t="s">
        <v>87</v>
      </c>
      <c r="AW441" s="166" t="s">
        <v>27</v>
      </c>
      <c r="AX441" s="166" t="s">
        <v>76</v>
      </c>
      <c r="AY441" s="168" t="s">
        <v>146</v>
      </c>
      <c r="BL441" s="173"/>
      <c r="BP441" s="174"/>
    </row>
    <row r="442" spans="2:68" s="14" customFormat="1" ht="24.2" customHeight="1">
      <c r="B442" s="142"/>
      <c r="C442" s="143" t="s">
        <v>555</v>
      </c>
      <c r="D442" s="143" t="s">
        <v>148</v>
      </c>
      <c r="E442" s="144" t="s">
        <v>556</v>
      </c>
      <c r="F442" s="145" t="s">
        <v>557</v>
      </c>
      <c r="G442" s="146" t="s">
        <v>165</v>
      </c>
      <c r="H442" s="147">
        <v>13.055</v>
      </c>
      <c r="I442" s="147"/>
      <c r="J442" s="147">
        <f>ROUND(I442*H442,3)</f>
        <v>0</v>
      </c>
      <c r="K442" s="148"/>
      <c r="L442" s="15"/>
      <c r="M442" s="149"/>
      <c r="N442" s="150" t="s">
        <v>35</v>
      </c>
      <c r="O442" s="151">
        <v>3.1633900000000001</v>
      </c>
      <c r="P442" s="151">
        <f>O442*H442</f>
        <v>41.298056450000004</v>
      </c>
      <c r="Q442" s="151">
        <v>2.2395700000000001</v>
      </c>
      <c r="R442" s="151">
        <f>Q442*H442</f>
        <v>29.237586350000001</v>
      </c>
      <c r="S442" s="151">
        <v>0</v>
      </c>
      <c r="T442" s="152">
        <f>S442*H442</f>
        <v>0</v>
      </c>
      <c r="AR442" s="153" t="s">
        <v>87</v>
      </c>
      <c r="AT442" s="153" t="s">
        <v>148</v>
      </c>
      <c r="AU442" s="153" t="s">
        <v>80</v>
      </c>
      <c r="AY442" s="3" t="s">
        <v>146</v>
      </c>
      <c r="BE442" s="154">
        <f>IF(N442="základná",J442,0)</f>
        <v>0</v>
      </c>
      <c r="BF442" s="154">
        <f>IF(N442="znížená",J442,0)</f>
        <v>0</v>
      </c>
      <c r="BG442" s="154">
        <f>IF(N442="zákl. prenesená",J442,0)</f>
        <v>0</v>
      </c>
      <c r="BH442" s="154">
        <f>IF(N442="zníž. prenesená",J442,0)</f>
        <v>0</v>
      </c>
      <c r="BI442" s="154">
        <f>IF(N442="nulová",J442,0)</f>
        <v>0</v>
      </c>
      <c r="BJ442" s="3" t="s">
        <v>80</v>
      </c>
      <c r="BK442" s="155">
        <f>ROUND(I442*H442,3)</f>
        <v>0</v>
      </c>
      <c r="BL442" s="82" t="s">
        <v>87</v>
      </c>
      <c r="BM442" s="153" t="s">
        <v>558</v>
      </c>
      <c r="BP442" s="83"/>
    </row>
    <row r="443" spans="2:68" s="156" customFormat="1" ht="11.25">
      <c r="B443" s="157"/>
      <c r="D443" s="158" t="s">
        <v>156</v>
      </c>
      <c r="E443" s="159"/>
      <c r="F443" s="160" t="s">
        <v>559</v>
      </c>
      <c r="H443" s="161">
        <v>4.9385000000000003</v>
      </c>
      <c r="L443" s="157"/>
      <c r="M443" s="162"/>
      <c r="T443" s="163"/>
      <c r="AT443" s="159" t="s">
        <v>156</v>
      </c>
      <c r="AU443" s="159" t="s">
        <v>80</v>
      </c>
      <c r="AV443" s="156" t="s">
        <v>80</v>
      </c>
      <c r="AW443" s="156" t="s">
        <v>27</v>
      </c>
      <c r="AX443" s="156" t="s">
        <v>69</v>
      </c>
      <c r="AY443" s="159" t="s">
        <v>146</v>
      </c>
      <c r="BL443" s="164"/>
      <c r="BP443" s="165"/>
    </row>
    <row r="444" spans="2:68" s="156" customFormat="1" ht="22.5">
      <c r="B444" s="157"/>
      <c r="D444" s="158" t="s">
        <v>156</v>
      </c>
      <c r="E444" s="159"/>
      <c r="F444" s="160" t="s">
        <v>560</v>
      </c>
      <c r="H444" s="161">
        <v>0.83950000000000002</v>
      </c>
      <c r="L444" s="157"/>
      <c r="M444" s="162"/>
      <c r="T444" s="163"/>
      <c r="AT444" s="159" t="s">
        <v>156</v>
      </c>
      <c r="AU444" s="159" t="s">
        <v>80</v>
      </c>
      <c r="AV444" s="156" t="s">
        <v>80</v>
      </c>
      <c r="AW444" s="156" t="s">
        <v>27</v>
      </c>
      <c r="AX444" s="156" t="s">
        <v>69</v>
      </c>
      <c r="AY444" s="159" t="s">
        <v>146</v>
      </c>
      <c r="BL444" s="164"/>
      <c r="BP444" s="165"/>
    </row>
    <row r="445" spans="2:68" s="156" customFormat="1" ht="11.25">
      <c r="B445" s="157"/>
      <c r="D445" s="158" t="s">
        <v>156</v>
      </c>
      <c r="E445" s="159"/>
      <c r="F445" s="160" t="s">
        <v>561</v>
      </c>
      <c r="H445" s="161">
        <v>2.1974999999999998</v>
      </c>
      <c r="L445" s="157"/>
      <c r="M445" s="162"/>
      <c r="T445" s="163"/>
      <c r="AT445" s="159" t="s">
        <v>156</v>
      </c>
      <c r="AU445" s="159" t="s">
        <v>80</v>
      </c>
      <c r="AV445" s="156" t="s">
        <v>80</v>
      </c>
      <c r="AW445" s="156" t="s">
        <v>27</v>
      </c>
      <c r="AX445" s="156" t="s">
        <v>69</v>
      </c>
      <c r="AY445" s="159" t="s">
        <v>146</v>
      </c>
      <c r="BL445" s="164"/>
      <c r="BP445" s="165"/>
    </row>
    <row r="446" spans="2:68" s="156" customFormat="1" ht="11.25">
      <c r="B446" s="157"/>
      <c r="D446" s="158" t="s">
        <v>156</v>
      </c>
      <c r="E446" s="159"/>
      <c r="F446" s="160" t="s">
        <v>562</v>
      </c>
      <c r="H446" s="161">
        <v>5.0795000000000003</v>
      </c>
      <c r="L446" s="157"/>
      <c r="M446" s="162"/>
      <c r="T446" s="163"/>
      <c r="AT446" s="159" t="s">
        <v>156</v>
      </c>
      <c r="AU446" s="159" t="s">
        <v>80</v>
      </c>
      <c r="AV446" s="156" t="s">
        <v>80</v>
      </c>
      <c r="AW446" s="156" t="s">
        <v>27</v>
      </c>
      <c r="AX446" s="156" t="s">
        <v>69</v>
      </c>
      <c r="AY446" s="159" t="s">
        <v>146</v>
      </c>
      <c r="BL446" s="164"/>
      <c r="BP446" s="165"/>
    </row>
    <row r="447" spans="2:68" s="166" customFormat="1" ht="11.25">
      <c r="B447" s="167"/>
      <c r="D447" s="158" t="s">
        <v>156</v>
      </c>
      <c r="E447" s="168"/>
      <c r="F447" s="169" t="s">
        <v>159</v>
      </c>
      <c r="H447" s="170">
        <v>13.055</v>
      </c>
      <c r="L447" s="167"/>
      <c r="M447" s="171"/>
      <c r="T447" s="172"/>
      <c r="AT447" s="168" t="s">
        <v>156</v>
      </c>
      <c r="AU447" s="168" t="s">
        <v>80</v>
      </c>
      <c r="AV447" s="166" t="s">
        <v>87</v>
      </c>
      <c r="AW447" s="166" t="s">
        <v>27</v>
      </c>
      <c r="AX447" s="166" t="s">
        <v>76</v>
      </c>
      <c r="AY447" s="168" t="s">
        <v>146</v>
      </c>
      <c r="BL447" s="173"/>
      <c r="BP447" s="174"/>
    </row>
    <row r="448" spans="2:68" s="14" customFormat="1" ht="24.2" customHeight="1">
      <c r="B448" s="142"/>
      <c r="C448" s="143" t="s">
        <v>563</v>
      </c>
      <c r="D448" s="143" t="s">
        <v>148</v>
      </c>
      <c r="E448" s="144" t="s">
        <v>564</v>
      </c>
      <c r="F448" s="145" t="s">
        <v>565</v>
      </c>
      <c r="G448" s="146" t="s">
        <v>165</v>
      </c>
      <c r="H448" s="147">
        <v>5.7779999999999996</v>
      </c>
      <c r="I448" s="147"/>
      <c r="J448" s="147">
        <f>ROUND(I448*H448,3)</f>
        <v>0</v>
      </c>
      <c r="K448" s="148"/>
      <c r="L448" s="15"/>
      <c r="M448" s="149"/>
      <c r="N448" s="150" t="s">
        <v>35</v>
      </c>
      <c r="O448" s="151">
        <v>0.84599999999999997</v>
      </c>
      <c r="P448" s="151">
        <f>O448*H448</f>
        <v>4.8881879999999995</v>
      </c>
      <c r="Q448" s="151">
        <v>0</v>
      </c>
      <c r="R448" s="151">
        <f>Q448*H448</f>
        <v>0</v>
      </c>
      <c r="S448" s="151">
        <v>0</v>
      </c>
      <c r="T448" s="152">
        <f>S448*H448</f>
        <v>0</v>
      </c>
      <c r="AR448" s="153" t="s">
        <v>87</v>
      </c>
      <c r="AT448" s="153" t="s">
        <v>148</v>
      </c>
      <c r="AU448" s="153" t="s">
        <v>80</v>
      </c>
      <c r="AY448" s="3" t="s">
        <v>146</v>
      </c>
      <c r="BE448" s="154">
        <f>IF(N448="základná",J448,0)</f>
        <v>0</v>
      </c>
      <c r="BF448" s="154">
        <f>IF(N448="znížená",J448,0)</f>
        <v>0</v>
      </c>
      <c r="BG448" s="154">
        <f>IF(N448="zákl. prenesená",J448,0)</f>
        <v>0</v>
      </c>
      <c r="BH448" s="154">
        <f>IF(N448="zníž. prenesená",J448,0)</f>
        <v>0</v>
      </c>
      <c r="BI448" s="154">
        <f>IF(N448="nulová",J448,0)</f>
        <v>0</v>
      </c>
      <c r="BJ448" s="3" t="s">
        <v>80</v>
      </c>
      <c r="BK448" s="155">
        <f>ROUND(I448*H448,3)</f>
        <v>0</v>
      </c>
      <c r="BL448" s="82" t="s">
        <v>87</v>
      </c>
      <c r="BM448" s="153" t="s">
        <v>566</v>
      </c>
      <c r="BP448" s="83"/>
    </row>
    <row r="449" spans="2:68" s="156" customFormat="1" ht="11.25">
      <c r="B449" s="157"/>
      <c r="D449" s="158" t="s">
        <v>156</v>
      </c>
      <c r="E449" s="159"/>
      <c r="F449" s="160" t="s">
        <v>559</v>
      </c>
      <c r="H449" s="161">
        <v>4.9385000000000003</v>
      </c>
      <c r="L449" s="157"/>
      <c r="M449" s="162"/>
      <c r="T449" s="163"/>
      <c r="AT449" s="159" t="s">
        <v>156</v>
      </c>
      <c r="AU449" s="159" t="s">
        <v>80</v>
      </c>
      <c r="AV449" s="156" t="s">
        <v>80</v>
      </c>
      <c r="AW449" s="156" t="s">
        <v>27</v>
      </c>
      <c r="AX449" s="156" t="s">
        <v>69</v>
      </c>
      <c r="AY449" s="159" t="s">
        <v>146</v>
      </c>
      <c r="BL449" s="164"/>
      <c r="BP449" s="165"/>
    </row>
    <row r="450" spans="2:68" s="156" customFormat="1" ht="22.5">
      <c r="B450" s="157"/>
      <c r="D450" s="158" t="s">
        <v>156</v>
      </c>
      <c r="E450" s="159"/>
      <c r="F450" s="160" t="s">
        <v>560</v>
      </c>
      <c r="H450" s="161">
        <v>0.83950000000000002</v>
      </c>
      <c r="L450" s="157"/>
      <c r="M450" s="162"/>
      <c r="T450" s="163"/>
      <c r="AT450" s="159" t="s">
        <v>156</v>
      </c>
      <c r="AU450" s="159" t="s">
        <v>80</v>
      </c>
      <c r="AV450" s="156" t="s">
        <v>80</v>
      </c>
      <c r="AW450" s="156" t="s">
        <v>27</v>
      </c>
      <c r="AX450" s="156" t="s">
        <v>69</v>
      </c>
      <c r="AY450" s="159" t="s">
        <v>146</v>
      </c>
      <c r="BL450" s="164"/>
      <c r="BP450" s="165"/>
    </row>
    <row r="451" spans="2:68" s="166" customFormat="1" ht="11.25">
      <c r="B451" s="167"/>
      <c r="D451" s="158" t="s">
        <v>156</v>
      </c>
      <c r="E451" s="168"/>
      <c r="F451" s="169" t="s">
        <v>159</v>
      </c>
      <c r="H451" s="170">
        <v>5.7779999999999996</v>
      </c>
      <c r="L451" s="167"/>
      <c r="M451" s="171"/>
      <c r="T451" s="172"/>
      <c r="AT451" s="168" t="s">
        <v>156</v>
      </c>
      <c r="AU451" s="168" t="s">
        <v>80</v>
      </c>
      <c r="AV451" s="166" t="s">
        <v>87</v>
      </c>
      <c r="AW451" s="166" t="s">
        <v>27</v>
      </c>
      <c r="AX451" s="166" t="s">
        <v>76</v>
      </c>
      <c r="AY451" s="168" t="s">
        <v>146</v>
      </c>
      <c r="BL451" s="173"/>
      <c r="BP451" s="174"/>
    </row>
    <row r="452" spans="2:68" s="14" customFormat="1" ht="37.9" customHeight="1">
      <c r="B452" s="142"/>
      <c r="C452" s="143" t="s">
        <v>567</v>
      </c>
      <c r="D452" s="143" t="s">
        <v>148</v>
      </c>
      <c r="E452" s="144" t="s">
        <v>568</v>
      </c>
      <c r="F452" s="145" t="s">
        <v>569</v>
      </c>
      <c r="G452" s="146" t="s">
        <v>228</v>
      </c>
      <c r="H452" s="147">
        <v>138.672</v>
      </c>
      <c r="I452" s="147"/>
      <c r="J452" s="147">
        <f>ROUND(I452*H452,3)</f>
        <v>0</v>
      </c>
      <c r="K452" s="148"/>
      <c r="L452" s="15"/>
      <c r="M452" s="149"/>
      <c r="N452" s="150" t="s">
        <v>35</v>
      </c>
      <c r="O452" s="151">
        <v>4.0529999999999997E-2</v>
      </c>
      <c r="P452" s="151">
        <f>O452*H452</f>
        <v>5.6203761599999993</v>
      </c>
      <c r="Q452" s="151">
        <v>3.4299999999999999E-3</v>
      </c>
      <c r="R452" s="151">
        <f>Q452*H452</f>
        <v>0.47564495999999995</v>
      </c>
      <c r="S452" s="151">
        <v>0</v>
      </c>
      <c r="T452" s="152">
        <f>S452*H452</f>
        <v>0</v>
      </c>
      <c r="AR452" s="153" t="s">
        <v>87</v>
      </c>
      <c r="AT452" s="153" t="s">
        <v>148</v>
      </c>
      <c r="AU452" s="153" t="s">
        <v>80</v>
      </c>
      <c r="AY452" s="3" t="s">
        <v>146</v>
      </c>
      <c r="BE452" s="154">
        <f>IF(N452="základná",J452,0)</f>
        <v>0</v>
      </c>
      <c r="BF452" s="154">
        <f>IF(N452="znížená",J452,0)</f>
        <v>0</v>
      </c>
      <c r="BG452" s="154">
        <f>IF(N452="zákl. prenesená",J452,0)</f>
        <v>0</v>
      </c>
      <c r="BH452" s="154">
        <f>IF(N452="zníž. prenesená",J452,0)</f>
        <v>0</v>
      </c>
      <c r="BI452" s="154">
        <f>IF(N452="nulová",J452,0)</f>
        <v>0</v>
      </c>
      <c r="BJ452" s="3" t="s">
        <v>80</v>
      </c>
      <c r="BK452" s="155">
        <f>ROUND(I452*H452,3)</f>
        <v>0</v>
      </c>
      <c r="BL452" s="82" t="s">
        <v>87</v>
      </c>
      <c r="BM452" s="153" t="s">
        <v>570</v>
      </c>
      <c r="BP452" s="83"/>
    </row>
    <row r="453" spans="2:68" s="156" customFormat="1" ht="11.25">
      <c r="B453" s="157"/>
      <c r="D453" s="158" t="s">
        <v>156</v>
      </c>
      <c r="E453" s="159"/>
      <c r="F453" s="160" t="s">
        <v>571</v>
      </c>
      <c r="H453" s="161">
        <v>118.524</v>
      </c>
      <c r="L453" s="157"/>
      <c r="M453" s="162"/>
      <c r="T453" s="163"/>
      <c r="AT453" s="159" t="s">
        <v>156</v>
      </c>
      <c r="AU453" s="159" t="s">
        <v>80</v>
      </c>
      <c r="AV453" s="156" t="s">
        <v>80</v>
      </c>
      <c r="AW453" s="156" t="s">
        <v>27</v>
      </c>
      <c r="AX453" s="156" t="s">
        <v>69</v>
      </c>
      <c r="AY453" s="159" t="s">
        <v>146</v>
      </c>
      <c r="BL453" s="164"/>
      <c r="BP453" s="165"/>
    </row>
    <row r="454" spans="2:68" s="156" customFormat="1" ht="11.25">
      <c r="B454" s="157"/>
      <c r="D454" s="158" t="s">
        <v>156</v>
      </c>
      <c r="E454" s="159"/>
      <c r="F454" s="160" t="s">
        <v>572</v>
      </c>
      <c r="H454" s="161">
        <v>20.148</v>
      </c>
      <c r="L454" s="157"/>
      <c r="M454" s="162"/>
      <c r="T454" s="163"/>
      <c r="AT454" s="159" t="s">
        <v>156</v>
      </c>
      <c r="AU454" s="159" t="s">
        <v>80</v>
      </c>
      <c r="AV454" s="156" t="s">
        <v>80</v>
      </c>
      <c r="AW454" s="156" t="s">
        <v>27</v>
      </c>
      <c r="AX454" s="156" t="s">
        <v>69</v>
      </c>
      <c r="AY454" s="159" t="s">
        <v>146</v>
      </c>
      <c r="BL454" s="164"/>
      <c r="BP454" s="165"/>
    </row>
    <row r="455" spans="2:68" s="166" customFormat="1" ht="11.25">
      <c r="B455" s="167"/>
      <c r="D455" s="158" t="s">
        <v>156</v>
      </c>
      <c r="E455" s="168"/>
      <c r="F455" s="169" t="s">
        <v>159</v>
      </c>
      <c r="H455" s="170">
        <v>138.672</v>
      </c>
      <c r="L455" s="167"/>
      <c r="M455" s="171"/>
      <c r="T455" s="172"/>
      <c r="AT455" s="168" t="s">
        <v>156</v>
      </c>
      <c r="AU455" s="168" t="s">
        <v>80</v>
      </c>
      <c r="AV455" s="166" t="s">
        <v>87</v>
      </c>
      <c r="AW455" s="166" t="s">
        <v>27</v>
      </c>
      <c r="AX455" s="166" t="s">
        <v>76</v>
      </c>
      <c r="AY455" s="168" t="s">
        <v>146</v>
      </c>
      <c r="BL455" s="173"/>
      <c r="BP455" s="174"/>
    </row>
    <row r="456" spans="2:68" s="14" customFormat="1" ht="14.45" customHeight="1">
      <c r="B456" s="142"/>
      <c r="C456" s="143" t="s">
        <v>573</v>
      </c>
      <c r="D456" s="143" t="s">
        <v>148</v>
      </c>
      <c r="E456" s="144" t="s">
        <v>574</v>
      </c>
      <c r="F456" s="145" t="s">
        <v>575</v>
      </c>
      <c r="G456" s="146" t="s">
        <v>165</v>
      </c>
      <c r="H456" s="147">
        <v>5.7779999999999996</v>
      </c>
      <c r="I456" s="147"/>
      <c r="J456" s="147">
        <f>ROUND(I456*H456,3)</f>
        <v>0</v>
      </c>
      <c r="K456" s="148"/>
      <c r="L456" s="15"/>
      <c r="M456" s="149"/>
      <c r="N456" s="150" t="s">
        <v>35</v>
      </c>
      <c r="O456" s="151">
        <v>2.0000900000000001</v>
      </c>
      <c r="P456" s="151">
        <f>O456*H456</f>
        <v>11.556520020000001</v>
      </c>
      <c r="Q456" s="151">
        <v>1.837</v>
      </c>
      <c r="R456" s="151">
        <f>Q456*H456</f>
        <v>10.614185999999998</v>
      </c>
      <c r="S456" s="151">
        <v>0</v>
      </c>
      <c r="T456" s="152">
        <f>S456*H456</f>
        <v>0</v>
      </c>
      <c r="AR456" s="153" t="s">
        <v>87</v>
      </c>
      <c r="AT456" s="153" t="s">
        <v>148</v>
      </c>
      <c r="AU456" s="153" t="s">
        <v>80</v>
      </c>
      <c r="AY456" s="3" t="s">
        <v>146</v>
      </c>
      <c r="BE456" s="154">
        <f>IF(N456="základná",J456,0)</f>
        <v>0</v>
      </c>
      <c r="BF456" s="154">
        <f>IF(N456="znížená",J456,0)</f>
        <v>0</v>
      </c>
      <c r="BG456" s="154">
        <f>IF(N456="zákl. prenesená",J456,0)</f>
        <v>0</v>
      </c>
      <c r="BH456" s="154">
        <f>IF(N456="zníž. prenesená",J456,0)</f>
        <v>0</v>
      </c>
      <c r="BI456" s="154">
        <f>IF(N456="nulová",J456,0)</f>
        <v>0</v>
      </c>
      <c r="BJ456" s="3" t="s">
        <v>80</v>
      </c>
      <c r="BK456" s="155">
        <f>ROUND(I456*H456,3)</f>
        <v>0</v>
      </c>
      <c r="BL456" s="82" t="s">
        <v>87</v>
      </c>
      <c r="BM456" s="153" t="s">
        <v>576</v>
      </c>
      <c r="BP456" s="83"/>
    </row>
    <row r="457" spans="2:68" s="156" customFormat="1" ht="11.25">
      <c r="B457" s="157"/>
      <c r="D457" s="158" t="s">
        <v>156</v>
      </c>
      <c r="E457" s="159"/>
      <c r="F457" s="160" t="s">
        <v>559</v>
      </c>
      <c r="H457" s="161">
        <v>4.9385000000000003</v>
      </c>
      <c r="L457" s="157"/>
      <c r="M457" s="162"/>
      <c r="T457" s="163"/>
      <c r="AT457" s="159" t="s">
        <v>156</v>
      </c>
      <c r="AU457" s="159" t="s">
        <v>80</v>
      </c>
      <c r="AV457" s="156" t="s">
        <v>80</v>
      </c>
      <c r="AW457" s="156" t="s">
        <v>27</v>
      </c>
      <c r="AX457" s="156" t="s">
        <v>69</v>
      </c>
      <c r="AY457" s="159" t="s">
        <v>146</v>
      </c>
      <c r="BL457" s="164"/>
      <c r="BP457" s="165"/>
    </row>
    <row r="458" spans="2:68" s="156" customFormat="1" ht="22.5">
      <c r="B458" s="157"/>
      <c r="D458" s="158" t="s">
        <v>156</v>
      </c>
      <c r="E458" s="159"/>
      <c r="F458" s="160" t="s">
        <v>560</v>
      </c>
      <c r="H458" s="161">
        <v>0.83950000000000002</v>
      </c>
      <c r="L458" s="157"/>
      <c r="M458" s="162"/>
      <c r="T458" s="163"/>
      <c r="AT458" s="159" t="s">
        <v>156</v>
      </c>
      <c r="AU458" s="159" t="s">
        <v>80</v>
      </c>
      <c r="AV458" s="156" t="s">
        <v>80</v>
      </c>
      <c r="AW458" s="156" t="s">
        <v>27</v>
      </c>
      <c r="AX458" s="156" t="s">
        <v>69</v>
      </c>
      <c r="AY458" s="159" t="s">
        <v>146</v>
      </c>
      <c r="BL458" s="164"/>
      <c r="BP458" s="165"/>
    </row>
    <row r="459" spans="2:68" s="166" customFormat="1" ht="11.25">
      <c r="B459" s="167"/>
      <c r="D459" s="158" t="s">
        <v>156</v>
      </c>
      <c r="E459" s="168"/>
      <c r="F459" s="169" t="s">
        <v>159</v>
      </c>
      <c r="H459" s="170">
        <v>5.7779999999999996</v>
      </c>
      <c r="L459" s="167"/>
      <c r="M459" s="171"/>
      <c r="T459" s="172"/>
      <c r="AT459" s="168" t="s">
        <v>156</v>
      </c>
      <c r="AU459" s="168" t="s">
        <v>80</v>
      </c>
      <c r="AV459" s="166" t="s">
        <v>87</v>
      </c>
      <c r="AW459" s="166" t="s">
        <v>27</v>
      </c>
      <c r="AX459" s="166" t="s">
        <v>76</v>
      </c>
      <c r="AY459" s="168" t="s">
        <v>146</v>
      </c>
      <c r="BL459" s="173"/>
      <c r="BP459" s="174"/>
    </row>
    <row r="460" spans="2:68" s="14" customFormat="1" ht="37.9" customHeight="1">
      <c r="B460" s="142"/>
      <c r="C460" s="143" t="s">
        <v>577</v>
      </c>
      <c r="D460" s="143" t="s">
        <v>148</v>
      </c>
      <c r="E460" s="144" t="s">
        <v>578</v>
      </c>
      <c r="F460" s="145" t="s">
        <v>579</v>
      </c>
      <c r="G460" s="146" t="s">
        <v>165</v>
      </c>
      <c r="H460" s="147">
        <v>90.48</v>
      </c>
      <c r="I460" s="147"/>
      <c r="J460" s="147">
        <f>ROUND(I460*H460,3)</f>
        <v>0</v>
      </c>
      <c r="K460" s="148"/>
      <c r="L460" s="15"/>
      <c r="M460" s="149"/>
      <c r="N460" s="150" t="s">
        <v>35</v>
      </c>
      <c r="O460" s="151">
        <v>2</v>
      </c>
      <c r="P460" s="151">
        <f>O460*H460</f>
        <v>180.96</v>
      </c>
      <c r="Q460" s="151">
        <v>1.837</v>
      </c>
      <c r="R460" s="151">
        <f>Q460*H460</f>
        <v>166.21176</v>
      </c>
      <c r="S460" s="151">
        <v>0</v>
      </c>
      <c r="T460" s="152">
        <f>S460*H460</f>
        <v>0</v>
      </c>
      <c r="AR460" s="153" t="s">
        <v>87</v>
      </c>
      <c r="AT460" s="153" t="s">
        <v>148</v>
      </c>
      <c r="AU460" s="153" t="s">
        <v>80</v>
      </c>
      <c r="AY460" s="3" t="s">
        <v>146</v>
      </c>
      <c r="BE460" s="154">
        <f>IF(N460="základná",J460,0)</f>
        <v>0</v>
      </c>
      <c r="BF460" s="154">
        <f>IF(N460="znížená",J460,0)</f>
        <v>0</v>
      </c>
      <c r="BG460" s="154">
        <f>IF(N460="zákl. prenesená",J460,0)</f>
        <v>0</v>
      </c>
      <c r="BH460" s="154">
        <f>IF(N460="zníž. prenesená",J460,0)</f>
        <v>0</v>
      </c>
      <c r="BI460" s="154">
        <f>IF(N460="nulová",J460,0)</f>
        <v>0</v>
      </c>
      <c r="BJ460" s="3" t="s">
        <v>80</v>
      </c>
      <c r="BK460" s="155">
        <f>ROUND(I460*H460,3)</f>
        <v>0</v>
      </c>
      <c r="BL460" s="82" t="s">
        <v>87</v>
      </c>
      <c r="BM460" s="153" t="s">
        <v>580</v>
      </c>
      <c r="BP460" s="83"/>
    </row>
    <row r="461" spans="2:68" s="156" customFormat="1" ht="11.25">
      <c r="B461" s="157"/>
      <c r="D461" s="158" t="s">
        <v>156</v>
      </c>
      <c r="E461" s="159"/>
      <c r="F461" s="160" t="s">
        <v>581</v>
      </c>
      <c r="H461" s="161">
        <v>90.48</v>
      </c>
      <c r="L461" s="157"/>
      <c r="M461" s="162"/>
      <c r="T461" s="163"/>
      <c r="AT461" s="159" t="s">
        <v>156</v>
      </c>
      <c r="AU461" s="159" t="s">
        <v>80</v>
      </c>
      <c r="AV461" s="156" t="s">
        <v>80</v>
      </c>
      <c r="AW461" s="156" t="s">
        <v>27</v>
      </c>
      <c r="AX461" s="156" t="s">
        <v>76</v>
      </c>
      <c r="AY461" s="159" t="s">
        <v>146</v>
      </c>
      <c r="BL461" s="164"/>
      <c r="BP461" s="165"/>
    </row>
    <row r="462" spans="2:68" s="14" customFormat="1" ht="24.2" customHeight="1">
      <c r="B462" s="142"/>
      <c r="C462" s="143" t="s">
        <v>582</v>
      </c>
      <c r="D462" s="143" t="s">
        <v>148</v>
      </c>
      <c r="E462" s="144" t="s">
        <v>583</v>
      </c>
      <c r="F462" s="145" t="s">
        <v>584</v>
      </c>
      <c r="G462" s="146" t="s">
        <v>228</v>
      </c>
      <c r="H462" s="147">
        <v>98.77</v>
      </c>
      <c r="I462" s="147"/>
      <c r="J462" s="147">
        <f>ROUND(I462*H462,3)</f>
        <v>0</v>
      </c>
      <c r="K462" s="148"/>
      <c r="L462" s="15"/>
      <c r="M462" s="149"/>
      <c r="N462" s="150" t="s">
        <v>35</v>
      </c>
      <c r="O462" s="151">
        <v>0.67208999999999997</v>
      </c>
      <c r="P462" s="151">
        <f>O462*H462</f>
        <v>66.382329299999995</v>
      </c>
      <c r="Q462" s="151">
        <v>0.24889</v>
      </c>
      <c r="R462" s="151">
        <f>Q462*H462</f>
        <v>24.582865299999998</v>
      </c>
      <c r="S462" s="151">
        <v>0</v>
      </c>
      <c r="T462" s="152">
        <f>S462*H462</f>
        <v>0</v>
      </c>
      <c r="AR462" s="153" t="s">
        <v>87</v>
      </c>
      <c r="AT462" s="153" t="s">
        <v>148</v>
      </c>
      <c r="AU462" s="153" t="s">
        <v>80</v>
      </c>
      <c r="AY462" s="3" t="s">
        <v>146</v>
      </c>
      <c r="BE462" s="154">
        <f>IF(N462="základná",J462,0)</f>
        <v>0</v>
      </c>
      <c r="BF462" s="154">
        <f>IF(N462="znížená",J462,0)</f>
        <v>0</v>
      </c>
      <c r="BG462" s="154">
        <f>IF(N462="zákl. prenesená",J462,0)</f>
        <v>0</v>
      </c>
      <c r="BH462" s="154">
        <f>IF(N462="zníž. prenesená",J462,0)</f>
        <v>0</v>
      </c>
      <c r="BI462" s="154">
        <f>IF(N462="nulová",J462,0)</f>
        <v>0</v>
      </c>
      <c r="BJ462" s="3" t="s">
        <v>80</v>
      </c>
      <c r="BK462" s="155">
        <f>ROUND(I462*H462,3)</f>
        <v>0</v>
      </c>
      <c r="BL462" s="82" t="s">
        <v>87</v>
      </c>
      <c r="BM462" s="153" t="s">
        <v>585</v>
      </c>
      <c r="BP462" s="83"/>
    </row>
    <row r="463" spans="2:68" s="156" customFormat="1" ht="11.25">
      <c r="B463" s="157"/>
      <c r="D463" s="158" t="s">
        <v>156</v>
      </c>
      <c r="E463" s="159"/>
      <c r="F463" s="160" t="s">
        <v>586</v>
      </c>
      <c r="H463" s="161">
        <v>98.77</v>
      </c>
      <c r="L463" s="157"/>
      <c r="M463" s="162"/>
      <c r="T463" s="163"/>
      <c r="AT463" s="159" t="s">
        <v>156</v>
      </c>
      <c r="AU463" s="159" t="s">
        <v>80</v>
      </c>
      <c r="AV463" s="156" t="s">
        <v>80</v>
      </c>
      <c r="AW463" s="156" t="s">
        <v>27</v>
      </c>
      <c r="AX463" s="156" t="s">
        <v>76</v>
      </c>
      <c r="AY463" s="159" t="s">
        <v>146</v>
      </c>
      <c r="BL463" s="164"/>
      <c r="BP463" s="165"/>
    </row>
    <row r="464" spans="2:68" s="14" customFormat="1" ht="14.45" customHeight="1">
      <c r="B464" s="142"/>
      <c r="C464" s="143" t="s">
        <v>587</v>
      </c>
      <c r="D464" s="143" t="s">
        <v>148</v>
      </c>
      <c r="E464" s="144" t="s">
        <v>588</v>
      </c>
      <c r="F464" s="145" t="s">
        <v>589</v>
      </c>
      <c r="G464" s="146" t="s">
        <v>228</v>
      </c>
      <c r="H464" s="147">
        <v>98.77</v>
      </c>
      <c r="I464" s="147"/>
      <c r="J464" s="147">
        <f>ROUND(I464*H464,3)</f>
        <v>0</v>
      </c>
      <c r="K464" s="148"/>
      <c r="L464" s="15"/>
      <c r="M464" s="149"/>
      <c r="N464" s="150" t="s">
        <v>35</v>
      </c>
      <c r="O464" s="151">
        <v>8.5010000000000002E-2</v>
      </c>
      <c r="P464" s="151">
        <f>O464*H464</f>
        <v>8.3964376999999999</v>
      </c>
      <c r="Q464" s="151">
        <v>2.5999999999999998E-4</v>
      </c>
      <c r="R464" s="151">
        <f>Q464*H464</f>
        <v>2.5680199999999997E-2</v>
      </c>
      <c r="S464" s="151">
        <v>0</v>
      </c>
      <c r="T464" s="152">
        <f>S464*H464</f>
        <v>0</v>
      </c>
      <c r="AR464" s="153" t="s">
        <v>87</v>
      </c>
      <c r="AT464" s="153" t="s">
        <v>148</v>
      </c>
      <c r="AU464" s="153" t="s">
        <v>80</v>
      </c>
      <c r="AY464" s="3" t="s">
        <v>146</v>
      </c>
      <c r="BE464" s="154">
        <f>IF(N464="základná",J464,0)</f>
        <v>0</v>
      </c>
      <c r="BF464" s="154">
        <f>IF(N464="znížená",J464,0)</f>
        <v>0</v>
      </c>
      <c r="BG464" s="154">
        <f>IF(N464="zákl. prenesená",J464,0)</f>
        <v>0</v>
      </c>
      <c r="BH464" s="154">
        <f>IF(N464="zníž. prenesená",J464,0)</f>
        <v>0</v>
      </c>
      <c r="BI464" s="154">
        <f>IF(N464="nulová",J464,0)</f>
        <v>0</v>
      </c>
      <c r="BJ464" s="3" t="s">
        <v>80</v>
      </c>
      <c r="BK464" s="155">
        <f>ROUND(I464*H464,3)</f>
        <v>0</v>
      </c>
      <c r="BL464" s="82" t="s">
        <v>87</v>
      </c>
      <c r="BM464" s="153" t="s">
        <v>590</v>
      </c>
      <c r="BP464" s="83"/>
    </row>
    <row r="465" spans="2:68" s="156" customFormat="1" ht="11.25">
      <c r="B465" s="157"/>
      <c r="D465" s="158" t="s">
        <v>156</v>
      </c>
      <c r="E465" s="159"/>
      <c r="F465" s="160" t="s">
        <v>586</v>
      </c>
      <c r="H465" s="161">
        <v>98.77</v>
      </c>
      <c r="L465" s="157"/>
      <c r="M465" s="162"/>
      <c r="T465" s="163"/>
      <c r="AT465" s="159" t="s">
        <v>156</v>
      </c>
      <c r="AU465" s="159" t="s">
        <v>80</v>
      </c>
      <c r="AV465" s="156" t="s">
        <v>80</v>
      </c>
      <c r="AW465" s="156" t="s">
        <v>27</v>
      </c>
      <c r="AX465" s="156" t="s">
        <v>76</v>
      </c>
      <c r="AY465" s="159" t="s">
        <v>146</v>
      </c>
      <c r="BL465" s="164"/>
      <c r="BP465" s="165"/>
    </row>
    <row r="466" spans="2:68" s="129" customFormat="1" ht="22.9" customHeight="1">
      <c r="B466" s="130"/>
      <c r="D466" s="131" t="s">
        <v>68</v>
      </c>
      <c r="E466" s="140" t="s">
        <v>187</v>
      </c>
      <c r="F466" s="140" t="s">
        <v>591</v>
      </c>
      <c r="J466" s="141">
        <f>BK466</f>
        <v>0</v>
      </c>
      <c r="L466" s="130"/>
      <c r="M466" s="134"/>
      <c r="P466" s="135">
        <f>SUM(P467:P553)</f>
        <v>1962.3560015999999</v>
      </c>
      <c r="R466" s="135">
        <f>SUM(R467:R553)</f>
        <v>56.554804689999997</v>
      </c>
      <c r="T466" s="136">
        <f>SUM(T467:T553)</f>
        <v>19.395050000000005</v>
      </c>
      <c r="AR466" s="131" t="s">
        <v>76</v>
      </c>
      <c r="AT466" s="137" t="s">
        <v>68</v>
      </c>
      <c r="AU466" s="137" t="s">
        <v>76</v>
      </c>
      <c r="AY466" s="131" t="s">
        <v>146</v>
      </c>
      <c r="BK466" s="138">
        <f>SUM(BK467:BK553)</f>
        <v>0</v>
      </c>
      <c r="BL466" s="137"/>
      <c r="BP466" s="139"/>
    </row>
    <row r="467" spans="2:68" s="14" customFormat="1" ht="14.45" customHeight="1">
      <c r="B467" s="142"/>
      <c r="C467" s="143" t="s">
        <v>592</v>
      </c>
      <c r="D467" s="143" t="s">
        <v>148</v>
      </c>
      <c r="E467" s="144" t="s">
        <v>593</v>
      </c>
      <c r="F467" s="145" t="s">
        <v>594</v>
      </c>
      <c r="G467" s="146" t="s">
        <v>228</v>
      </c>
      <c r="H467" s="147">
        <v>254.69</v>
      </c>
      <c r="I467" s="147"/>
      <c r="J467" s="147">
        <f>ROUND(I467*H467,3)</f>
        <v>0</v>
      </c>
      <c r="K467" s="148"/>
      <c r="L467" s="15"/>
      <c r="M467" s="149"/>
      <c r="N467" s="150" t="s">
        <v>35</v>
      </c>
      <c r="O467" s="151">
        <v>0.11</v>
      </c>
      <c r="P467" s="151">
        <f>O467*H467</f>
        <v>28.015899999999998</v>
      </c>
      <c r="Q467" s="151">
        <v>3.6000000000000002E-4</v>
      </c>
      <c r="R467" s="151">
        <f>Q467*H467</f>
        <v>9.1688400000000003E-2</v>
      </c>
      <c r="S467" s="151">
        <v>0</v>
      </c>
      <c r="T467" s="152">
        <f>S467*H467</f>
        <v>0</v>
      </c>
      <c r="AR467" s="153" t="s">
        <v>87</v>
      </c>
      <c r="AT467" s="153" t="s">
        <v>148</v>
      </c>
      <c r="AU467" s="153" t="s">
        <v>80</v>
      </c>
      <c r="AY467" s="3" t="s">
        <v>146</v>
      </c>
      <c r="BE467" s="154">
        <f>IF(N467="základná",J467,0)</f>
        <v>0</v>
      </c>
      <c r="BF467" s="154">
        <f>IF(N467="znížená",J467,0)</f>
        <v>0</v>
      </c>
      <c r="BG467" s="154">
        <f>IF(N467="zákl. prenesená",J467,0)</f>
        <v>0</v>
      </c>
      <c r="BH467" s="154">
        <f>IF(N467="zníž. prenesená",J467,0)</f>
        <v>0</v>
      </c>
      <c r="BI467" s="154">
        <f>IF(N467="nulová",J467,0)</f>
        <v>0</v>
      </c>
      <c r="BJ467" s="3" t="s">
        <v>80</v>
      </c>
      <c r="BK467" s="155">
        <f>ROUND(I467*H467,3)</f>
        <v>0</v>
      </c>
      <c r="BL467" s="82" t="s">
        <v>87</v>
      </c>
      <c r="BM467" s="153" t="s">
        <v>595</v>
      </c>
      <c r="BP467" s="83"/>
    </row>
    <row r="468" spans="2:68" s="156" customFormat="1" ht="11.25">
      <c r="B468" s="157"/>
      <c r="D468" s="158" t="s">
        <v>156</v>
      </c>
      <c r="E468" s="159"/>
      <c r="F468" s="160" t="s">
        <v>596</v>
      </c>
      <c r="H468" s="161">
        <v>254.69</v>
      </c>
      <c r="L468" s="157"/>
      <c r="M468" s="162"/>
      <c r="T468" s="163"/>
      <c r="AT468" s="159" t="s">
        <v>156</v>
      </c>
      <c r="AU468" s="159" t="s">
        <v>80</v>
      </c>
      <c r="AV468" s="156" t="s">
        <v>80</v>
      </c>
      <c r="AW468" s="156" t="s">
        <v>27</v>
      </c>
      <c r="AX468" s="156" t="s">
        <v>76</v>
      </c>
      <c r="AY468" s="159" t="s">
        <v>146</v>
      </c>
      <c r="BL468" s="164"/>
      <c r="BP468" s="165"/>
    </row>
    <row r="469" spans="2:68" s="14" customFormat="1" ht="24.2" customHeight="1">
      <c r="B469" s="142"/>
      <c r="C469" s="184" t="s">
        <v>597</v>
      </c>
      <c r="D469" s="184" t="s">
        <v>341</v>
      </c>
      <c r="E469" s="185" t="s">
        <v>598</v>
      </c>
      <c r="F469" s="186" t="s">
        <v>599</v>
      </c>
      <c r="G469" s="187" t="s">
        <v>228</v>
      </c>
      <c r="H469" s="188">
        <v>292.89400000000001</v>
      </c>
      <c r="I469" s="188"/>
      <c r="J469" s="188">
        <f>ROUND(I469*H469,3)</f>
        <v>0</v>
      </c>
      <c r="K469" s="189"/>
      <c r="L469" s="190"/>
      <c r="M469" s="191"/>
      <c r="N469" s="192" t="s">
        <v>35</v>
      </c>
      <c r="O469" s="151">
        <v>0</v>
      </c>
      <c r="P469" s="151">
        <f>O469*H469</f>
        <v>0</v>
      </c>
      <c r="Q469" s="151">
        <v>2.9999999999999997E-4</v>
      </c>
      <c r="R469" s="151">
        <f>Q469*H469</f>
        <v>8.7868199999999994E-2</v>
      </c>
      <c r="S469" s="151">
        <v>0</v>
      </c>
      <c r="T469" s="152">
        <f>S469*H469</f>
        <v>0</v>
      </c>
      <c r="AR469" s="153" t="s">
        <v>182</v>
      </c>
      <c r="AT469" s="153" t="s">
        <v>341</v>
      </c>
      <c r="AU469" s="153" t="s">
        <v>80</v>
      </c>
      <c r="AY469" s="3" t="s">
        <v>146</v>
      </c>
      <c r="BE469" s="154">
        <f>IF(N469="základná",J469,0)</f>
        <v>0</v>
      </c>
      <c r="BF469" s="154">
        <f>IF(N469="znížená",J469,0)</f>
        <v>0</v>
      </c>
      <c r="BG469" s="154">
        <f>IF(N469="zákl. prenesená",J469,0)</f>
        <v>0</v>
      </c>
      <c r="BH469" s="154">
        <f>IF(N469="zníž. prenesená",J469,0)</f>
        <v>0</v>
      </c>
      <c r="BI469" s="154">
        <f>IF(N469="nulová",J469,0)</f>
        <v>0</v>
      </c>
      <c r="BJ469" s="3" t="s">
        <v>80</v>
      </c>
      <c r="BK469" s="155">
        <f>ROUND(I469*H469,3)</f>
        <v>0</v>
      </c>
      <c r="BL469" s="82" t="s">
        <v>87</v>
      </c>
      <c r="BM469" s="153" t="s">
        <v>600</v>
      </c>
      <c r="BP469" s="83"/>
    </row>
    <row r="470" spans="2:68" s="156" customFormat="1" ht="11.25">
      <c r="B470" s="157"/>
      <c r="D470" s="158" t="s">
        <v>156</v>
      </c>
      <c r="F470" s="160" t="s">
        <v>601</v>
      </c>
      <c r="H470" s="161">
        <v>292.89400000000001</v>
      </c>
      <c r="L470" s="157"/>
      <c r="M470" s="162"/>
      <c r="T470" s="163"/>
      <c r="AT470" s="159" t="s">
        <v>156</v>
      </c>
      <c r="AU470" s="159" t="s">
        <v>80</v>
      </c>
      <c r="AV470" s="156" t="s">
        <v>80</v>
      </c>
      <c r="AW470" s="156" t="s">
        <v>2</v>
      </c>
      <c r="AX470" s="156" t="s">
        <v>76</v>
      </c>
      <c r="AY470" s="159" t="s">
        <v>146</v>
      </c>
      <c r="BL470" s="164"/>
      <c r="BP470" s="165"/>
    </row>
    <row r="471" spans="2:68" s="14" customFormat="1" ht="37.9" customHeight="1">
      <c r="B471" s="142"/>
      <c r="C471" s="143" t="s">
        <v>602</v>
      </c>
      <c r="D471" s="143" t="s">
        <v>148</v>
      </c>
      <c r="E471" s="144" t="s">
        <v>603</v>
      </c>
      <c r="F471" s="145" t="s">
        <v>604</v>
      </c>
      <c r="G471" s="146" t="s">
        <v>228</v>
      </c>
      <c r="H471" s="147">
        <v>863.37300000000005</v>
      </c>
      <c r="I471" s="147"/>
      <c r="J471" s="147">
        <f>ROUND(I471*H471,3)</f>
        <v>0</v>
      </c>
      <c r="K471" s="148"/>
      <c r="L471" s="15"/>
      <c r="M471" s="149"/>
      <c r="N471" s="150" t="s">
        <v>35</v>
      </c>
      <c r="O471" s="151">
        <v>0.14099999999999999</v>
      </c>
      <c r="P471" s="151">
        <f>O471*H471</f>
        <v>121.73559299999999</v>
      </c>
      <c r="Q471" s="151">
        <v>2.3990000000000001E-2</v>
      </c>
      <c r="R471" s="151">
        <f>Q471*H471</f>
        <v>20.712318270000001</v>
      </c>
      <c r="S471" s="151">
        <v>0</v>
      </c>
      <c r="T471" s="152">
        <f>S471*H471</f>
        <v>0</v>
      </c>
      <c r="AR471" s="153" t="s">
        <v>87</v>
      </c>
      <c r="AT471" s="153" t="s">
        <v>148</v>
      </c>
      <c r="AU471" s="153" t="s">
        <v>80</v>
      </c>
      <c r="AY471" s="3" t="s">
        <v>146</v>
      </c>
      <c r="BE471" s="154">
        <f>IF(N471="základná",J471,0)</f>
        <v>0</v>
      </c>
      <c r="BF471" s="154">
        <f>IF(N471="znížená",J471,0)</f>
        <v>0</v>
      </c>
      <c r="BG471" s="154">
        <f>IF(N471="zákl. prenesená",J471,0)</f>
        <v>0</v>
      </c>
      <c r="BH471" s="154">
        <f>IF(N471="zníž. prenesená",J471,0)</f>
        <v>0</v>
      </c>
      <c r="BI471" s="154">
        <f>IF(N471="nulová",J471,0)</f>
        <v>0</v>
      </c>
      <c r="BJ471" s="3" t="s">
        <v>80</v>
      </c>
      <c r="BK471" s="155">
        <f>ROUND(I471*H471,3)</f>
        <v>0</v>
      </c>
      <c r="BL471" s="82" t="s">
        <v>87</v>
      </c>
      <c r="BM471" s="153" t="s">
        <v>605</v>
      </c>
      <c r="BP471" s="83"/>
    </row>
    <row r="472" spans="2:68" s="156" customFormat="1" ht="11.25">
      <c r="B472" s="157"/>
      <c r="D472" s="158" t="s">
        <v>156</v>
      </c>
      <c r="E472" s="159"/>
      <c r="F472" s="160" t="s">
        <v>606</v>
      </c>
      <c r="H472" s="161">
        <v>863.37279999999998</v>
      </c>
      <c r="L472" s="157"/>
      <c r="M472" s="162"/>
      <c r="T472" s="163"/>
      <c r="AT472" s="159" t="s">
        <v>156</v>
      </c>
      <c r="AU472" s="159" t="s">
        <v>80</v>
      </c>
      <c r="AV472" s="156" t="s">
        <v>80</v>
      </c>
      <c r="AW472" s="156" t="s">
        <v>27</v>
      </c>
      <c r="AX472" s="156" t="s">
        <v>76</v>
      </c>
      <c r="AY472" s="159" t="s">
        <v>146</v>
      </c>
      <c r="BL472" s="164"/>
      <c r="BP472" s="165"/>
    </row>
    <row r="473" spans="2:68" s="14" customFormat="1" ht="37.9" customHeight="1">
      <c r="B473" s="142"/>
      <c r="C473" s="143" t="s">
        <v>607</v>
      </c>
      <c r="D473" s="143" t="s">
        <v>148</v>
      </c>
      <c r="E473" s="144" t="s">
        <v>608</v>
      </c>
      <c r="F473" s="145" t="s">
        <v>609</v>
      </c>
      <c r="G473" s="146" t="s">
        <v>228</v>
      </c>
      <c r="H473" s="147">
        <v>10360.476000000001</v>
      </c>
      <c r="I473" s="147"/>
      <c r="J473" s="147">
        <f>ROUND(I473*H473,3)</f>
        <v>0</v>
      </c>
      <c r="K473" s="148"/>
      <c r="L473" s="15"/>
      <c r="M473" s="149"/>
      <c r="N473" s="150" t="s">
        <v>35</v>
      </c>
      <c r="O473" s="151">
        <v>8.0000000000000002E-3</v>
      </c>
      <c r="P473" s="151">
        <f>O473*H473</f>
        <v>82.883808000000002</v>
      </c>
      <c r="Q473" s="151">
        <v>0</v>
      </c>
      <c r="R473" s="151">
        <f>Q473*H473</f>
        <v>0</v>
      </c>
      <c r="S473" s="151">
        <v>0</v>
      </c>
      <c r="T473" s="152">
        <f>S473*H473</f>
        <v>0</v>
      </c>
      <c r="AR473" s="153" t="s">
        <v>87</v>
      </c>
      <c r="AT473" s="153" t="s">
        <v>148</v>
      </c>
      <c r="AU473" s="153" t="s">
        <v>80</v>
      </c>
      <c r="AY473" s="3" t="s">
        <v>146</v>
      </c>
      <c r="BE473" s="154">
        <f>IF(N473="základná",J473,0)</f>
        <v>0</v>
      </c>
      <c r="BF473" s="154">
        <f>IF(N473="znížená",J473,0)</f>
        <v>0</v>
      </c>
      <c r="BG473" s="154">
        <f>IF(N473="zákl. prenesená",J473,0)</f>
        <v>0</v>
      </c>
      <c r="BH473" s="154">
        <f>IF(N473="zníž. prenesená",J473,0)</f>
        <v>0</v>
      </c>
      <c r="BI473" s="154">
        <f>IF(N473="nulová",J473,0)</f>
        <v>0</v>
      </c>
      <c r="BJ473" s="3" t="s">
        <v>80</v>
      </c>
      <c r="BK473" s="155">
        <f>ROUND(I473*H473,3)</f>
        <v>0</v>
      </c>
      <c r="BL473" s="82" t="s">
        <v>87</v>
      </c>
      <c r="BM473" s="153" t="s">
        <v>610</v>
      </c>
      <c r="BP473" s="83"/>
    </row>
    <row r="474" spans="2:68" s="156" customFormat="1" ht="11.25">
      <c r="B474" s="157"/>
      <c r="D474" s="158" t="s">
        <v>156</v>
      </c>
      <c r="F474" s="160" t="s">
        <v>611</v>
      </c>
      <c r="H474" s="161">
        <v>10360.476000000001</v>
      </c>
      <c r="L474" s="157"/>
      <c r="M474" s="162"/>
      <c r="T474" s="163"/>
      <c r="AT474" s="159" t="s">
        <v>156</v>
      </c>
      <c r="AU474" s="159" t="s">
        <v>80</v>
      </c>
      <c r="AV474" s="156" t="s">
        <v>80</v>
      </c>
      <c r="AW474" s="156" t="s">
        <v>2</v>
      </c>
      <c r="AX474" s="156" t="s">
        <v>76</v>
      </c>
      <c r="AY474" s="159" t="s">
        <v>146</v>
      </c>
      <c r="BL474" s="164"/>
      <c r="BP474" s="165"/>
    </row>
    <row r="475" spans="2:68" s="14" customFormat="1" ht="37.9" customHeight="1">
      <c r="B475" s="142"/>
      <c r="C475" s="143" t="s">
        <v>612</v>
      </c>
      <c r="D475" s="143" t="s">
        <v>148</v>
      </c>
      <c r="E475" s="144" t="s">
        <v>613</v>
      </c>
      <c r="F475" s="145" t="s">
        <v>614</v>
      </c>
      <c r="G475" s="146" t="s">
        <v>228</v>
      </c>
      <c r="H475" s="147">
        <v>863.37300000000005</v>
      </c>
      <c r="I475" s="147"/>
      <c r="J475" s="147">
        <f>ROUND(I475*H475,3)</f>
        <v>0</v>
      </c>
      <c r="K475" s="148"/>
      <c r="L475" s="15"/>
      <c r="M475" s="149"/>
      <c r="N475" s="150" t="s">
        <v>35</v>
      </c>
      <c r="O475" s="151">
        <v>9.6000000000000002E-2</v>
      </c>
      <c r="P475" s="151">
        <f>O475*H475</f>
        <v>82.883808000000002</v>
      </c>
      <c r="Q475" s="151">
        <v>2.3990000000000001E-2</v>
      </c>
      <c r="R475" s="151">
        <f>Q475*H475</f>
        <v>20.712318270000001</v>
      </c>
      <c r="S475" s="151">
        <v>0</v>
      </c>
      <c r="T475" s="152">
        <f>S475*H475</f>
        <v>0</v>
      </c>
      <c r="AR475" s="153" t="s">
        <v>87</v>
      </c>
      <c r="AT475" s="153" t="s">
        <v>148</v>
      </c>
      <c r="AU475" s="153" t="s">
        <v>80</v>
      </c>
      <c r="AY475" s="3" t="s">
        <v>146</v>
      </c>
      <c r="BE475" s="154">
        <f>IF(N475="základná",J475,0)</f>
        <v>0</v>
      </c>
      <c r="BF475" s="154">
        <f>IF(N475="znížená",J475,0)</f>
        <v>0</v>
      </c>
      <c r="BG475" s="154">
        <f>IF(N475="zákl. prenesená",J475,0)</f>
        <v>0</v>
      </c>
      <c r="BH475" s="154">
        <f>IF(N475="zníž. prenesená",J475,0)</f>
        <v>0</v>
      </c>
      <c r="BI475" s="154">
        <f>IF(N475="nulová",J475,0)</f>
        <v>0</v>
      </c>
      <c r="BJ475" s="3" t="s">
        <v>80</v>
      </c>
      <c r="BK475" s="155">
        <f>ROUND(I475*H475,3)</f>
        <v>0</v>
      </c>
      <c r="BL475" s="82" t="s">
        <v>87</v>
      </c>
      <c r="BM475" s="153" t="s">
        <v>615</v>
      </c>
      <c r="BP475" s="83"/>
    </row>
    <row r="476" spans="2:68" s="14" customFormat="1" ht="24.2" customHeight="1">
      <c r="B476" s="142"/>
      <c r="C476" s="143" t="s">
        <v>616</v>
      </c>
      <c r="D476" s="143" t="s">
        <v>148</v>
      </c>
      <c r="E476" s="144" t="s">
        <v>617</v>
      </c>
      <c r="F476" s="145" t="s">
        <v>618</v>
      </c>
      <c r="G476" s="146" t="s">
        <v>228</v>
      </c>
      <c r="H476" s="147">
        <v>171</v>
      </c>
      <c r="I476" s="147"/>
      <c r="J476" s="147">
        <f>ROUND(I476*H476,3)</f>
        <v>0</v>
      </c>
      <c r="K476" s="148"/>
      <c r="L476" s="15"/>
      <c r="M476" s="149"/>
      <c r="N476" s="150" t="s">
        <v>35</v>
      </c>
      <c r="O476" s="151">
        <v>0.13827999999999999</v>
      </c>
      <c r="P476" s="151">
        <f>O476*H476</f>
        <v>23.645879999999998</v>
      </c>
      <c r="Q476" s="151">
        <v>1.92E-3</v>
      </c>
      <c r="R476" s="151">
        <f>Q476*H476</f>
        <v>0.32832</v>
      </c>
      <c r="S476" s="151">
        <v>0</v>
      </c>
      <c r="T476" s="152">
        <f>S476*H476</f>
        <v>0</v>
      </c>
      <c r="AR476" s="153" t="s">
        <v>87</v>
      </c>
      <c r="AT476" s="153" t="s">
        <v>148</v>
      </c>
      <c r="AU476" s="153" t="s">
        <v>80</v>
      </c>
      <c r="AY476" s="3" t="s">
        <v>146</v>
      </c>
      <c r="BE476" s="154">
        <f>IF(N476="základná",J476,0)</f>
        <v>0</v>
      </c>
      <c r="BF476" s="154">
        <f>IF(N476="znížená",J476,0)</f>
        <v>0</v>
      </c>
      <c r="BG476" s="154">
        <f>IF(N476="zákl. prenesená",J476,0)</f>
        <v>0</v>
      </c>
      <c r="BH476" s="154">
        <f>IF(N476="zníž. prenesená",J476,0)</f>
        <v>0</v>
      </c>
      <c r="BI476" s="154">
        <f>IF(N476="nulová",J476,0)</f>
        <v>0</v>
      </c>
      <c r="BJ476" s="3" t="s">
        <v>80</v>
      </c>
      <c r="BK476" s="155">
        <f>ROUND(I476*H476,3)</f>
        <v>0</v>
      </c>
      <c r="BL476" s="82" t="s">
        <v>87</v>
      </c>
      <c r="BM476" s="153" t="s">
        <v>619</v>
      </c>
      <c r="BP476" s="83"/>
    </row>
    <row r="477" spans="2:68" s="156" customFormat="1" ht="11.25">
      <c r="B477" s="157"/>
      <c r="D477" s="158" t="s">
        <v>156</v>
      </c>
      <c r="E477" s="159"/>
      <c r="F477" s="160" t="s">
        <v>620</v>
      </c>
      <c r="H477" s="161">
        <v>171</v>
      </c>
      <c r="L477" s="157"/>
      <c r="M477" s="162"/>
      <c r="T477" s="163"/>
      <c r="AT477" s="159" t="s">
        <v>156</v>
      </c>
      <c r="AU477" s="159" t="s">
        <v>80</v>
      </c>
      <c r="AV477" s="156" t="s">
        <v>80</v>
      </c>
      <c r="AW477" s="156" t="s">
        <v>27</v>
      </c>
      <c r="AX477" s="156" t="s">
        <v>76</v>
      </c>
      <c r="AY477" s="159" t="s">
        <v>146</v>
      </c>
      <c r="BL477" s="164"/>
      <c r="BP477" s="165"/>
    </row>
    <row r="478" spans="2:68" s="14" customFormat="1" ht="24.2" customHeight="1">
      <c r="B478" s="142"/>
      <c r="C478" s="143" t="s">
        <v>621</v>
      </c>
      <c r="D478" s="143" t="s">
        <v>148</v>
      </c>
      <c r="E478" s="144" t="s">
        <v>622</v>
      </c>
      <c r="F478" s="145" t="s">
        <v>623</v>
      </c>
      <c r="G478" s="146" t="s">
        <v>151</v>
      </c>
      <c r="H478" s="147">
        <v>291.68</v>
      </c>
      <c r="I478" s="147"/>
      <c r="J478" s="147">
        <f>ROUND(I478*H478,3)</f>
        <v>0</v>
      </c>
      <c r="K478" s="148"/>
      <c r="L478" s="15"/>
      <c r="M478" s="149"/>
      <c r="N478" s="150" t="s">
        <v>35</v>
      </c>
      <c r="O478" s="151">
        <v>0.14107</v>
      </c>
      <c r="P478" s="151">
        <f>O478*H478</f>
        <v>41.147297600000002</v>
      </c>
      <c r="Q478" s="151">
        <v>4.6999999999999999E-4</v>
      </c>
      <c r="R478" s="151">
        <f>Q478*H478</f>
        <v>0.13708960000000001</v>
      </c>
      <c r="S478" s="151">
        <v>0</v>
      </c>
      <c r="T478" s="152">
        <f>S478*H478</f>
        <v>0</v>
      </c>
      <c r="AR478" s="153" t="s">
        <v>87</v>
      </c>
      <c r="AT478" s="153" t="s">
        <v>148</v>
      </c>
      <c r="AU478" s="153" t="s">
        <v>80</v>
      </c>
      <c r="AY478" s="3" t="s">
        <v>146</v>
      </c>
      <c r="BE478" s="154">
        <f>IF(N478="základná",J478,0)</f>
        <v>0</v>
      </c>
      <c r="BF478" s="154">
        <f>IF(N478="znížená",J478,0)</f>
        <v>0</v>
      </c>
      <c r="BG478" s="154">
        <f>IF(N478="zákl. prenesená",J478,0)</f>
        <v>0</v>
      </c>
      <c r="BH478" s="154">
        <f>IF(N478="zníž. prenesená",J478,0)</f>
        <v>0</v>
      </c>
      <c r="BI478" s="154">
        <f>IF(N478="nulová",J478,0)</f>
        <v>0</v>
      </c>
      <c r="BJ478" s="3" t="s">
        <v>80</v>
      </c>
      <c r="BK478" s="155">
        <f>ROUND(I478*H478,3)</f>
        <v>0</v>
      </c>
      <c r="BL478" s="82" t="s">
        <v>87</v>
      </c>
      <c r="BM478" s="153" t="s">
        <v>624</v>
      </c>
      <c r="BP478" s="83"/>
    </row>
    <row r="479" spans="2:68" s="156" customFormat="1" ht="11.25">
      <c r="B479" s="157"/>
      <c r="D479" s="158" t="s">
        <v>156</v>
      </c>
      <c r="E479" s="159"/>
      <c r="F479" s="160" t="s">
        <v>625</v>
      </c>
      <c r="H479" s="161">
        <v>291.68</v>
      </c>
      <c r="L479" s="157"/>
      <c r="M479" s="162"/>
      <c r="T479" s="163"/>
      <c r="AT479" s="159" t="s">
        <v>156</v>
      </c>
      <c r="AU479" s="159" t="s">
        <v>80</v>
      </c>
      <c r="AV479" s="156" t="s">
        <v>80</v>
      </c>
      <c r="AW479" s="156" t="s">
        <v>27</v>
      </c>
      <c r="AX479" s="156" t="s">
        <v>76</v>
      </c>
      <c r="AY479" s="159" t="s">
        <v>146</v>
      </c>
      <c r="BL479" s="164"/>
      <c r="BP479" s="165"/>
    </row>
    <row r="480" spans="2:68" s="14" customFormat="1" ht="14.45" customHeight="1">
      <c r="B480" s="142"/>
      <c r="C480" s="143" t="s">
        <v>626</v>
      </c>
      <c r="D480" s="143" t="s">
        <v>148</v>
      </c>
      <c r="E480" s="144" t="s">
        <v>627</v>
      </c>
      <c r="F480" s="145" t="s">
        <v>628</v>
      </c>
      <c r="G480" s="146" t="s">
        <v>228</v>
      </c>
      <c r="H480" s="147">
        <v>863.37300000000005</v>
      </c>
      <c r="I480" s="147"/>
      <c r="J480" s="147">
        <f>ROUND(I480*H480,3)</f>
        <v>0</v>
      </c>
      <c r="K480" s="148"/>
      <c r="L480" s="15"/>
      <c r="M480" s="149"/>
      <c r="N480" s="150" t="s">
        <v>35</v>
      </c>
      <c r="O480" s="151">
        <v>0.04</v>
      </c>
      <c r="P480" s="151">
        <f>O480*H480</f>
        <v>34.53492</v>
      </c>
      <c r="Q480" s="151">
        <v>5.0000000000000002E-5</v>
      </c>
      <c r="R480" s="151">
        <f>Q480*H480</f>
        <v>4.3168650000000003E-2</v>
      </c>
      <c r="S480" s="151">
        <v>0</v>
      </c>
      <c r="T480" s="152">
        <f>S480*H480</f>
        <v>0</v>
      </c>
      <c r="AR480" s="153" t="s">
        <v>87</v>
      </c>
      <c r="AT480" s="153" t="s">
        <v>148</v>
      </c>
      <c r="AU480" s="153" t="s">
        <v>80</v>
      </c>
      <c r="AY480" s="3" t="s">
        <v>146</v>
      </c>
      <c r="BE480" s="154">
        <f>IF(N480="základná",J480,0)</f>
        <v>0</v>
      </c>
      <c r="BF480" s="154">
        <f>IF(N480="znížená",J480,0)</f>
        <v>0</v>
      </c>
      <c r="BG480" s="154">
        <f>IF(N480="zákl. prenesená",J480,0)</f>
        <v>0</v>
      </c>
      <c r="BH480" s="154">
        <f>IF(N480="zníž. prenesená",J480,0)</f>
        <v>0</v>
      </c>
      <c r="BI480" s="154">
        <f>IF(N480="nulová",J480,0)</f>
        <v>0</v>
      </c>
      <c r="BJ480" s="3" t="s">
        <v>80</v>
      </c>
      <c r="BK480" s="155">
        <f>ROUND(I480*H480,3)</f>
        <v>0</v>
      </c>
      <c r="BL480" s="82" t="s">
        <v>87</v>
      </c>
      <c r="BM480" s="153" t="s">
        <v>629</v>
      </c>
      <c r="BP480" s="83"/>
    </row>
    <row r="481" spans="2:68" s="156" customFormat="1" ht="11.25">
      <c r="B481" s="157"/>
      <c r="D481" s="158" t="s">
        <v>156</v>
      </c>
      <c r="E481" s="159"/>
      <c r="F481" s="160" t="s">
        <v>606</v>
      </c>
      <c r="H481" s="161">
        <v>863.37279999999998</v>
      </c>
      <c r="L481" s="157"/>
      <c r="M481" s="162"/>
      <c r="T481" s="163"/>
      <c r="AT481" s="159" t="s">
        <v>156</v>
      </c>
      <c r="AU481" s="159" t="s">
        <v>80</v>
      </c>
      <c r="AV481" s="156" t="s">
        <v>80</v>
      </c>
      <c r="AW481" s="156" t="s">
        <v>27</v>
      </c>
      <c r="AX481" s="156" t="s">
        <v>76</v>
      </c>
      <c r="AY481" s="159" t="s">
        <v>146</v>
      </c>
      <c r="BL481" s="164"/>
      <c r="BP481" s="165"/>
    </row>
    <row r="482" spans="2:68" s="14" customFormat="1" ht="14.45" customHeight="1">
      <c r="B482" s="142"/>
      <c r="C482" s="184" t="s">
        <v>630</v>
      </c>
      <c r="D482" s="184" t="s">
        <v>341</v>
      </c>
      <c r="E482" s="185" t="s">
        <v>631</v>
      </c>
      <c r="F482" s="186" t="s">
        <v>632</v>
      </c>
      <c r="G482" s="187" t="s">
        <v>228</v>
      </c>
      <c r="H482" s="188">
        <v>906.54200000000003</v>
      </c>
      <c r="I482" s="188"/>
      <c r="J482" s="188">
        <f>ROUND(I482*H482,3)</f>
        <v>0</v>
      </c>
      <c r="K482" s="189"/>
      <c r="L482" s="190"/>
      <c r="M482" s="191"/>
      <c r="N482" s="192" t="s">
        <v>35</v>
      </c>
      <c r="O482" s="151">
        <v>0</v>
      </c>
      <c r="P482" s="151">
        <f>O482*H482</f>
        <v>0</v>
      </c>
      <c r="Q482" s="151">
        <v>1.4999999999999999E-4</v>
      </c>
      <c r="R482" s="151">
        <f>Q482*H482</f>
        <v>0.1359813</v>
      </c>
      <c r="S482" s="151">
        <v>0</v>
      </c>
      <c r="T482" s="152">
        <f>S482*H482</f>
        <v>0</v>
      </c>
      <c r="AR482" s="153" t="s">
        <v>182</v>
      </c>
      <c r="AT482" s="153" t="s">
        <v>341</v>
      </c>
      <c r="AU482" s="153" t="s">
        <v>80</v>
      </c>
      <c r="AY482" s="3" t="s">
        <v>146</v>
      </c>
      <c r="BE482" s="154">
        <f>IF(N482="základná",J482,0)</f>
        <v>0</v>
      </c>
      <c r="BF482" s="154">
        <f>IF(N482="znížená",J482,0)</f>
        <v>0</v>
      </c>
      <c r="BG482" s="154">
        <f>IF(N482="zákl. prenesená",J482,0)</f>
        <v>0</v>
      </c>
      <c r="BH482" s="154">
        <f>IF(N482="zníž. prenesená",J482,0)</f>
        <v>0</v>
      </c>
      <c r="BI482" s="154">
        <f>IF(N482="nulová",J482,0)</f>
        <v>0</v>
      </c>
      <c r="BJ482" s="3" t="s">
        <v>80</v>
      </c>
      <c r="BK482" s="155">
        <f>ROUND(I482*H482,3)</f>
        <v>0</v>
      </c>
      <c r="BL482" s="82" t="s">
        <v>87</v>
      </c>
      <c r="BM482" s="153" t="s">
        <v>633</v>
      </c>
      <c r="BP482" s="83"/>
    </row>
    <row r="483" spans="2:68" s="156" customFormat="1" ht="11.25">
      <c r="B483" s="157"/>
      <c r="D483" s="158" t="s">
        <v>156</v>
      </c>
      <c r="F483" s="160" t="s">
        <v>634</v>
      </c>
      <c r="H483" s="161">
        <v>906.54200000000003</v>
      </c>
      <c r="L483" s="157"/>
      <c r="M483" s="162"/>
      <c r="T483" s="163"/>
      <c r="AT483" s="159" t="s">
        <v>156</v>
      </c>
      <c r="AU483" s="159" t="s">
        <v>80</v>
      </c>
      <c r="AV483" s="156" t="s">
        <v>80</v>
      </c>
      <c r="AW483" s="156" t="s">
        <v>2</v>
      </c>
      <c r="AX483" s="156" t="s">
        <v>76</v>
      </c>
      <c r="AY483" s="159" t="s">
        <v>146</v>
      </c>
      <c r="BL483" s="164"/>
      <c r="BP483" s="165"/>
    </row>
    <row r="484" spans="2:68" s="14" customFormat="1" ht="24.2" customHeight="1">
      <c r="B484" s="142"/>
      <c r="C484" s="143" t="s">
        <v>635</v>
      </c>
      <c r="D484" s="143" t="s">
        <v>148</v>
      </c>
      <c r="E484" s="144" t="s">
        <v>636</v>
      </c>
      <c r="F484" s="145" t="s">
        <v>637</v>
      </c>
      <c r="G484" s="146" t="s">
        <v>228</v>
      </c>
      <c r="H484" s="147">
        <v>863.37300000000005</v>
      </c>
      <c r="I484" s="147"/>
      <c r="J484" s="147">
        <f>ROUND(I484*H484,3)</f>
        <v>0</v>
      </c>
      <c r="K484" s="148"/>
      <c r="L484" s="15"/>
      <c r="M484" s="149"/>
      <c r="N484" s="150" t="s">
        <v>35</v>
      </c>
      <c r="O484" s="151">
        <v>0.04</v>
      </c>
      <c r="P484" s="151">
        <f>O484*H484</f>
        <v>34.53492</v>
      </c>
      <c r="Q484" s="151">
        <v>0</v>
      </c>
      <c r="R484" s="151">
        <f>Q484*H484</f>
        <v>0</v>
      </c>
      <c r="S484" s="151">
        <v>0</v>
      </c>
      <c r="T484" s="152">
        <f>S484*H484</f>
        <v>0</v>
      </c>
      <c r="AR484" s="153" t="s">
        <v>87</v>
      </c>
      <c r="AT484" s="153" t="s">
        <v>148</v>
      </c>
      <c r="AU484" s="153" t="s">
        <v>80</v>
      </c>
      <c r="AY484" s="3" t="s">
        <v>146</v>
      </c>
      <c r="BE484" s="154">
        <f>IF(N484="základná",J484,0)</f>
        <v>0</v>
      </c>
      <c r="BF484" s="154">
        <f>IF(N484="znížená",J484,0)</f>
        <v>0</v>
      </c>
      <c r="BG484" s="154">
        <f>IF(N484="zákl. prenesená",J484,0)</f>
        <v>0</v>
      </c>
      <c r="BH484" s="154">
        <f>IF(N484="zníž. prenesená",J484,0)</f>
        <v>0</v>
      </c>
      <c r="BI484" s="154">
        <f>IF(N484="nulová",J484,0)</f>
        <v>0</v>
      </c>
      <c r="BJ484" s="3" t="s">
        <v>80</v>
      </c>
      <c r="BK484" s="155">
        <f>ROUND(I484*H484,3)</f>
        <v>0</v>
      </c>
      <c r="BL484" s="82" t="s">
        <v>87</v>
      </c>
      <c r="BM484" s="153" t="s">
        <v>638</v>
      </c>
      <c r="BP484" s="83"/>
    </row>
    <row r="485" spans="2:68" s="14" customFormat="1" ht="14.45" customHeight="1">
      <c r="B485" s="142"/>
      <c r="C485" s="143" t="s">
        <v>639</v>
      </c>
      <c r="D485" s="143" t="s">
        <v>148</v>
      </c>
      <c r="E485" s="144" t="s">
        <v>640</v>
      </c>
      <c r="F485" s="145" t="s">
        <v>641</v>
      </c>
      <c r="G485" s="146" t="s">
        <v>228</v>
      </c>
      <c r="H485" s="147">
        <v>171</v>
      </c>
      <c r="I485" s="147"/>
      <c r="J485" s="147">
        <f>ROUND(I485*H485,3)</f>
        <v>0</v>
      </c>
      <c r="K485" s="148"/>
      <c r="L485" s="15"/>
      <c r="M485" s="149"/>
      <c r="N485" s="150" t="s">
        <v>35</v>
      </c>
      <c r="O485" s="151">
        <v>0.123</v>
      </c>
      <c r="P485" s="151">
        <f>O485*H485</f>
        <v>21.033000000000001</v>
      </c>
      <c r="Q485" s="151">
        <v>2.0000000000000002E-5</v>
      </c>
      <c r="R485" s="151">
        <f>Q485*H485</f>
        <v>3.4200000000000003E-3</v>
      </c>
      <c r="S485" s="151">
        <v>0</v>
      </c>
      <c r="T485" s="152">
        <f>S485*H485</f>
        <v>0</v>
      </c>
      <c r="AR485" s="153" t="s">
        <v>87</v>
      </c>
      <c r="AT485" s="153" t="s">
        <v>148</v>
      </c>
      <c r="AU485" s="153" t="s">
        <v>80</v>
      </c>
      <c r="AY485" s="3" t="s">
        <v>146</v>
      </c>
      <c r="BE485" s="154">
        <f>IF(N485="základná",J485,0)</f>
        <v>0</v>
      </c>
      <c r="BF485" s="154">
        <f>IF(N485="znížená",J485,0)</f>
        <v>0</v>
      </c>
      <c r="BG485" s="154">
        <f>IF(N485="zákl. prenesená",J485,0)</f>
        <v>0</v>
      </c>
      <c r="BH485" s="154">
        <f>IF(N485="zníž. prenesená",J485,0)</f>
        <v>0</v>
      </c>
      <c r="BI485" s="154">
        <f>IF(N485="nulová",J485,0)</f>
        <v>0</v>
      </c>
      <c r="BJ485" s="3" t="s">
        <v>80</v>
      </c>
      <c r="BK485" s="155">
        <f>ROUND(I485*H485,3)</f>
        <v>0</v>
      </c>
      <c r="BL485" s="82" t="s">
        <v>87</v>
      </c>
      <c r="BM485" s="153" t="s">
        <v>642</v>
      </c>
      <c r="BP485" s="83"/>
    </row>
    <row r="486" spans="2:68" s="14" customFormat="1" ht="14.45" customHeight="1">
      <c r="B486" s="142"/>
      <c r="C486" s="143" t="s">
        <v>643</v>
      </c>
      <c r="D486" s="143" t="s">
        <v>148</v>
      </c>
      <c r="E486" s="144" t="s">
        <v>644</v>
      </c>
      <c r="F486" s="145" t="s">
        <v>645</v>
      </c>
      <c r="G486" s="146" t="s">
        <v>228</v>
      </c>
      <c r="H486" s="147">
        <v>465</v>
      </c>
      <c r="I486" s="147"/>
      <c r="J486" s="147">
        <f>ROUND(I486*H486,3)</f>
        <v>0</v>
      </c>
      <c r="K486" s="148"/>
      <c r="L486" s="15"/>
      <c r="M486" s="149"/>
      <c r="N486" s="150" t="s">
        <v>35</v>
      </c>
      <c r="O486" s="151">
        <v>0.32401000000000002</v>
      </c>
      <c r="P486" s="151">
        <f>O486*H486</f>
        <v>150.66465000000002</v>
      </c>
      <c r="Q486" s="151">
        <v>5.0000000000000002E-5</v>
      </c>
      <c r="R486" s="151">
        <f>Q486*H486</f>
        <v>2.325E-2</v>
      </c>
      <c r="S486" s="151">
        <v>0</v>
      </c>
      <c r="T486" s="152">
        <f>S486*H486</f>
        <v>0</v>
      </c>
      <c r="AR486" s="153" t="s">
        <v>87</v>
      </c>
      <c r="AT486" s="153" t="s">
        <v>148</v>
      </c>
      <c r="AU486" s="153" t="s">
        <v>80</v>
      </c>
      <c r="AY486" s="3" t="s">
        <v>146</v>
      </c>
      <c r="BE486" s="154">
        <f>IF(N486="základná",J486,0)</f>
        <v>0</v>
      </c>
      <c r="BF486" s="154">
        <f>IF(N486="znížená",J486,0)</f>
        <v>0</v>
      </c>
      <c r="BG486" s="154">
        <f>IF(N486="zákl. prenesená",J486,0)</f>
        <v>0</v>
      </c>
      <c r="BH486" s="154">
        <f>IF(N486="zníž. prenesená",J486,0)</f>
        <v>0</v>
      </c>
      <c r="BI486" s="154">
        <f>IF(N486="nulová",J486,0)</f>
        <v>0</v>
      </c>
      <c r="BJ486" s="3" t="s">
        <v>80</v>
      </c>
      <c r="BK486" s="155">
        <f>ROUND(I486*H486,3)</f>
        <v>0</v>
      </c>
      <c r="BL486" s="82" t="s">
        <v>87</v>
      </c>
      <c r="BM486" s="153" t="s">
        <v>646</v>
      </c>
      <c r="BP486" s="83"/>
    </row>
    <row r="487" spans="2:68" s="14" customFormat="1" ht="24.2" customHeight="1">
      <c r="B487" s="142"/>
      <c r="C487" s="143" t="s">
        <v>647</v>
      </c>
      <c r="D487" s="143" t="s">
        <v>148</v>
      </c>
      <c r="E487" s="144" t="s">
        <v>648</v>
      </c>
      <c r="F487" s="145" t="s">
        <v>649</v>
      </c>
      <c r="G487" s="146" t="s">
        <v>228</v>
      </c>
      <c r="H487" s="147">
        <v>256</v>
      </c>
      <c r="I487" s="147"/>
      <c r="J487" s="147">
        <f>ROUND(I487*H487,3)</f>
        <v>0</v>
      </c>
      <c r="K487" s="148"/>
      <c r="L487" s="15"/>
      <c r="M487" s="149"/>
      <c r="N487" s="150" t="s">
        <v>35</v>
      </c>
      <c r="O487" s="151">
        <v>0.14599999999999999</v>
      </c>
      <c r="P487" s="151">
        <f>O487*H487</f>
        <v>37.375999999999998</v>
      </c>
      <c r="Q487" s="151">
        <v>0</v>
      </c>
      <c r="R487" s="151">
        <f>Q487*H487</f>
        <v>0</v>
      </c>
      <c r="S487" s="151">
        <v>0</v>
      </c>
      <c r="T487" s="152">
        <f>S487*H487</f>
        <v>0</v>
      </c>
      <c r="AR487" s="153" t="s">
        <v>87</v>
      </c>
      <c r="AT487" s="153" t="s">
        <v>148</v>
      </c>
      <c r="AU487" s="153" t="s">
        <v>80</v>
      </c>
      <c r="AY487" s="3" t="s">
        <v>146</v>
      </c>
      <c r="BE487" s="154">
        <f>IF(N487="základná",J487,0)</f>
        <v>0</v>
      </c>
      <c r="BF487" s="154">
        <f>IF(N487="znížená",J487,0)</f>
        <v>0</v>
      </c>
      <c r="BG487" s="154">
        <f>IF(N487="zákl. prenesená",J487,0)</f>
        <v>0</v>
      </c>
      <c r="BH487" s="154">
        <f>IF(N487="zníž. prenesená",J487,0)</f>
        <v>0</v>
      </c>
      <c r="BI487" s="154">
        <f>IF(N487="nulová",J487,0)</f>
        <v>0</v>
      </c>
      <c r="BJ487" s="3" t="s">
        <v>80</v>
      </c>
      <c r="BK487" s="155">
        <f>ROUND(I487*H487,3)</f>
        <v>0</v>
      </c>
      <c r="BL487" s="82" t="s">
        <v>87</v>
      </c>
      <c r="BM487" s="153" t="s">
        <v>650</v>
      </c>
      <c r="BP487" s="83"/>
    </row>
    <row r="488" spans="2:68" s="14" customFormat="1" ht="24.2" customHeight="1">
      <c r="B488" s="142"/>
      <c r="C488" s="143" t="s">
        <v>651</v>
      </c>
      <c r="D488" s="143" t="s">
        <v>148</v>
      </c>
      <c r="E488" s="144" t="s">
        <v>652</v>
      </c>
      <c r="F488" s="145" t="s">
        <v>653</v>
      </c>
      <c r="G488" s="146" t="s">
        <v>654</v>
      </c>
      <c r="H488" s="147">
        <v>4</v>
      </c>
      <c r="I488" s="147"/>
      <c r="J488" s="147">
        <f>ROUND(I488*H488,3)</f>
        <v>0</v>
      </c>
      <c r="K488" s="148"/>
      <c r="L488" s="15"/>
      <c r="M488" s="149"/>
      <c r="N488" s="150" t="s">
        <v>35</v>
      </c>
      <c r="O488" s="151">
        <v>0</v>
      </c>
      <c r="P488" s="151">
        <f>O488*H488</f>
        <v>0</v>
      </c>
      <c r="Q488" s="151">
        <v>0</v>
      </c>
      <c r="R488" s="151">
        <f>Q488*H488</f>
        <v>0</v>
      </c>
      <c r="S488" s="151">
        <v>0</v>
      </c>
      <c r="T488" s="152">
        <f>S488*H488</f>
        <v>0</v>
      </c>
      <c r="AR488" s="153" t="s">
        <v>87</v>
      </c>
      <c r="AT488" s="153" t="s">
        <v>148</v>
      </c>
      <c r="AU488" s="153" t="s">
        <v>80</v>
      </c>
      <c r="AY488" s="3" t="s">
        <v>146</v>
      </c>
      <c r="BE488" s="154">
        <f>IF(N488="základná",J488,0)</f>
        <v>0</v>
      </c>
      <c r="BF488" s="154">
        <f>IF(N488="znížená",J488,0)</f>
        <v>0</v>
      </c>
      <c r="BG488" s="154">
        <f>IF(N488="zákl. prenesená",J488,0)</f>
        <v>0</v>
      </c>
      <c r="BH488" s="154">
        <f>IF(N488="zníž. prenesená",J488,0)</f>
        <v>0</v>
      </c>
      <c r="BI488" s="154">
        <f>IF(N488="nulová",J488,0)</f>
        <v>0</v>
      </c>
      <c r="BJ488" s="3" t="s">
        <v>80</v>
      </c>
      <c r="BK488" s="155">
        <f>ROUND(I488*H488,3)</f>
        <v>0</v>
      </c>
      <c r="BL488" s="82" t="s">
        <v>87</v>
      </c>
      <c r="BM488" s="153" t="s">
        <v>655</v>
      </c>
      <c r="BP488" s="83"/>
    </row>
    <row r="489" spans="2:68" s="156" customFormat="1" ht="11.25">
      <c r="B489" s="157"/>
      <c r="D489" s="158" t="s">
        <v>156</v>
      </c>
      <c r="E489" s="159"/>
      <c r="F489" s="160" t="s">
        <v>656</v>
      </c>
      <c r="H489" s="161">
        <v>4</v>
      </c>
      <c r="L489" s="157"/>
      <c r="M489" s="162"/>
      <c r="T489" s="163"/>
      <c r="AT489" s="159" t="s">
        <v>156</v>
      </c>
      <c r="AU489" s="159" t="s">
        <v>80</v>
      </c>
      <c r="AV489" s="156" t="s">
        <v>80</v>
      </c>
      <c r="AW489" s="156" t="s">
        <v>27</v>
      </c>
      <c r="AX489" s="156" t="s">
        <v>76</v>
      </c>
      <c r="AY489" s="159" t="s">
        <v>146</v>
      </c>
      <c r="BL489" s="164"/>
      <c r="BP489" s="165"/>
    </row>
    <row r="490" spans="2:68" s="14" customFormat="1" ht="24.2" customHeight="1">
      <c r="B490" s="142"/>
      <c r="C490" s="143" t="s">
        <v>657</v>
      </c>
      <c r="D490" s="143" t="s">
        <v>148</v>
      </c>
      <c r="E490" s="144" t="s">
        <v>658</v>
      </c>
      <c r="F490" s="145" t="s">
        <v>659</v>
      </c>
      <c r="G490" s="146" t="s">
        <v>151</v>
      </c>
      <c r="H490" s="147">
        <v>27.2</v>
      </c>
      <c r="I490" s="147"/>
      <c r="J490" s="147">
        <f>ROUND(I490*H490,3)</f>
        <v>0</v>
      </c>
      <c r="K490" s="148"/>
      <c r="L490" s="15"/>
      <c r="M490" s="149"/>
      <c r="N490" s="150" t="s">
        <v>35</v>
      </c>
      <c r="O490" s="151">
        <v>0</v>
      </c>
      <c r="P490" s="151">
        <f>O490*H490</f>
        <v>0</v>
      </c>
      <c r="Q490" s="151">
        <v>0</v>
      </c>
      <c r="R490" s="151">
        <f>Q490*H490</f>
        <v>0</v>
      </c>
      <c r="S490" s="151">
        <v>0</v>
      </c>
      <c r="T490" s="152">
        <f>S490*H490</f>
        <v>0</v>
      </c>
      <c r="AR490" s="153" t="s">
        <v>87</v>
      </c>
      <c r="AT490" s="153" t="s">
        <v>148</v>
      </c>
      <c r="AU490" s="153" t="s">
        <v>80</v>
      </c>
      <c r="AY490" s="3" t="s">
        <v>146</v>
      </c>
      <c r="BE490" s="154">
        <f>IF(N490="základná",J490,0)</f>
        <v>0</v>
      </c>
      <c r="BF490" s="154">
        <f>IF(N490="znížená",J490,0)</f>
        <v>0</v>
      </c>
      <c r="BG490" s="154">
        <f>IF(N490="zákl. prenesená",J490,0)</f>
        <v>0</v>
      </c>
      <c r="BH490" s="154">
        <f>IF(N490="zníž. prenesená",J490,0)</f>
        <v>0</v>
      </c>
      <c r="BI490" s="154">
        <f>IF(N490="nulová",J490,0)</f>
        <v>0</v>
      </c>
      <c r="BJ490" s="3" t="s">
        <v>80</v>
      </c>
      <c r="BK490" s="155">
        <f>ROUND(I490*H490,3)</f>
        <v>0</v>
      </c>
      <c r="BL490" s="82" t="s">
        <v>87</v>
      </c>
      <c r="BM490" s="153" t="s">
        <v>660</v>
      </c>
      <c r="BP490" s="83"/>
    </row>
    <row r="491" spans="2:68" s="156" customFormat="1" ht="11.25">
      <c r="B491" s="157"/>
      <c r="D491" s="158" t="s">
        <v>156</v>
      </c>
      <c r="E491" s="159"/>
      <c r="F491" s="160" t="s">
        <v>661</v>
      </c>
      <c r="H491" s="161">
        <v>27.2</v>
      </c>
      <c r="L491" s="157"/>
      <c r="M491" s="162"/>
      <c r="T491" s="163"/>
      <c r="AT491" s="159" t="s">
        <v>156</v>
      </c>
      <c r="AU491" s="159" t="s">
        <v>80</v>
      </c>
      <c r="AV491" s="156" t="s">
        <v>80</v>
      </c>
      <c r="AW491" s="156" t="s">
        <v>27</v>
      </c>
      <c r="AX491" s="156" t="s">
        <v>76</v>
      </c>
      <c r="AY491" s="159" t="s">
        <v>146</v>
      </c>
      <c r="BL491" s="164"/>
      <c r="BP491" s="165"/>
    </row>
    <row r="492" spans="2:68" s="14" customFormat="1" ht="24.2" customHeight="1">
      <c r="B492" s="142"/>
      <c r="C492" s="143" t="s">
        <v>662</v>
      </c>
      <c r="D492" s="143" t="s">
        <v>148</v>
      </c>
      <c r="E492" s="144" t="s">
        <v>663</v>
      </c>
      <c r="F492" s="145" t="s">
        <v>664</v>
      </c>
      <c r="G492" s="146" t="s">
        <v>654</v>
      </c>
      <c r="H492" s="147">
        <v>3</v>
      </c>
      <c r="I492" s="147"/>
      <c r="J492" s="147">
        <f>ROUND(I492*H492,3)</f>
        <v>0</v>
      </c>
      <c r="K492" s="148"/>
      <c r="L492" s="15"/>
      <c r="M492" s="149"/>
      <c r="N492" s="150" t="s">
        <v>35</v>
      </c>
      <c r="O492" s="151">
        <v>0</v>
      </c>
      <c r="P492" s="151">
        <f>O492*H492</f>
        <v>0</v>
      </c>
      <c r="Q492" s="151">
        <v>0</v>
      </c>
      <c r="R492" s="151">
        <f>Q492*H492</f>
        <v>0</v>
      </c>
      <c r="S492" s="151">
        <v>0</v>
      </c>
      <c r="T492" s="152">
        <f>S492*H492</f>
        <v>0</v>
      </c>
      <c r="AR492" s="153" t="s">
        <v>87</v>
      </c>
      <c r="AT492" s="153" t="s">
        <v>148</v>
      </c>
      <c r="AU492" s="153" t="s">
        <v>80</v>
      </c>
      <c r="AY492" s="3" t="s">
        <v>146</v>
      </c>
      <c r="BE492" s="154">
        <f>IF(N492="základná",J492,0)</f>
        <v>0</v>
      </c>
      <c r="BF492" s="154">
        <f>IF(N492="znížená",J492,0)</f>
        <v>0</v>
      </c>
      <c r="BG492" s="154">
        <f>IF(N492="zákl. prenesená",J492,0)</f>
        <v>0</v>
      </c>
      <c r="BH492" s="154">
        <f>IF(N492="zníž. prenesená",J492,0)</f>
        <v>0</v>
      </c>
      <c r="BI492" s="154">
        <f>IF(N492="nulová",J492,0)</f>
        <v>0</v>
      </c>
      <c r="BJ492" s="3" t="s">
        <v>80</v>
      </c>
      <c r="BK492" s="155">
        <f>ROUND(I492*H492,3)</f>
        <v>0</v>
      </c>
      <c r="BL492" s="82" t="s">
        <v>87</v>
      </c>
      <c r="BM492" s="153" t="s">
        <v>665</v>
      </c>
      <c r="BP492" s="83"/>
    </row>
    <row r="493" spans="2:68" s="156" customFormat="1" ht="11.25">
      <c r="B493" s="157"/>
      <c r="D493" s="158" t="s">
        <v>156</v>
      </c>
      <c r="E493" s="159"/>
      <c r="F493" s="160" t="s">
        <v>666</v>
      </c>
      <c r="H493" s="161">
        <v>3</v>
      </c>
      <c r="L493" s="157"/>
      <c r="M493" s="162"/>
      <c r="T493" s="163"/>
      <c r="AT493" s="159" t="s">
        <v>156</v>
      </c>
      <c r="AU493" s="159" t="s">
        <v>80</v>
      </c>
      <c r="AV493" s="156" t="s">
        <v>80</v>
      </c>
      <c r="AW493" s="156" t="s">
        <v>27</v>
      </c>
      <c r="AX493" s="156" t="s">
        <v>76</v>
      </c>
      <c r="AY493" s="159" t="s">
        <v>146</v>
      </c>
      <c r="BL493" s="164"/>
      <c r="BP493" s="165"/>
    </row>
    <row r="494" spans="2:68" s="14" customFormat="1" ht="24.2" customHeight="1">
      <c r="B494" s="142"/>
      <c r="C494" s="143" t="s">
        <v>667</v>
      </c>
      <c r="D494" s="143" t="s">
        <v>148</v>
      </c>
      <c r="E494" s="144" t="s">
        <v>668</v>
      </c>
      <c r="F494" s="145" t="s">
        <v>669</v>
      </c>
      <c r="G494" s="146" t="s">
        <v>654</v>
      </c>
      <c r="H494" s="147">
        <v>4</v>
      </c>
      <c r="I494" s="147"/>
      <c r="J494" s="147">
        <f>ROUND(I494*H494,3)</f>
        <v>0</v>
      </c>
      <c r="K494" s="148"/>
      <c r="L494" s="15"/>
      <c r="M494" s="149"/>
      <c r="N494" s="150" t="s">
        <v>35</v>
      </c>
      <c r="O494" s="151">
        <v>0</v>
      </c>
      <c r="P494" s="151">
        <f>O494*H494</f>
        <v>0</v>
      </c>
      <c r="Q494" s="151">
        <v>0</v>
      </c>
      <c r="R494" s="151">
        <f>Q494*H494</f>
        <v>0</v>
      </c>
      <c r="S494" s="151">
        <v>0</v>
      </c>
      <c r="T494" s="152">
        <f>S494*H494</f>
        <v>0</v>
      </c>
      <c r="AR494" s="153" t="s">
        <v>87</v>
      </c>
      <c r="AT494" s="153" t="s">
        <v>148</v>
      </c>
      <c r="AU494" s="153" t="s">
        <v>80</v>
      </c>
      <c r="AY494" s="3" t="s">
        <v>146</v>
      </c>
      <c r="BE494" s="154">
        <f>IF(N494="základná",J494,0)</f>
        <v>0</v>
      </c>
      <c r="BF494" s="154">
        <f>IF(N494="znížená",J494,0)</f>
        <v>0</v>
      </c>
      <c r="BG494" s="154">
        <f>IF(N494="zákl. prenesená",J494,0)</f>
        <v>0</v>
      </c>
      <c r="BH494" s="154">
        <f>IF(N494="zníž. prenesená",J494,0)</f>
        <v>0</v>
      </c>
      <c r="BI494" s="154">
        <f>IF(N494="nulová",J494,0)</f>
        <v>0</v>
      </c>
      <c r="BJ494" s="3" t="s">
        <v>80</v>
      </c>
      <c r="BK494" s="155">
        <f>ROUND(I494*H494,3)</f>
        <v>0</v>
      </c>
      <c r="BL494" s="82" t="s">
        <v>87</v>
      </c>
      <c r="BM494" s="153" t="s">
        <v>670</v>
      </c>
      <c r="BP494" s="83"/>
    </row>
    <row r="495" spans="2:68" s="156" customFormat="1" ht="11.25">
      <c r="B495" s="157"/>
      <c r="D495" s="158" t="s">
        <v>156</v>
      </c>
      <c r="E495" s="159"/>
      <c r="F495" s="160" t="s">
        <v>671</v>
      </c>
      <c r="H495" s="161">
        <v>4</v>
      </c>
      <c r="L495" s="157"/>
      <c r="M495" s="162"/>
      <c r="T495" s="163"/>
      <c r="AT495" s="159" t="s">
        <v>156</v>
      </c>
      <c r="AU495" s="159" t="s">
        <v>80</v>
      </c>
      <c r="AV495" s="156" t="s">
        <v>80</v>
      </c>
      <c r="AW495" s="156" t="s">
        <v>27</v>
      </c>
      <c r="AX495" s="156" t="s">
        <v>76</v>
      </c>
      <c r="AY495" s="159" t="s">
        <v>146</v>
      </c>
      <c r="BL495" s="164"/>
      <c r="BP495" s="165"/>
    </row>
    <row r="496" spans="2:68" s="14" customFormat="1" ht="24.2" customHeight="1">
      <c r="B496" s="142"/>
      <c r="C496" s="143" t="s">
        <v>672</v>
      </c>
      <c r="D496" s="143" t="s">
        <v>148</v>
      </c>
      <c r="E496" s="144" t="s">
        <v>673</v>
      </c>
      <c r="F496" s="145" t="s">
        <v>674</v>
      </c>
      <c r="G496" s="146" t="s">
        <v>654</v>
      </c>
      <c r="H496" s="147">
        <v>2</v>
      </c>
      <c r="I496" s="147"/>
      <c r="J496" s="147">
        <f>ROUND(I496*H496,3)</f>
        <v>0</v>
      </c>
      <c r="K496" s="148"/>
      <c r="L496" s="15"/>
      <c r="M496" s="149"/>
      <c r="N496" s="150" t="s">
        <v>35</v>
      </c>
      <c r="O496" s="151">
        <v>0</v>
      </c>
      <c r="P496" s="151">
        <f>O496*H496</f>
        <v>0</v>
      </c>
      <c r="Q496" s="151">
        <v>0</v>
      </c>
      <c r="R496" s="151">
        <f>Q496*H496</f>
        <v>0</v>
      </c>
      <c r="S496" s="151">
        <v>0</v>
      </c>
      <c r="T496" s="152">
        <f>S496*H496</f>
        <v>0</v>
      </c>
      <c r="AR496" s="153" t="s">
        <v>87</v>
      </c>
      <c r="AT496" s="153" t="s">
        <v>148</v>
      </c>
      <c r="AU496" s="153" t="s">
        <v>80</v>
      </c>
      <c r="AY496" s="3" t="s">
        <v>146</v>
      </c>
      <c r="BE496" s="154">
        <f>IF(N496="základná",J496,0)</f>
        <v>0</v>
      </c>
      <c r="BF496" s="154">
        <f>IF(N496="znížená",J496,0)</f>
        <v>0</v>
      </c>
      <c r="BG496" s="154">
        <f>IF(N496="zákl. prenesená",J496,0)</f>
        <v>0</v>
      </c>
      <c r="BH496" s="154">
        <f>IF(N496="zníž. prenesená",J496,0)</f>
        <v>0</v>
      </c>
      <c r="BI496" s="154">
        <f>IF(N496="nulová",J496,0)</f>
        <v>0</v>
      </c>
      <c r="BJ496" s="3" t="s">
        <v>80</v>
      </c>
      <c r="BK496" s="155">
        <f>ROUND(I496*H496,3)</f>
        <v>0</v>
      </c>
      <c r="BL496" s="82" t="s">
        <v>87</v>
      </c>
      <c r="BM496" s="153" t="s">
        <v>675</v>
      </c>
      <c r="BP496" s="83"/>
    </row>
    <row r="497" spans="2:68" s="156" customFormat="1" ht="11.25">
      <c r="B497" s="157"/>
      <c r="D497" s="158" t="s">
        <v>156</v>
      </c>
      <c r="E497" s="159"/>
      <c r="F497" s="160" t="s">
        <v>676</v>
      </c>
      <c r="H497" s="161">
        <v>2</v>
      </c>
      <c r="L497" s="157"/>
      <c r="M497" s="162"/>
      <c r="T497" s="163"/>
      <c r="AT497" s="159" t="s">
        <v>156</v>
      </c>
      <c r="AU497" s="159" t="s">
        <v>80</v>
      </c>
      <c r="AV497" s="156" t="s">
        <v>80</v>
      </c>
      <c r="AW497" s="156" t="s">
        <v>27</v>
      </c>
      <c r="AX497" s="156" t="s">
        <v>76</v>
      </c>
      <c r="AY497" s="159" t="s">
        <v>146</v>
      </c>
      <c r="BL497" s="164"/>
      <c r="BP497" s="165"/>
    </row>
    <row r="498" spans="2:68" s="14" customFormat="1" ht="37.9" customHeight="1">
      <c r="B498" s="142"/>
      <c r="C498" s="143" t="s">
        <v>677</v>
      </c>
      <c r="D498" s="143" t="s">
        <v>148</v>
      </c>
      <c r="E498" s="144" t="s">
        <v>678</v>
      </c>
      <c r="F498" s="145" t="s">
        <v>679</v>
      </c>
      <c r="G498" s="146" t="s">
        <v>654</v>
      </c>
      <c r="H498" s="147">
        <v>1</v>
      </c>
      <c r="I498" s="147"/>
      <c r="J498" s="147">
        <f>ROUND(I498*H498,3)</f>
        <v>0</v>
      </c>
      <c r="K498" s="148"/>
      <c r="L498" s="15"/>
      <c r="M498" s="149"/>
      <c r="N498" s="150" t="s">
        <v>35</v>
      </c>
      <c r="O498" s="151">
        <v>0</v>
      </c>
      <c r="P498" s="151">
        <f>O498*H498</f>
        <v>0</v>
      </c>
      <c r="Q498" s="151">
        <v>0</v>
      </c>
      <c r="R498" s="151">
        <f>Q498*H498</f>
        <v>0</v>
      </c>
      <c r="S498" s="151">
        <v>0</v>
      </c>
      <c r="T498" s="152">
        <f>S498*H498</f>
        <v>0</v>
      </c>
      <c r="AR498" s="153" t="s">
        <v>87</v>
      </c>
      <c r="AT498" s="153" t="s">
        <v>148</v>
      </c>
      <c r="AU498" s="153" t="s">
        <v>80</v>
      </c>
      <c r="AY498" s="3" t="s">
        <v>146</v>
      </c>
      <c r="BE498" s="154">
        <f>IF(N498="základná",J498,0)</f>
        <v>0</v>
      </c>
      <c r="BF498" s="154">
        <f>IF(N498="znížená",J498,0)</f>
        <v>0</v>
      </c>
      <c r="BG498" s="154">
        <f>IF(N498="zákl. prenesená",J498,0)</f>
        <v>0</v>
      </c>
      <c r="BH498" s="154">
        <f>IF(N498="zníž. prenesená",J498,0)</f>
        <v>0</v>
      </c>
      <c r="BI498" s="154">
        <f>IF(N498="nulová",J498,0)</f>
        <v>0</v>
      </c>
      <c r="BJ498" s="3" t="s">
        <v>80</v>
      </c>
      <c r="BK498" s="155">
        <f>ROUND(I498*H498,3)</f>
        <v>0</v>
      </c>
      <c r="BL498" s="82" t="s">
        <v>87</v>
      </c>
      <c r="BM498" s="153" t="s">
        <v>680</v>
      </c>
      <c r="BP498" s="83"/>
    </row>
    <row r="499" spans="2:68" s="156" customFormat="1" ht="11.25">
      <c r="B499" s="157"/>
      <c r="D499" s="158" t="s">
        <v>156</v>
      </c>
      <c r="E499" s="159"/>
      <c r="F499" s="160" t="s">
        <v>681</v>
      </c>
      <c r="H499" s="161">
        <v>1</v>
      </c>
      <c r="L499" s="157"/>
      <c r="M499" s="162"/>
      <c r="T499" s="163"/>
      <c r="AT499" s="159" t="s">
        <v>156</v>
      </c>
      <c r="AU499" s="159" t="s">
        <v>80</v>
      </c>
      <c r="AV499" s="156" t="s">
        <v>80</v>
      </c>
      <c r="AW499" s="156" t="s">
        <v>27</v>
      </c>
      <c r="AX499" s="156" t="s">
        <v>76</v>
      </c>
      <c r="AY499" s="159" t="s">
        <v>146</v>
      </c>
      <c r="BL499" s="164"/>
      <c r="BP499" s="165"/>
    </row>
    <row r="500" spans="2:68" s="14" customFormat="1" ht="24.2" customHeight="1">
      <c r="B500" s="142"/>
      <c r="C500" s="143" t="s">
        <v>682</v>
      </c>
      <c r="D500" s="143" t="s">
        <v>148</v>
      </c>
      <c r="E500" s="144" t="s">
        <v>683</v>
      </c>
      <c r="F500" s="145" t="s">
        <v>684</v>
      </c>
      <c r="G500" s="146" t="s">
        <v>151</v>
      </c>
      <c r="H500" s="147">
        <v>1.76</v>
      </c>
      <c r="I500" s="147"/>
      <c r="J500" s="147">
        <f>ROUND(I500*H500,3)</f>
        <v>0</v>
      </c>
      <c r="K500" s="148"/>
      <c r="L500" s="15"/>
      <c r="M500" s="149"/>
      <c r="N500" s="150" t="s">
        <v>35</v>
      </c>
      <c r="O500" s="151">
        <v>0</v>
      </c>
      <c r="P500" s="151">
        <f>O500*H500</f>
        <v>0</v>
      </c>
      <c r="Q500" s="151">
        <v>0</v>
      </c>
      <c r="R500" s="151">
        <f>Q500*H500</f>
        <v>0</v>
      </c>
      <c r="S500" s="151">
        <v>0</v>
      </c>
      <c r="T500" s="152">
        <f>S500*H500</f>
        <v>0</v>
      </c>
      <c r="AR500" s="153" t="s">
        <v>87</v>
      </c>
      <c r="AT500" s="153" t="s">
        <v>148</v>
      </c>
      <c r="AU500" s="153" t="s">
        <v>80</v>
      </c>
      <c r="AY500" s="3" t="s">
        <v>146</v>
      </c>
      <c r="BE500" s="154">
        <f>IF(N500="základná",J500,0)</f>
        <v>0</v>
      </c>
      <c r="BF500" s="154">
        <f>IF(N500="znížená",J500,0)</f>
        <v>0</v>
      </c>
      <c r="BG500" s="154">
        <f>IF(N500="zákl. prenesená",J500,0)</f>
        <v>0</v>
      </c>
      <c r="BH500" s="154">
        <f>IF(N500="zníž. prenesená",J500,0)</f>
        <v>0</v>
      </c>
      <c r="BI500" s="154">
        <f>IF(N500="nulová",J500,0)</f>
        <v>0</v>
      </c>
      <c r="BJ500" s="3" t="s">
        <v>80</v>
      </c>
      <c r="BK500" s="155">
        <f>ROUND(I500*H500,3)</f>
        <v>0</v>
      </c>
      <c r="BL500" s="82" t="s">
        <v>87</v>
      </c>
      <c r="BM500" s="153" t="s">
        <v>685</v>
      </c>
      <c r="BP500" s="83"/>
    </row>
    <row r="501" spans="2:68" s="156" customFormat="1" ht="11.25">
      <c r="B501" s="157"/>
      <c r="D501" s="158" t="s">
        <v>156</v>
      </c>
      <c r="E501" s="159"/>
      <c r="F501" s="160" t="s">
        <v>686</v>
      </c>
      <c r="H501" s="161">
        <v>1.76</v>
      </c>
      <c r="L501" s="157"/>
      <c r="M501" s="162"/>
      <c r="T501" s="163"/>
      <c r="AT501" s="159" t="s">
        <v>156</v>
      </c>
      <c r="AU501" s="159" t="s">
        <v>80</v>
      </c>
      <c r="AV501" s="156" t="s">
        <v>80</v>
      </c>
      <c r="AW501" s="156" t="s">
        <v>27</v>
      </c>
      <c r="AX501" s="156" t="s">
        <v>76</v>
      </c>
      <c r="AY501" s="159" t="s">
        <v>146</v>
      </c>
      <c r="BL501" s="164"/>
      <c r="BP501" s="165"/>
    </row>
    <row r="502" spans="2:68" s="14" customFormat="1" ht="24.2" customHeight="1">
      <c r="B502" s="142"/>
      <c r="C502" s="143" t="s">
        <v>687</v>
      </c>
      <c r="D502" s="143" t="s">
        <v>148</v>
      </c>
      <c r="E502" s="144" t="s">
        <v>688</v>
      </c>
      <c r="F502" s="145" t="s">
        <v>689</v>
      </c>
      <c r="G502" s="146" t="s">
        <v>151</v>
      </c>
      <c r="H502" s="147">
        <v>14</v>
      </c>
      <c r="I502" s="147"/>
      <c r="J502" s="147">
        <f>ROUND(I502*H502,3)</f>
        <v>0</v>
      </c>
      <c r="K502" s="148"/>
      <c r="L502" s="15"/>
      <c r="M502" s="149"/>
      <c r="N502" s="150" t="s">
        <v>35</v>
      </c>
      <c r="O502" s="151">
        <v>0</v>
      </c>
      <c r="P502" s="151">
        <f>O502*H502</f>
        <v>0</v>
      </c>
      <c r="Q502" s="151">
        <v>0</v>
      </c>
      <c r="R502" s="151">
        <f>Q502*H502</f>
        <v>0</v>
      </c>
      <c r="S502" s="151">
        <v>0</v>
      </c>
      <c r="T502" s="152">
        <f>S502*H502</f>
        <v>0</v>
      </c>
      <c r="AR502" s="153" t="s">
        <v>87</v>
      </c>
      <c r="AT502" s="153" t="s">
        <v>148</v>
      </c>
      <c r="AU502" s="153" t="s">
        <v>80</v>
      </c>
      <c r="AY502" s="3" t="s">
        <v>146</v>
      </c>
      <c r="BE502" s="154">
        <f>IF(N502="základná",J502,0)</f>
        <v>0</v>
      </c>
      <c r="BF502" s="154">
        <f>IF(N502="znížená",J502,0)</f>
        <v>0</v>
      </c>
      <c r="BG502" s="154">
        <f>IF(N502="zákl. prenesená",J502,0)</f>
        <v>0</v>
      </c>
      <c r="BH502" s="154">
        <f>IF(N502="zníž. prenesená",J502,0)</f>
        <v>0</v>
      </c>
      <c r="BI502" s="154">
        <f>IF(N502="nulová",J502,0)</f>
        <v>0</v>
      </c>
      <c r="BJ502" s="3" t="s">
        <v>80</v>
      </c>
      <c r="BK502" s="155">
        <f>ROUND(I502*H502,3)</f>
        <v>0</v>
      </c>
      <c r="BL502" s="82" t="s">
        <v>87</v>
      </c>
      <c r="BM502" s="153" t="s">
        <v>690</v>
      </c>
      <c r="BP502" s="83"/>
    </row>
    <row r="503" spans="2:68" s="156" customFormat="1" ht="11.25">
      <c r="B503" s="157"/>
      <c r="D503" s="158" t="s">
        <v>156</v>
      </c>
      <c r="E503" s="159"/>
      <c r="F503" s="160" t="s">
        <v>691</v>
      </c>
      <c r="H503" s="161">
        <v>14</v>
      </c>
      <c r="L503" s="157"/>
      <c r="M503" s="162"/>
      <c r="T503" s="163"/>
      <c r="AT503" s="159" t="s">
        <v>156</v>
      </c>
      <c r="AU503" s="159" t="s">
        <v>80</v>
      </c>
      <c r="AV503" s="156" t="s">
        <v>80</v>
      </c>
      <c r="AW503" s="156" t="s">
        <v>27</v>
      </c>
      <c r="AX503" s="156" t="s">
        <v>76</v>
      </c>
      <c r="AY503" s="159" t="s">
        <v>146</v>
      </c>
      <c r="BL503" s="164"/>
      <c r="BP503" s="165"/>
    </row>
    <row r="504" spans="2:68" s="14" customFormat="1" ht="24.2" customHeight="1">
      <c r="B504" s="142"/>
      <c r="C504" s="143" t="s">
        <v>692</v>
      </c>
      <c r="D504" s="143" t="s">
        <v>148</v>
      </c>
      <c r="E504" s="144" t="s">
        <v>693</v>
      </c>
      <c r="F504" s="145" t="s">
        <v>694</v>
      </c>
      <c r="G504" s="146" t="s">
        <v>654</v>
      </c>
      <c r="H504" s="147">
        <v>1</v>
      </c>
      <c r="I504" s="147"/>
      <c r="J504" s="147">
        <f>ROUND(I504*H504,3)</f>
        <v>0</v>
      </c>
      <c r="K504" s="148"/>
      <c r="L504" s="15"/>
      <c r="M504" s="149"/>
      <c r="N504" s="150" t="s">
        <v>35</v>
      </c>
      <c r="O504" s="151">
        <v>0</v>
      </c>
      <c r="P504" s="151">
        <f>O504*H504</f>
        <v>0</v>
      </c>
      <c r="Q504" s="151">
        <v>0</v>
      </c>
      <c r="R504" s="151">
        <f>Q504*H504</f>
        <v>0</v>
      </c>
      <c r="S504" s="151">
        <v>0</v>
      </c>
      <c r="T504" s="152">
        <f>S504*H504</f>
        <v>0</v>
      </c>
      <c r="AR504" s="153" t="s">
        <v>87</v>
      </c>
      <c r="AT504" s="153" t="s">
        <v>148</v>
      </c>
      <c r="AU504" s="153" t="s">
        <v>80</v>
      </c>
      <c r="AY504" s="3" t="s">
        <v>146</v>
      </c>
      <c r="BE504" s="154">
        <f>IF(N504="základná",J504,0)</f>
        <v>0</v>
      </c>
      <c r="BF504" s="154">
        <f>IF(N504="znížená",J504,0)</f>
        <v>0</v>
      </c>
      <c r="BG504" s="154">
        <f>IF(N504="zákl. prenesená",J504,0)</f>
        <v>0</v>
      </c>
      <c r="BH504" s="154">
        <f>IF(N504="zníž. prenesená",J504,0)</f>
        <v>0</v>
      </c>
      <c r="BI504" s="154">
        <f>IF(N504="nulová",J504,0)</f>
        <v>0</v>
      </c>
      <c r="BJ504" s="3" t="s">
        <v>80</v>
      </c>
      <c r="BK504" s="155">
        <f>ROUND(I504*H504,3)</f>
        <v>0</v>
      </c>
      <c r="BL504" s="82" t="s">
        <v>87</v>
      </c>
      <c r="BM504" s="153" t="s">
        <v>695</v>
      </c>
      <c r="BP504" s="83"/>
    </row>
    <row r="505" spans="2:68" s="156" customFormat="1" ht="11.25">
      <c r="B505" s="157"/>
      <c r="D505" s="158" t="s">
        <v>156</v>
      </c>
      <c r="E505" s="159"/>
      <c r="F505" s="160" t="s">
        <v>696</v>
      </c>
      <c r="H505" s="161">
        <v>1</v>
      </c>
      <c r="L505" s="157"/>
      <c r="M505" s="162"/>
      <c r="T505" s="163"/>
      <c r="AT505" s="159" t="s">
        <v>156</v>
      </c>
      <c r="AU505" s="159" t="s">
        <v>80</v>
      </c>
      <c r="AV505" s="156" t="s">
        <v>80</v>
      </c>
      <c r="AW505" s="156" t="s">
        <v>27</v>
      </c>
      <c r="AX505" s="156" t="s">
        <v>76</v>
      </c>
      <c r="AY505" s="159" t="s">
        <v>146</v>
      </c>
      <c r="BL505" s="164"/>
      <c r="BP505" s="165"/>
    </row>
    <row r="506" spans="2:68" s="14" customFormat="1" ht="24.2" customHeight="1">
      <c r="B506" s="142"/>
      <c r="C506" s="143" t="s">
        <v>697</v>
      </c>
      <c r="D506" s="143" t="s">
        <v>148</v>
      </c>
      <c r="E506" s="144" t="s">
        <v>698</v>
      </c>
      <c r="F506" s="145" t="s">
        <v>699</v>
      </c>
      <c r="G506" s="146" t="s">
        <v>654</v>
      </c>
      <c r="H506" s="147">
        <v>1</v>
      </c>
      <c r="I506" s="147"/>
      <c r="J506" s="147">
        <f>ROUND(I506*H506,3)</f>
        <v>0</v>
      </c>
      <c r="K506" s="148"/>
      <c r="L506" s="15"/>
      <c r="M506" s="149"/>
      <c r="N506" s="150" t="s">
        <v>35</v>
      </c>
      <c r="O506" s="151">
        <v>0</v>
      </c>
      <c r="P506" s="151">
        <f>O506*H506</f>
        <v>0</v>
      </c>
      <c r="Q506" s="151">
        <v>0</v>
      </c>
      <c r="R506" s="151">
        <f>Q506*H506</f>
        <v>0</v>
      </c>
      <c r="S506" s="151">
        <v>0</v>
      </c>
      <c r="T506" s="152">
        <f>S506*H506</f>
        <v>0</v>
      </c>
      <c r="AR506" s="153" t="s">
        <v>87</v>
      </c>
      <c r="AT506" s="153" t="s">
        <v>148</v>
      </c>
      <c r="AU506" s="153" t="s">
        <v>80</v>
      </c>
      <c r="AY506" s="3" t="s">
        <v>146</v>
      </c>
      <c r="BE506" s="154">
        <f>IF(N506="základná",J506,0)</f>
        <v>0</v>
      </c>
      <c r="BF506" s="154">
        <f>IF(N506="znížená",J506,0)</f>
        <v>0</v>
      </c>
      <c r="BG506" s="154">
        <f>IF(N506="zákl. prenesená",J506,0)</f>
        <v>0</v>
      </c>
      <c r="BH506" s="154">
        <f>IF(N506="zníž. prenesená",J506,0)</f>
        <v>0</v>
      </c>
      <c r="BI506" s="154">
        <f>IF(N506="nulová",J506,0)</f>
        <v>0</v>
      </c>
      <c r="BJ506" s="3" t="s">
        <v>80</v>
      </c>
      <c r="BK506" s="155">
        <f>ROUND(I506*H506,3)</f>
        <v>0</v>
      </c>
      <c r="BL506" s="82" t="s">
        <v>87</v>
      </c>
      <c r="BM506" s="153" t="s">
        <v>700</v>
      </c>
      <c r="BP506" s="83"/>
    </row>
    <row r="507" spans="2:68" s="156" customFormat="1" ht="11.25">
      <c r="B507" s="157"/>
      <c r="D507" s="158" t="s">
        <v>156</v>
      </c>
      <c r="E507" s="159"/>
      <c r="F507" s="160" t="s">
        <v>701</v>
      </c>
      <c r="H507" s="161">
        <v>1</v>
      </c>
      <c r="L507" s="157"/>
      <c r="M507" s="162"/>
      <c r="T507" s="163"/>
      <c r="AT507" s="159" t="s">
        <v>156</v>
      </c>
      <c r="AU507" s="159" t="s">
        <v>80</v>
      </c>
      <c r="AV507" s="156" t="s">
        <v>80</v>
      </c>
      <c r="AW507" s="156" t="s">
        <v>27</v>
      </c>
      <c r="AX507" s="156" t="s">
        <v>76</v>
      </c>
      <c r="AY507" s="159" t="s">
        <v>146</v>
      </c>
      <c r="BL507" s="164"/>
      <c r="BP507" s="165"/>
    </row>
    <row r="508" spans="2:68" s="14" customFormat="1" ht="24.2" customHeight="1">
      <c r="B508" s="142"/>
      <c r="C508" s="143" t="s">
        <v>702</v>
      </c>
      <c r="D508" s="143" t="s">
        <v>148</v>
      </c>
      <c r="E508" s="144" t="s">
        <v>703</v>
      </c>
      <c r="F508" s="145" t="s">
        <v>704</v>
      </c>
      <c r="G508" s="146" t="s">
        <v>654</v>
      </c>
      <c r="H508" s="147">
        <v>1</v>
      </c>
      <c r="I508" s="147"/>
      <c r="J508" s="147">
        <f>ROUND(I508*H508,3)</f>
        <v>0</v>
      </c>
      <c r="K508" s="148"/>
      <c r="L508" s="15"/>
      <c r="M508" s="149"/>
      <c r="N508" s="150" t="s">
        <v>35</v>
      </c>
      <c r="O508" s="151">
        <v>0</v>
      </c>
      <c r="P508" s="151">
        <f>O508*H508</f>
        <v>0</v>
      </c>
      <c r="Q508" s="151">
        <v>0</v>
      </c>
      <c r="R508" s="151">
        <f>Q508*H508</f>
        <v>0</v>
      </c>
      <c r="S508" s="151">
        <v>0</v>
      </c>
      <c r="T508" s="152">
        <f>S508*H508</f>
        <v>0</v>
      </c>
      <c r="AR508" s="153" t="s">
        <v>87</v>
      </c>
      <c r="AT508" s="153" t="s">
        <v>148</v>
      </c>
      <c r="AU508" s="153" t="s">
        <v>80</v>
      </c>
      <c r="AY508" s="3" t="s">
        <v>146</v>
      </c>
      <c r="BE508" s="154">
        <f>IF(N508="základná",J508,0)</f>
        <v>0</v>
      </c>
      <c r="BF508" s="154">
        <f>IF(N508="znížená",J508,0)</f>
        <v>0</v>
      </c>
      <c r="BG508" s="154">
        <f>IF(N508="zákl. prenesená",J508,0)</f>
        <v>0</v>
      </c>
      <c r="BH508" s="154">
        <f>IF(N508="zníž. prenesená",J508,0)</f>
        <v>0</v>
      </c>
      <c r="BI508" s="154">
        <f>IF(N508="nulová",J508,0)</f>
        <v>0</v>
      </c>
      <c r="BJ508" s="3" t="s">
        <v>80</v>
      </c>
      <c r="BK508" s="155">
        <f>ROUND(I508*H508,3)</f>
        <v>0</v>
      </c>
      <c r="BL508" s="82" t="s">
        <v>87</v>
      </c>
      <c r="BM508" s="153" t="s">
        <v>705</v>
      </c>
      <c r="BP508" s="83"/>
    </row>
    <row r="509" spans="2:68" s="156" customFormat="1" ht="11.25">
      <c r="B509" s="157"/>
      <c r="D509" s="158" t="s">
        <v>156</v>
      </c>
      <c r="E509" s="159"/>
      <c r="F509" s="160" t="s">
        <v>706</v>
      </c>
      <c r="H509" s="161">
        <v>1</v>
      </c>
      <c r="L509" s="157"/>
      <c r="M509" s="162"/>
      <c r="T509" s="163"/>
      <c r="AT509" s="159" t="s">
        <v>156</v>
      </c>
      <c r="AU509" s="159" t="s">
        <v>80</v>
      </c>
      <c r="AV509" s="156" t="s">
        <v>80</v>
      </c>
      <c r="AW509" s="156" t="s">
        <v>27</v>
      </c>
      <c r="AX509" s="156" t="s">
        <v>76</v>
      </c>
      <c r="AY509" s="159" t="s">
        <v>146</v>
      </c>
      <c r="BL509" s="164"/>
      <c r="BP509" s="165"/>
    </row>
    <row r="510" spans="2:68" s="14" customFormat="1" ht="14.45" customHeight="1">
      <c r="B510" s="142"/>
      <c r="C510" s="143" t="s">
        <v>707</v>
      </c>
      <c r="D510" s="143" t="s">
        <v>148</v>
      </c>
      <c r="E510" s="144" t="s">
        <v>708</v>
      </c>
      <c r="F510" s="145" t="s">
        <v>709</v>
      </c>
      <c r="G510" s="146" t="s">
        <v>151</v>
      </c>
      <c r="H510" s="147">
        <v>101.9</v>
      </c>
      <c r="I510" s="147"/>
      <c r="J510" s="147">
        <f>ROUND(I510*H510,3)</f>
        <v>0</v>
      </c>
      <c r="K510" s="148"/>
      <c r="L510" s="15"/>
      <c r="M510" s="149"/>
      <c r="N510" s="150" t="s">
        <v>35</v>
      </c>
      <c r="O510" s="151">
        <v>0</v>
      </c>
      <c r="P510" s="151">
        <f>O510*H510</f>
        <v>0</v>
      </c>
      <c r="Q510" s="151">
        <v>0</v>
      </c>
      <c r="R510" s="151">
        <f>Q510*H510</f>
        <v>0</v>
      </c>
      <c r="S510" s="151">
        <v>0</v>
      </c>
      <c r="T510" s="152">
        <f>S510*H510</f>
        <v>0</v>
      </c>
      <c r="AR510" s="153" t="s">
        <v>87</v>
      </c>
      <c r="AT510" s="153" t="s">
        <v>148</v>
      </c>
      <c r="AU510" s="153" t="s">
        <v>80</v>
      </c>
      <c r="AY510" s="3" t="s">
        <v>146</v>
      </c>
      <c r="BE510" s="154">
        <f>IF(N510="základná",J510,0)</f>
        <v>0</v>
      </c>
      <c r="BF510" s="154">
        <f>IF(N510="znížená",J510,0)</f>
        <v>0</v>
      </c>
      <c r="BG510" s="154">
        <f>IF(N510="zákl. prenesená",J510,0)</f>
        <v>0</v>
      </c>
      <c r="BH510" s="154">
        <f>IF(N510="zníž. prenesená",J510,0)</f>
        <v>0</v>
      </c>
      <c r="BI510" s="154">
        <f>IF(N510="nulová",J510,0)</f>
        <v>0</v>
      </c>
      <c r="BJ510" s="3" t="s">
        <v>80</v>
      </c>
      <c r="BK510" s="155">
        <f>ROUND(I510*H510,3)</f>
        <v>0</v>
      </c>
      <c r="BL510" s="82" t="s">
        <v>87</v>
      </c>
      <c r="BM510" s="153" t="s">
        <v>710</v>
      </c>
      <c r="BP510" s="83"/>
    </row>
    <row r="511" spans="2:68" s="156" customFormat="1" ht="11.25">
      <c r="B511" s="157"/>
      <c r="D511" s="158" t="s">
        <v>156</v>
      </c>
      <c r="E511" s="159"/>
      <c r="F511" s="160" t="s">
        <v>711</v>
      </c>
      <c r="H511" s="161">
        <v>11.68</v>
      </c>
      <c r="L511" s="157"/>
      <c r="M511" s="162"/>
      <c r="T511" s="163"/>
      <c r="AT511" s="159" t="s">
        <v>156</v>
      </c>
      <c r="AU511" s="159" t="s">
        <v>80</v>
      </c>
      <c r="AV511" s="156" t="s">
        <v>80</v>
      </c>
      <c r="AW511" s="156" t="s">
        <v>27</v>
      </c>
      <c r="AX511" s="156" t="s">
        <v>69</v>
      </c>
      <c r="AY511" s="159" t="s">
        <v>146</v>
      </c>
      <c r="BL511" s="164"/>
      <c r="BP511" s="165"/>
    </row>
    <row r="512" spans="2:68" s="156" customFormat="1" ht="11.25">
      <c r="B512" s="157"/>
      <c r="D512" s="158" t="s">
        <v>156</v>
      </c>
      <c r="E512" s="159"/>
      <c r="F512" s="160" t="s">
        <v>712</v>
      </c>
      <c r="H512" s="161">
        <v>27.6</v>
      </c>
      <c r="L512" s="157"/>
      <c r="M512" s="162"/>
      <c r="T512" s="163"/>
      <c r="AT512" s="159" t="s">
        <v>156</v>
      </c>
      <c r="AU512" s="159" t="s">
        <v>80</v>
      </c>
      <c r="AV512" s="156" t="s">
        <v>80</v>
      </c>
      <c r="AW512" s="156" t="s">
        <v>27</v>
      </c>
      <c r="AX512" s="156" t="s">
        <v>69</v>
      </c>
      <c r="AY512" s="159" t="s">
        <v>146</v>
      </c>
      <c r="BL512" s="164"/>
      <c r="BP512" s="165"/>
    </row>
    <row r="513" spans="2:68" s="156" customFormat="1" ht="11.25">
      <c r="B513" s="157"/>
      <c r="D513" s="158" t="s">
        <v>156</v>
      </c>
      <c r="E513" s="159"/>
      <c r="F513" s="160" t="s">
        <v>713</v>
      </c>
      <c r="H513" s="161">
        <v>20.92</v>
      </c>
      <c r="L513" s="157"/>
      <c r="M513" s="162"/>
      <c r="T513" s="163"/>
      <c r="AT513" s="159" t="s">
        <v>156</v>
      </c>
      <c r="AU513" s="159" t="s">
        <v>80</v>
      </c>
      <c r="AV513" s="156" t="s">
        <v>80</v>
      </c>
      <c r="AW513" s="156" t="s">
        <v>27</v>
      </c>
      <c r="AX513" s="156" t="s">
        <v>69</v>
      </c>
      <c r="AY513" s="159" t="s">
        <v>146</v>
      </c>
      <c r="BL513" s="164"/>
      <c r="BP513" s="165"/>
    </row>
    <row r="514" spans="2:68" s="156" customFormat="1" ht="11.25">
      <c r="B514" s="157"/>
      <c r="D514" s="158" t="s">
        <v>156</v>
      </c>
      <c r="E514" s="159"/>
      <c r="F514" s="160" t="s">
        <v>714</v>
      </c>
      <c r="H514" s="161">
        <v>6.2</v>
      </c>
      <c r="L514" s="157"/>
      <c r="M514" s="162"/>
      <c r="T514" s="163"/>
      <c r="AT514" s="159" t="s">
        <v>156</v>
      </c>
      <c r="AU514" s="159" t="s">
        <v>80</v>
      </c>
      <c r="AV514" s="156" t="s">
        <v>80</v>
      </c>
      <c r="AW514" s="156" t="s">
        <v>27</v>
      </c>
      <c r="AX514" s="156" t="s">
        <v>69</v>
      </c>
      <c r="AY514" s="159" t="s">
        <v>146</v>
      </c>
      <c r="BL514" s="164"/>
      <c r="BP514" s="165"/>
    </row>
    <row r="515" spans="2:68" s="156" customFormat="1" ht="11.25">
      <c r="B515" s="157"/>
      <c r="D515" s="158" t="s">
        <v>156</v>
      </c>
      <c r="E515" s="159"/>
      <c r="F515" s="160" t="s">
        <v>715</v>
      </c>
      <c r="H515" s="161">
        <v>2.5</v>
      </c>
      <c r="L515" s="157"/>
      <c r="M515" s="162"/>
      <c r="T515" s="163"/>
      <c r="AT515" s="159" t="s">
        <v>156</v>
      </c>
      <c r="AU515" s="159" t="s">
        <v>80</v>
      </c>
      <c r="AV515" s="156" t="s">
        <v>80</v>
      </c>
      <c r="AW515" s="156" t="s">
        <v>27</v>
      </c>
      <c r="AX515" s="156" t="s">
        <v>69</v>
      </c>
      <c r="AY515" s="159" t="s">
        <v>146</v>
      </c>
      <c r="BL515" s="164"/>
      <c r="BP515" s="165"/>
    </row>
    <row r="516" spans="2:68" s="156" customFormat="1" ht="11.25">
      <c r="B516" s="157"/>
      <c r="D516" s="158" t="s">
        <v>156</v>
      </c>
      <c r="E516" s="159"/>
      <c r="F516" s="160" t="s">
        <v>716</v>
      </c>
      <c r="H516" s="161">
        <v>3.4</v>
      </c>
      <c r="L516" s="157"/>
      <c r="M516" s="162"/>
      <c r="T516" s="163"/>
      <c r="AT516" s="159" t="s">
        <v>156</v>
      </c>
      <c r="AU516" s="159" t="s">
        <v>80</v>
      </c>
      <c r="AV516" s="156" t="s">
        <v>80</v>
      </c>
      <c r="AW516" s="156" t="s">
        <v>27</v>
      </c>
      <c r="AX516" s="156" t="s">
        <v>69</v>
      </c>
      <c r="AY516" s="159" t="s">
        <v>146</v>
      </c>
      <c r="BL516" s="164"/>
      <c r="BP516" s="165"/>
    </row>
    <row r="517" spans="2:68" s="156" customFormat="1" ht="11.25">
      <c r="B517" s="157"/>
      <c r="D517" s="158" t="s">
        <v>156</v>
      </c>
      <c r="E517" s="159"/>
      <c r="F517" s="160" t="s">
        <v>717</v>
      </c>
      <c r="H517" s="161">
        <v>4.4000000000000004</v>
      </c>
      <c r="L517" s="157"/>
      <c r="M517" s="162"/>
      <c r="T517" s="163"/>
      <c r="AT517" s="159" t="s">
        <v>156</v>
      </c>
      <c r="AU517" s="159" t="s">
        <v>80</v>
      </c>
      <c r="AV517" s="156" t="s">
        <v>80</v>
      </c>
      <c r="AW517" s="156" t="s">
        <v>27</v>
      </c>
      <c r="AX517" s="156" t="s">
        <v>69</v>
      </c>
      <c r="AY517" s="159" t="s">
        <v>146</v>
      </c>
      <c r="BL517" s="164"/>
      <c r="BP517" s="165"/>
    </row>
    <row r="518" spans="2:68" s="156" customFormat="1" ht="11.25">
      <c r="B518" s="157"/>
      <c r="D518" s="158" t="s">
        <v>156</v>
      </c>
      <c r="E518" s="159"/>
      <c r="F518" s="160" t="s">
        <v>718</v>
      </c>
      <c r="H518" s="161">
        <v>5.2</v>
      </c>
      <c r="L518" s="157"/>
      <c r="M518" s="162"/>
      <c r="T518" s="163"/>
      <c r="AT518" s="159" t="s">
        <v>156</v>
      </c>
      <c r="AU518" s="159" t="s">
        <v>80</v>
      </c>
      <c r="AV518" s="156" t="s">
        <v>80</v>
      </c>
      <c r="AW518" s="156" t="s">
        <v>27</v>
      </c>
      <c r="AX518" s="156" t="s">
        <v>69</v>
      </c>
      <c r="AY518" s="159" t="s">
        <v>146</v>
      </c>
      <c r="BL518" s="164"/>
      <c r="BP518" s="165"/>
    </row>
    <row r="519" spans="2:68" s="175" customFormat="1" ht="11.25">
      <c r="B519" s="176"/>
      <c r="D519" s="158" t="s">
        <v>156</v>
      </c>
      <c r="E519" s="177"/>
      <c r="F519" s="178" t="s">
        <v>719</v>
      </c>
      <c r="H519" s="179">
        <v>81.900000000000006</v>
      </c>
      <c r="L519" s="176"/>
      <c r="M519" s="180"/>
      <c r="T519" s="181"/>
      <c r="AT519" s="177" t="s">
        <v>156</v>
      </c>
      <c r="AU519" s="177" t="s">
        <v>80</v>
      </c>
      <c r="AV519" s="175" t="s">
        <v>84</v>
      </c>
      <c r="AW519" s="175" t="s">
        <v>27</v>
      </c>
      <c r="AX519" s="175" t="s">
        <v>69</v>
      </c>
      <c r="AY519" s="177" t="s">
        <v>146</v>
      </c>
      <c r="BL519" s="182"/>
      <c r="BP519" s="183"/>
    </row>
    <row r="520" spans="2:68" s="156" customFormat="1" ht="11.25">
      <c r="B520" s="157"/>
      <c r="D520" s="158" t="s">
        <v>156</v>
      </c>
      <c r="E520" s="159"/>
      <c r="F520" s="160" t="s">
        <v>720</v>
      </c>
      <c r="H520" s="161">
        <v>20</v>
      </c>
      <c r="L520" s="157"/>
      <c r="M520" s="162"/>
      <c r="T520" s="163"/>
      <c r="AT520" s="159" t="s">
        <v>156</v>
      </c>
      <c r="AU520" s="159" t="s">
        <v>80</v>
      </c>
      <c r="AV520" s="156" t="s">
        <v>80</v>
      </c>
      <c r="AW520" s="156" t="s">
        <v>27</v>
      </c>
      <c r="AX520" s="156" t="s">
        <v>69</v>
      </c>
      <c r="AY520" s="159" t="s">
        <v>146</v>
      </c>
      <c r="BL520" s="164"/>
      <c r="BP520" s="165"/>
    </row>
    <row r="521" spans="2:68" s="175" customFormat="1" ht="11.25">
      <c r="B521" s="176"/>
      <c r="D521" s="158" t="s">
        <v>156</v>
      </c>
      <c r="E521" s="177"/>
      <c r="F521" s="178" t="s">
        <v>721</v>
      </c>
      <c r="H521" s="179">
        <v>20</v>
      </c>
      <c r="L521" s="176"/>
      <c r="M521" s="180"/>
      <c r="T521" s="181"/>
      <c r="AT521" s="177" t="s">
        <v>156</v>
      </c>
      <c r="AU521" s="177" t="s">
        <v>80</v>
      </c>
      <c r="AV521" s="175" t="s">
        <v>84</v>
      </c>
      <c r="AW521" s="175" t="s">
        <v>27</v>
      </c>
      <c r="AX521" s="175" t="s">
        <v>69</v>
      </c>
      <c r="AY521" s="177" t="s">
        <v>146</v>
      </c>
      <c r="BL521" s="182"/>
      <c r="BP521" s="183"/>
    </row>
    <row r="522" spans="2:68" s="166" customFormat="1" ht="11.25">
      <c r="B522" s="167"/>
      <c r="D522" s="158" t="s">
        <v>156</v>
      </c>
      <c r="E522" s="168"/>
      <c r="F522" s="169" t="s">
        <v>159</v>
      </c>
      <c r="H522" s="170">
        <v>101.9</v>
      </c>
      <c r="L522" s="167"/>
      <c r="M522" s="171"/>
      <c r="T522" s="172"/>
      <c r="AT522" s="168" t="s">
        <v>156</v>
      </c>
      <c r="AU522" s="168" t="s">
        <v>80</v>
      </c>
      <c r="AV522" s="166" t="s">
        <v>87</v>
      </c>
      <c r="AW522" s="166" t="s">
        <v>27</v>
      </c>
      <c r="AX522" s="166" t="s">
        <v>76</v>
      </c>
      <c r="AY522" s="168" t="s">
        <v>146</v>
      </c>
      <c r="BL522" s="173"/>
      <c r="BP522" s="174"/>
    </row>
    <row r="523" spans="2:68" s="14" customFormat="1" ht="24.2" customHeight="1">
      <c r="B523" s="142"/>
      <c r="C523" s="143" t="s">
        <v>722</v>
      </c>
      <c r="D523" s="143" t="s">
        <v>148</v>
      </c>
      <c r="E523" s="144" t="s">
        <v>723</v>
      </c>
      <c r="F523" s="145" t="s">
        <v>724</v>
      </c>
      <c r="G523" s="146" t="s">
        <v>165</v>
      </c>
      <c r="H523" s="147">
        <v>9.2100000000000009</v>
      </c>
      <c r="I523" s="147"/>
      <c r="J523" s="147">
        <f>ROUND(I523*H523,3)</f>
        <v>0</v>
      </c>
      <c r="K523" s="148"/>
      <c r="L523" s="15"/>
      <c r="M523" s="149"/>
      <c r="N523" s="150" t="s">
        <v>35</v>
      </c>
      <c r="O523" s="151">
        <v>1.4550000000000001</v>
      </c>
      <c r="P523" s="151">
        <f>O523*H523</f>
        <v>13.400550000000003</v>
      </c>
      <c r="Q523" s="151">
        <v>0</v>
      </c>
      <c r="R523" s="151">
        <f>Q523*H523</f>
        <v>0</v>
      </c>
      <c r="S523" s="151">
        <v>1.905</v>
      </c>
      <c r="T523" s="152">
        <f>S523*H523</f>
        <v>17.545050000000003</v>
      </c>
      <c r="AR523" s="153" t="s">
        <v>87</v>
      </c>
      <c r="AT523" s="153" t="s">
        <v>148</v>
      </c>
      <c r="AU523" s="153" t="s">
        <v>80</v>
      </c>
      <c r="AY523" s="3" t="s">
        <v>146</v>
      </c>
      <c r="BE523" s="154">
        <f>IF(N523="základná",J523,0)</f>
        <v>0</v>
      </c>
      <c r="BF523" s="154">
        <f>IF(N523="znížená",J523,0)</f>
        <v>0</v>
      </c>
      <c r="BG523" s="154">
        <f>IF(N523="zákl. prenesená",J523,0)</f>
        <v>0</v>
      </c>
      <c r="BH523" s="154">
        <f>IF(N523="zníž. prenesená",J523,0)</f>
        <v>0</v>
      </c>
      <c r="BI523" s="154">
        <f>IF(N523="nulová",J523,0)</f>
        <v>0</v>
      </c>
      <c r="BJ523" s="3" t="s">
        <v>80</v>
      </c>
      <c r="BK523" s="155">
        <f>ROUND(I523*H523,3)</f>
        <v>0</v>
      </c>
      <c r="BL523" s="82" t="s">
        <v>87</v>
      </c>
      <c r="BM523" s="153" t="s">
        <v>725</v>
      </c>
      <c r="BP523" s="83"/>
    </row>
    <row r="524" spans="2:68" s="156" customFormat="1" ht="22.5">
      <c r="B524" s="157"/>
      <c r="D524" s="158" t="s">
        <v>156</v>
      </c>
      <c r="E524" s="159"/>
      <c r="F524" s="160" t="s">
        <v>726</v>
      </c>
      <c r="H524" s="161">
        <v>3.6779999999999999</v>
      </c>
      <c r="L524" s="157"/>
      <c r="M524" s="162"/>
      <c r="T524" s="163"/>
      <c r="AT524" s="159" t="s">
        <v>156</v>
      </c>
      <c r="AU524" s="159" t="s">
        <v>80</v>
      </c>
      <c r="AV524" s="156" t="s">
        <v>80</v>
      </c>
      <c r="AW524" s="156" t="s">
        <v>27</v>
      </c>
      <c r="AX524" s="156" t="s">
        <v>69</v>
      </c>
      <c r="AY524" s="159" t="s">
        <v>146</v>
      </c>
      <c r="BL524" s="164"/>
      <c r="BP524" s="165"/>
    </row>
    <row r="525" spans="2:68" s="156" customFormat="1" ht="22.5">
      <c r="B525" s="157"/>
      <c r="D525" s="158" t="s">
        <v>156</v>
      </c>
      <c r="E525" s="159"/>
      <c r="F525" s="160" t="s">
        <v>727</v>
      </c>
      <c r="H525" s="161">
        <v>5.532</v>
      </c>
      <c r="L525" s="157"/>
      <c r="M525" s="162"/>
      <c r="T525" s="163"/>
      <c r="AT525" s="159" t="s">
        <v>156</v>
      </c>
      <c r="AU525" s="159" t="s">
        <v>80</v>
      </c>
      <c r="AV525" s="156" t="s">
        <v>80</v>
      </c>
      <c r="AW525" s="156" t="s">
        <v>27</v>
      </c>
      <c r="AX525" s="156" t="s">
        <v>69</v>
      </c>
      <c r="AY525" s="159" t="s">
        <v>146</v>
      </c>
      <c r="BL525" s="164"/>
      <c r="BP525" s="165"/>
    </row>
    <row r="526" spans="2:68" s="166" customFormat="1" ht="11.25">
      <c r="B526" s="167"/>
      <c r="D526" s="158" t="s">
        <v>156</v>
      </c>
      <c r="E526" s="168"/>
      <c r="F526" s="169" t="s">
        <v>728</v>
      </c>
      <c r="H526" s="170">
        <v>9.2100000000000009</v>
      </c>
      <c r="L526" s="167"/>
      <c r="M526" s="171"/>
      <c r="T526" s="172"/>
      <c r="AT526" s="168" t="s">
        <v>156</v>
      </c>
      <c r="AU526" s="168" t="s">
        <v>80</v>
      </c>
      <c r="AV526" s="166" t="s">
        <v>87</v>
      </c>
      <c r="AW526" s="166" t="s">
        <v>27</v>
      </c>
      <c r="AX526" s="166" t="s">
        <v>76</v>
      </c>
      <c r="AY526" s="168" t="s">
        <v>146</v>
      </c>
      <c r="BL526" s="173"/>
      <c r="BP526" s="174"/>
    </row>
    <row r="527" spans="2:68" s="14" customFormat="1" ht="14.45" customHeight="1">
      <c r="B527" s="142"/>
      <c r="C527" s="143" t="s">
        <v>729</v>
      </c>
      <c r="D527" s="143" t="s">
        <v>148</v>
      </c>
      <c r="E527" s="144" t="s">
        <v>730</v>
      </c>
      <c r="F527" s="145" t="s">
        <v>731</v>
      </c>
      <c r="G527" s="146" t="s">
        <v>151</v>
      </c>
      <c r="H527" s="147">
        <v>361</v>
      </c>
      <c r="I527" s="147"/>
      <c r="J527" s="147">
        <f>ROUND(I527*H527,3)</f>
        <v>0</v>
      </c>
      <c r="K527" s="148"/>
      <c r="L527" s="15"/>
      <c r="M527" s="149"/>
      <c r="N527" s="150" t="s">
        <v>35</v>
      </c>
      <c r="O527" s="151">
        <v>2.529E-2</v>
      </c>
      <c r="P527" s="151">
        <f>O527*H527</f>
        <v>9.1296900000000001</v>
      </c>
      <c r="Q527" s="151">
        <v>5.9999999999999995E-4</v>
      </c>
      <c r="R527" s="151">
        <f>Q527*H527</f>
        <v>0.21659999999999999</v>
      </c>
      <c r="S527" s="151">
        <v>0</v>
      </c>
      <c r="T527" s="152">
        <f>S527*H527</f>
        <v>0</v>
      </c>
      <c r="AR527" s="153" t="s">
        <v>87</v>
      </c>
      <c r="AT527" s="153" t="s">
        <v>148</v>
      </c>
      <c r="AU527" s="153" t="s">
        <v>80</v>
      </c>
      <c r="AY527" s="3" t="s">
        <v>146</v>
      </c>
      <c r="BE527" s="154">
        <f>IF(N527="základná",J527,0)</f>
        <v>0</v>
      </c>
      <c r="BF527" s="154">
        <f>IF(N527="znížená",J527,0)</f>
        <v>0</v>
      </c>
      <c r="BG527" s="154">
        <f>IF(N527="zákl. prenesená",J527,0)</f>
        <v>0</v>
      </c>
      <c r="BH527" s="154">
        <f>IF(N527="zníž. prenesená",J527,0)</f>
        <v>0</v>
      </c>
      <c r="BI527" s="154">
        <f>IF(N527="nulová",J527,0)</f>
        <v>0</v>
      </c>
      <c r="BJ527" s="3" t="s">
        <v>80</v>
      </c>
      <c r="BK527" s="155">
        <f>ROUND(I527*H527,3)</f>
        <v>0</v>
      </c>
      <c r="BL527" s="82" t="s">
        <v>87</v>
      </c>
      <c r="BM527" s="153" t="s">
        <v>732</v>
      </c>
      <c r="BP527" s="83"/>
    </row>
    <row r="528" spans="2:68" s="156" customFormat="1" ht="11.25">
      <c r="B528" s="157"/>
      <c r="D528" s="158" t="s">
        <v>156</v>
      </c>
      <c r="E528" s="159"/>
      <c r="F528" s="160" t="s">
        <v>733</v>
      </c>
      <c r="H528" s="161">
        <v>361</v>
      </c>
      <c r="L528" s="157"/>
      <c r="M528" s="162"/>
      <c r="T528" s="163"/>
      <c r="AT528" s="159" t="s">
        <v>156</v>
      </c>
      <c r="AU528" s="159" t="s">
        <v>80</v>
      </c>
      <c r="AV528" s="156" t="s">
        <v>80</v>
      </c>
      <c r="AW528" s="156" t="s">
        <v>27</v>
      </c>
      <c r="AX528" s="156" t="s">
        <v>76</v>
      </c>
      <c r="AY528" s="159" t="s">
        <v>146</v>
      </c>
      <c r="BL528" s="164"/>
      <c r="BP528" s="165"/>
    </row>
    <row r="529" spans="2:68" s="14" customFormat="1" ht="24.2" customHeight="1">
      <c r="B529" s="142"/>
      <c r="C529" s="143" t="s">
        <v>734</v>
      </c>
      <c r="D529" s="143" t="s">
        <v>148</v>
      </c>
      <c r="E529" s="144" t="s">
        <v>735</v>
      </c>
      <c r="F529" s="145" t="s">
        <v>736</v>
      </c>
      <c r="G529" s="146" t="s">
        <v>151</v>
      </c>
      <c r="H529" s="147">
        <v>13.2</v>
      </c>
      <c r="I529" s="147"/>
      <c r="J529" s="147">
        <f>ROUND(I529*H529,3)</f>
        <v>0</v>
      </c>
      <c r="K529" s="148"/>
      <c r="L529" s="15"/>
      <c r="M529" s="149"/>
      <c r="N529" s="150" t="s">
        <v>35</v>
      </c>
      <c r="O529" s="151">
        <v>6.9467499999999998</v>
      </c>
      <c r="P529" s="151">
        <f>O529*H529</f>
        <v>91.697099999999992</v>
      </c>
      <c r="Q529" s="151">
        <v>5.2609999999999997E-2</v>
      </c>
      <c r="R529" s="151">
        <f>Q529*H529</f>
        <v>0.69445199999999996</v>
      </c>
      <c r="S529" s="151">
        <v>0</v>
      </c>
      <c r="T529" s="152">
        <f>S529*H529</f>
        <v>0</v>
      </c>
      <c r="AR529" s="153" t="s">
        <v>87</v>
      </c>
      <c r="AT529" s="153" t="s">
        <v>148</v>
      </c>
      <c r="AU529" s="153" t="s">
        <v>80</v>
      </c>
      <c r="AY529" s="3" t="s">
        <v>146</v>
      </c>
      <c r="BE529" s="154">
        <f>IF(N529="základná",J529,0)</f>
        <v>0</v>
      </c>
      <c r="BF529" s="154">
        <f>IF(N529="znížená",J529,0)</f>
        <v>0</v>
      </c>
      <c r="BG529" s="154">
        <f>IF(N529="zákl. prenesená",J529,0)</f>
        <v>0</v>
      </c>
      <c r="BH529" s="154">
        <f>IF(N529="zníž. prenesená",J529,0)</f>
        <v>0</v>
      </c>
      <c r="BI529" s="154">
        <f>IF(N529="nulová",J529,0)</f>
        <v>0</v>
      </c>
      <c r="BJ529" s="3" t="s">
        <v>80</v>
      </c>
      <c r="BK529" s="155">
        <f>ROUND(I529*H529,3)</f>
        <v>0</v>
      </c>
      <c r="BL529" s="82" t="s">
        <v>87</v>
      </c>
      <c r="BM529" s="153" t="s">
        <v>737</v>
      </c>
      <c r="BP529" s="83"/>
    </row>
    <row r="530" spans="2:68" s="156" customFormat="1" ht="11.25">
      <c r="B530" s="157"/>
      <c r="D530" s="158" t="s">
        <v>156</v>
      </c>
      <c r="E530" s="159"/>
      <c r="F530" s="160" t="s">
        <v>738</v>
      </c>
      <c r="H530" s="161">
        <v>13.2</v>
      </c>
      <c r="L530" s="157"/>
      <c r="M530" s="162"/>
      <c r="T530" s="163"/>
      <c r="AT530" s="159" t="s">
        <v>156</v>
      </c>
      <c r="AU530" s="159" t="s">
        <v>80</v>
      </c>
      <c r="AV530" s="156" t="s">
        <v>80</v>
      </c>
      <c r="AW530" s="156" t="s">
        <v>27</v>
      </c>
      <c r="AX530" s="156" t="s">
        <v>76</v>
      </c>
      <c r="AY530" s="159" t="s">
        <v>146</v>
      </c>
      <c r="BL530" s="164"/>
      <c r="BP530" s="165"/>
    </row>
    <row r="531" spans="2:68" s="14" customFormat="1" ht="24.2" customHeight="1">
      <c r="B531" s="142"/>
      <c r="C531" s="143" t="s">
        <v>739</v>
      </c>
      <c r="D531" s="143" t="s">
        <v>148</v>
      </c>
      <c r="E531" s="144" t="s">
        <v>740</v>
      </c>
      <c r="F531" s="145" t="s">
        <v>741</v>
      </c>
      <c r="G531" s="146" t="s">
        <v>151</v>
      </c>
      <c r="H531" s="147">
        <v>88</v>
      </c>
      <c r="I531" s="147"/>
      <c r="J531" s="147">
        <f>ROUND(I531*H531,3)</f>
        <v>0</v>
      </c>
      <c r="K531" s="148"/>
      <c r="L531" s="15"/>
      <c r="M531" s="149"/>
      <c r="N531" s="150" t="s">
        <v>35</v>
      </c>
      <c r="O531" s="151">
        <v>4.4188000000000001</v>
      </c>
      <c r="P531" s="151">
        <f>O531*H531</f>
        <v>388.8544</v>
      </c>
      <c r="Q531" s="151">
        <v>6.6360000000000002E-2</v>
      </c>
      <c r="R531" s="151">
        <f>Q531*H531</f>
        <v>5.8396800000000004</v>
      </c>
      <c r="S531" s="151">
        <v>0</v>
      </c>
      <c r="T531" s="152">
        <f>S531*H531</f>
        <v>0</v>
      </c>
      <c r="AR531" s="153" t="s">
        <v>87</v>
      </c>
      <c r="AT531" s="153" t="s">
        <v>148</v>
      </c>
      <c r="AU531" s="153" t="s">
        <v>80</v>
      </c>
      <c r="AY531" s="3" t="s">
        <v>146</v>
      </c>
      <c r="BE531" s="154">
        <f>IF(N531="základná",J531,0)</f>
        <v>0</v>
      </c>
      <c r="BF531" s="154">
        <f>IF(N531="znížená",J531,0)</f>
        <v>0</v>
      </c>
      <c r="BG531" s="154">
        <f>IF(N531="zákl. prenesená",J531,0)</f>
        <v>0</v>
      </c>
      <c r="BH531" s="154">
        <f>IF(N531="zníž. prenesená",J531,0)</f>
        <v>0</v>
      </c>
      <c r="BI531" s="154">
        <f>IF(N531="nulová",J531,0)</f>
        <v>0</v>
      </c>
      <c r="BJ531" s="3" t="s">
        <v>80</v>
      </c>
      <c r="BK531" s="155">
        <f>ROUND(I531*H531,3)</f>
        <v>0</v>
      </c>
      <c r="BL531" s="82" t="s">
        <v>87</v>
      </c>
      <c r="BM531" s="153" t="s">
        <v>742</v>
      </c>
      <c r="BP531" s="83"/>
    </row>
    <row r="532" spans="2:68" s="156" customFormat="1" ht="11.25">
      <c r="B532" s="157"/>
      <c r="D532" s="158" t="s">
        <v>156</v>
      </c>
      <c r="E532" s="159"/>
      <c r="F532" s="160" t="s">
        <v>743</v>
      </c>
      <c r="H532" s="161">
        <v>88</v>
      </c>
      <c r="L532" s="157"/>
      <c r="M532" s="162"/>
      <c r="T532" s="163"/>
      <c r="AT532" s="159" t="s">
        <v>156</v>
      </c>
      <c r="AU532" s="159" t="s">
        <v>80</v>
      </c>
      <c r="AV532" s="156" t="s">
        <v>80</v>
      </c>
      <c r="AW532" s="156" t="s">
        <v>27</v>
      </c>
      <c r="AX532" s="156" t="s">
        <v>76</v>
      </c>
      <c r="AY532" s="159" t="s">
        <v>146</v>
      </c>
      <c r="BL532" s="164"/>
      <c r="BP532" s="165"/>
    </row>
    <row r="533" spans="2:68" s="14" customFormat="1" ht="24.2" customHeight="1">
      <c r="B533" s="142"/>
      <c r="C533" s="143" t="s">
        <v>744</v>
      </c>
      <c r="D533" s="143" t="s">
        <v>148</v>
      </c>
      <c r="E533" s="144" t="s">
        <v>745</v>
      </c>
      <c r="F533" s="145" t="s">
        <v>746</v>
      </c>
      <c r="G533" s="146" t="s">
        <v>151</v>
      </c>
      <c r="H533" s="147">
        <v>35</v>
      </c>
      <c r="I533" s="147"/>
      <c r="J533" s="147">
        <f>ROUND(I533*H533,3)</f>
        <v>0</v>
      </c>
      <c r="K533" s="148"/>
      <c r="L533" s="15"/>
      <c r="M533" s="149"/>
      <c r="N533" s="150" t="s">
        <v>35</v>
      </c>
      <c r="O533" s="151">
        <v>9.8078099999999999</v>
      </c>
      <c r="P533" s="151">
        <f>O533*H533</f>
        <v>343.27334999999999</v>
      </c>
      <c r="Q533" s="151">
        <v>0.11923</v>
      </c>
      <c r="R533" s="151">
        <f>Q533*H533</f>
        <v>4.1730499999999999</v>
      </c>
      <c r="S533" s="151">
        <v>0</v>
      </c>
      <c r="T533" s="152">
        <f>S533*H533</f>
        <v>0</v>
      </c>
      <c r="AR533" s="153" t="s">
        <v>87</v>
      </c>
      <c r="AT533" s="153" t="s">
        <v>148</v>
      </c>
      <c r="AU533" s="153" t="s">
        <v>80</v>
      </c>
      <c r="AY533" s="3" t="s">
        <v>146</v>
      </c>
      <c r="BE533" s="154">
        <f>IF(N533="základná",J533,0)</f>
        <v>0</v>
      </c>
      <c r="BF533" s="154">
        <f>IF(N533="znížená",J533,0)</f>
        <v>0</v>
      </c>
      <c r="BG533" s="154">
        <f>IF(N533="zákl. prenesená",J533,0)</f>
        <v>0</v>
      </c>
      <c r="BH533" s="154">
        <f>IF(N533="zníž. prenesená",J533,0)</f>
        <v>0</v>
      </c>
      <c r="BI533" s="154">
        <f>IF(N533="nulová",J533,0)</f>
        <v>0</v>
      </c>
      <c r="BJ533" s="3" t="s">
        <v>80</v>
      </c>
      <c r="BK533" s="155">
        <f>ROUND(I533*H533,3)</f>
        <v>0</v>
      </c>
      <c r="BL533" s="82" t="s">
        <v>87</v>
      </c>
      <c r="BM533" s="153" t="s">
        <v>747</v>
      </c>
      <c r="BP533" s="83"/>
    </row>
    <row r="534" spans="2:68" s="156" customFormat="1" ht="11.25">
      <c r="B534" s="157"/>
      <c r="D534" s="158" t="s">
        <v>156</v>
      </c>
      <c r="E534" s="159"/>
      <c r="F534" s="160" t="s">
        <v>748</v>
      </c>
      <c r="H534" s="161">
        <v>35</v>
      </c>
      <c r="L534" s="157"/>
      <c r="M534" s="162"/>
      <c r="T534" s="163"/>
      <c r="AT534" s="159" t="s">
        <v>156</v>
      </c>
      <c r="AU534" s="159" t="s">
        <v>80</v>
      </c>
      <c r="AV534" s="156" t="s">
        <v>80</v>
      </c>
      <c r="AW534" s="156" t="s">
        <v>27</v>
      </c>
      <c r="AX534" s="156" t="s">
        <v>76</v>
      </c>
      <c r="AY534" s="159" t="s">
        <v>146</v>
      </c>
      <c r="BL534" s="164"/>
      <c r="BP534" s="165"/>
    </row>
    <row r="535" spans="2:68" s="14" customFormat="1" ht="24.2" customHeight="1">
      <c r="B535" s="142"/>
      <c r="C535" s="143" t="s">
        <v>749</v>
      </c>
      <c r="D535" s="143" t="s">
        <v>148</v>
      </c>
      <c r="E535" s="144" t="s">
        <v>750</v>
      </c>
      <c r="F535" s="145" t="s">
        <v>751</v>
      </c>
      <c r="G535" s="146" t="s">
        <v>151</v>
      </c>
      <c r="H535" s="147">
        <v>24</v>
      </c>
      <c r="I535" s="147"/>
      <c r="J535" s="147">
        <f>ROUND(I535*H535,3)</f>
        <v>0</v>
      </c>
      <c r="K535" s="148"/>
      <c r="L535" s="15"/>
      <c r="M535" s="149"/>
      <c r="N535" s="150" t="s">
        <v>35</v>
      </c>
      <c r="O535" s="151">
        <v>13.58911</v>
      </c>
      <c r="P535" s="151">
        <f>O535*H535</f>
        <v>326.13864000000001</v>
      </c>
      <c r="Q535" s="151">
        <v>0.1391</v>
      </c>
      <c r="R535" s="151">
        <f>Q535*H535</f>
        <v>3.3384</v>
      </c>
      <c r="S535" s="151">
        <v>0</v>
      </c>
      <c r="T535" s="152">
        <f>S535*H535</f>
        <v>0</v>
      </c>
      <c r="AR535" s="153" t="s">
        <v>87</v>
      </c>
      <c r="AT535" s="153" t="s">
        <v>148</v>
      </c>
      <c r="AU535" s="153" t="s">
        <v>80</v>
      </c>
      <c r="AY535" s="3" t="s">
        <v>146</v>
      </c>
      <c r="BE535" s="154">
        <f>IF(N535="základná",J535,0)</f>
        <v>0</v>
      </c>
      <c r="BF535" s="154">
        <f>IF(N535="znížená",J535,0)</f>
        <v>0</v>
      </c>
      <c r="BG535" s="154">
        <f>IF(N535="zákl. prenesená",J535,0)</f>
        <v>0</v>
      </c>
      <c r="BH535" s="154">
        <f>IF(N535="zníž. prenesená",J535,0)</f>
        <v>0</v>
      </c>
      <c r="BI535" s="154">
        <f>IF(N535="nulová",J535,0)</f>
        <v>0</v>
      </c>
      <c r="BJ535" s="3" t="s">
        <v>80</v>
      </c>
      <c r="BK535" s="155">
        <f>ROUND(I535*H535,3)</f>
        <v>0</v>
      </c>
      <c r="BL535" s="82" t="s">
        <v>87</v>
      </c>
      <c r="BM535" s="153" t="s">
        <v>752</v>
      </c>
      <c r="BP535" s="83"/>
    </row>
    <row r="536" spans="2:68" s="156" customFormat="1" ht="11.25">
      <c r="B536" s="157"/>
      <c r="D536" s="158" t="s">
        <v>156</v>
      </c>
      <c r="E536" s="159"/>
      <c r="F536" s="160" t="s">
        <v>753</v>
      </c>
      <c r="H536" s="161">
        <v>24</v>
      </c>
      <c r="L536" s="157"/>
      <c r="M536" s="162"/>
      <c r="T536" s="163"/>
      <c r="AT536" s="159" t="s">
        <v>156</v>
      </c>
      <c r="AU536" s="159" t="s">
        <v>80</v>
      </c>
      <c r="AV536" s="156" t="s">
        <v>80</v>
      </c>
      <c r="AW536" s="156" t="s">
        <v>27</v>
      </c>
      <c r="AX536" s="156" t="s">
        <v>76</v>
      </c>
      <c r="AY536" s="159" t="s">
        <v>146</v>
      </c>
      <c r="BL536" s="164"/>
      <c r="BP536" s="165"/>
    </row>
    <row r="537" spans="2:68" s="14" customFormat="1" ht="37.9" customHeight="1">
      <c r="B537" s="142"/>
      <c r="C537" s="143" t="s">
        <v>754</v>
      </c>
      <c r="D537" s="143" t="s">
        <v>148</v>
      </c>
      <c r="E537" s="144" t="s">
        <v>755</v>
      </c>
      <c r="F537" s="145" t="s">
        <v>756</v>
      </c>
      <c r="G537" s="146" t="s">
        <v>228</v>
      </c>
      <c r="H537" s="147">
        <v>37</v>
      </c>
      <c r="I537" s="147"/>
      <c r="J537" s="147">
        <f>ROUND(I537*H537,3)</f>
        <v>0</v>
      </c>
      <c r="K537" s="148"/>
      <c r="L537" s="15"/>
      <c r="M537" s="149"/>
      <c r="N537" s="150" t="s">
        <v>35</v>
      </c>
      <c r="O537" s="151">
        <v>0.30399999999999999</v>
      </c>
      <c r="P537" s="151">
        <f>O537*H537</f>
        <v>11.247999999999999</v>
      </c>
      <c r="Q537" s="151">
        <v>0</v>
      </c>
      <c r="R537" s="151">
        <f>Q537*H537</f>
        <v>0</v>
      </c>
      <c r="S537" s="151">
        <v>0.05</v>
      </c>
      <c r="T537" s="152">
        <f>S537*H537</f>
        <v>1.85</v>
      </c>
      <c r="AR537" s="153" t="s">
        <v>87</v>
      </c>
      <c r="AT537" s="153" t="s">
        <v>148</v>
      </c>
      <c r="AU537" s="153" t="s">
        <v>80</v>
      </c>
      <c r="AY537" s="3" t="s">
        <v>146</v>
      </c>
      <c r="BE537" s="154">
        <f>IF(N537="základná",J537,0)</f>
        <v>0</v>
      </c>
      <c r="BF537" s="154">
        <f>IF(N537="znížená",J537,0)</f>
        <v>0</v>
      </c>
      <c r="BG537" s="154">
        <f>IF(N537="zákl. prenesená",J537,0)</f>
        <v>0</v>
      </c>
      <c r="BH537" s="154">
        <f>IF(N537="zníž. prenesená",J537,0)</f>
        <v>0</v>
      </c>
      <c r="BI537" s="154">
        <f>IF(N537="nulová",J537,0)</f>
        <v>0</v>
      </c>
      <c r="BJ537" s="3" t="s">
        <v>80</v>
      </c>
      <c r="BK537" s="155">
        <f>ROUND(I537*H537,3)</f>
        <v>0</v>
      </c>
      <c r="BL537" s="82" t="s">
        <v>87</v>
      </c>
      <c r="BM537" s="153" t="s">
        <v>757</v>
      </c>
      <c r="BP537" s="83"/>
    </row>
    <row r="538" spans="2:68" s="156" customFormat="1" ht="22.5">
      <c r="B538" s="157"/>
      <c r="D538" s="158" t="s">
        <v>156</v>
      </c>
      <c r="E538" s="159"/>
      <c r="F538" s="160" t="s">
        <v>758</v>
      </c>
      <c r="H538" s="161">
        <v>25</v>
      </c>
      <c r="L538" s="157"/>
      <c r="M538" s="162"/>
      <c r="T538" s="163"/>
      <c r="AT538" s="159" t="s">
        <v>156</v>
      </c>
      <c r="AU538" s="159" t="s">
        <v>80</v>
      </c>
      <c r="AV538" s="156" t="s">
        <v>80</v>
      </c>
      <c r="AW538" s="156" t="s">
        <v>27</v>
      </c>
      <c r="AX538" s="156" t="s">
        <v>69</v>
      </c>
      <c r="AY538" s="159" t="s">
        <v>146</v>
      </c>
      <c r="BL538" s="164"/>
      <c r="BP538" s="165"/>
    </row>
    <row r="539" spans="2:68" s="156" customFormat="1" ht="22.5">
      <c r="B539" s="157"/>
      <c r="D539" s="158" t="s">
        <v>156</v>
      </c>
      <c r="E539" s="159"/>
      <c r="F539" s="160" t="s">
        <v>759</v>
      </c>
      <c r="H539" s="161">
        <v>12</v>
      </c>
      <c r="L539" s="157"/>
      <c r="M539" s="162"/>
      <c r="T539" s="163"/>
      <c r="AT539" s="159" t="s">
        <v>156</v>
      </c>
      <c r="AU539" s="159" t="s">
        <v>80</v>
      </c>
      <c r="AV539" s="156" t="s">
        <v>80</v>
      </c>
      <c r="AW539" s="156" t="s">
        <v>27</v>
      </c>
      <c r="AX539" s="156" t="s">
        <v>69</v>
      </c>
      <c r="AY539" s="159" t="s">
        <v>146</v>
      </c>
      <c r="BL539" s="164"/>
      <c r="BP539" s="165"/>
    </row>
    <row r="540" spans="2:68" s="166" customFormat="1" ht="11.25">
      <c r="B540" s="167"/>
      <c r="D540" s="158" t="s">
        <v>156</v>
      </c>
      <c r="E540" s="168"/>
      <c r="F540" s="169" t="s">
        <v>728</v>
      </c>
      <c r="H540" s="170">
        <v>37</v>
      </c>
      <c r="L540" s="167"/>
      <c r="M540" s="171"/>
      <c r="T540" s="172"/>
      <c r="AT540" s="168" t="s">
        <v>156</v>
      </c>
      <c r="AU540" s="168" t="s">
        <v>80</v>
      </c>
      <c r="AV540" s="166" t="s">
        <v>87</v>
      </c>
      <c r="AW540" s="166" t="s">
        <v>27</v>
      </c>
      <c r="AX540" s="166" t="s">
        <v>76</v>
      </c>
      <c r="AY540" s="168" t="s">
        <v>146</v>
      </c>
      <c r="BL540" s="173"/>
      <c r="BP540" s="174"/>
    </row>
    <row r="541" spans="2:68" s="14" customFormat="1" ht="14.45" customHeight="1">
      <c r="B541" s="142"/>
      <c r="C541" s="143" t="s">
        <v>760</v>
      </c>
      <c r="D541" s="143" t="s">
        <v>148</v>
      </c>
      <c r="E541" s="144" t="s">
        <v>761</v>
      </c>
      <c r="F541" s="145" t="s">
        <v>762</v>
      </c>
      <c r="G541" s="146" t="s">
        <v>322</v>
      </c>
      <c r="H541" s="147">
        <v>19.395</v>
      </c>
      <c r="I541" s="147"/>
      <c r="J541" s="147">
        <f>ROUND(I541*H541,3)</f>
        <v>0</v>
      </c>
      <c r="K541" s="148"/>
      <c r="L541" s="15"/>
      <c r="M541" s="149"/>
      <c r="N541" s="150" t="s">
        <v>35</v>
      </c>
      <c r="O541" s="151">
        <v>1.972</v>
      </c>
      <c r="P541" s="151">
        <f>O541*H541</f>
        <v>38.246940000000002</v>
      </c>
      <c r="Q541" s="151">
        <v>0</v>
      </c>
      <c r="R541" s="151">
        <f>Q541*H541</f>
        <v>0</v>
      </c>
      <c r="S541" s="151">
        <v>0</v>
      </c>
      <c r="T541" s="152">
        <f>S541*H541</f>
        <v>0</v>
      </c>
      <c r="AR541" s="153" t="s">
        <v>87</v>
      </c>
      <c r="AT541" s="153" t="s">
        <v>148</v>
      </c>
      <c r="AU541" s="153" t="s">
        <v>80</v>
      </c>
      <c r="AY541" s="3" t="s">
        <v>146</v>
      </c>
      <c r="BE541" s="154">
        <f>IF(N541="základná",J541,0)</f>
        <v>0</v>
      </c>
      <c r="BF541" s="154">
        <f>IF(N541="znížená",J541,0)</f>
        <v>0</v>
      </c>
      <c r="BG541" s="154">
        <f>IF(N541="zákl. prenesená",J541,0)</f>
        <v>0</v>
      </c>
      <c r="BH541" s="154">
        <f>IF(N541="zníž. prenesená",J541,0)</f>
        <v>0</v>
      </c>
      <c r="BI541" s="154">
        <f>IF(N541="nulová",J541,0)</f>
        <v>0</v>
      </c>
      <c r="BJ541" s="3" t="s">
        <v>80</v>
      </c>
      <c r="BK541" s="155">
        <f>ROUND(I541*H541,3)</f>
        <v>0</v>
      </c>
      <c r="BL541" s="82" t="s">
        <v>87</v>
      </c>
      <c r="BM541" s="153" t="s">
        <v>763</v>
      </c>
      <c r="BP541" s="83"/>
    </row>
    <row r="542" spans="2:68" s="14" customFormat="1" ht="14.45" customHeight="1">
      <c r="B542" s="142"/>
      <c r="C542" s="143" t="s">
        <v>764</v>
      </c>
      <c r="D542" s="143" t="s">
        <v>148</v>
      </c>
      <c r="E542" s="144" t="s">
        <v>765</v>
      </c>
      <c r="F542" s="145" t="s">
        <v>766</v>
      </c>
      <c r="G542" s="146" t="s">
        <v>322</v>
      </c>
      <c r="H542" s="147">
        <v>38.79</v>
      </c>
      <c r="I542" s="147"/>
      <c r="J542" s="147">
        <f>ROUND(I542*H542,3)</f>
        <v>0</v>
      </c>
      <c r="K542" s="148"/>
      <c r="L542" s="15"/>
      <c r="M542" s="149"/>
      <c r="N542" s="150" t="s">
        <v>35</v>
      </c>
      <c r="O542" s="151">
        <v>0.61899999999999999</v>
      </c>
      <c r="P542" s="151">
        <f>O542*H542</f>
        <v>24.011009999999999</v>
      </c>
      <c r="Q542" s="151">
        <v>0</v>
      </c>
      <c r="R542" s="151">
        <f>Q542*H542</f>
        <v>0</v>
      </c>
      <c r="S542" s="151">
        <v>0</v>
      </c>
      <c r="T542" s="152">
        <f>S542*H542</f>
        <v>0</v>
      </c>
      <c r="AR542" s="153" t="s">
        <v>87</v>
      </c>
      <c r="AT542" s="153" t="s">
        <v>148</v>
      </c>
      <c r="AU542" s="153" t="s">
        <v>80</v>
      </c>
      <c r="AY542" s="3" t="s">
        <v>146</v>
      </c>
      <c r="BE542" s="154">
        <f>IF(N542="základná",J542,0)</f>
        <v>0</v>
      </c>
      <c r="BF542" s="154">
        <f>IF(N542="znížená",J542,0)</f>
        <v>0</v>
      </c>
      <c r="BG542" s="154">
        <f>IF(N542="zákl. prenesená",J542,0)</f>
        <v>0</v>
      </c>
      <c r="BH542" s="154">
        <f>IF(N542="zníž. prenesená",J542,0)</f>
        <v>0</v>
      </c>
      <c r="BI542" s="154">
        <f>IF(N542="nulová",J542,0)</f>
        <v>0</v>
      </c>
      <c r="BJ542" s="3" t="s">
        <v>80</v>
      </c>
      <c r="BK542" s="155">
        <f>ROUND(I542*H542,3)</f>
        <v>0</v>
      </c>
      <c r="BL542" s="82" t="s">
        <v>87</v>
      </c>
      <c r="BM542" s="153" t="s">
        <v>767</v>
      </c>
      <c r="BP542" s="83"/>
    </row>
    <row r="543" spans="2:68" s="156" customFormat="1" ht="11.25">
      <c r="B543" s="157"/>
      <c r="D543" s="158" t="s">
        <v>156</v>
      </c>
      <c r="F543" s="160" t="s">
        <v>768</v>
      </c>
      <c r="H543" s="161">
        <v>38.79</v>
      </c>
      <c r="L543" s="157"/>
      <c r="M543" s="162"/>
      <c r="T543" s="163"/>
      <c r="AT543" s="159" t="s">
        <v>156</v>
      </c>
      <c r="AU543" s="159" t="s">
        <v>80</v>
      </c>
      <c r="AV543" s="156" t="s">
        <v>80</v>
      </c>
      <c r="AW543" s="156" t="s">
        <v>2</v>
      </c>
      <c r="AX543" s="156" t="s">
        <v>76</v>
      </c>
      <c r="AY543" s="159" t="s">
        <v>146</v>
      </c>
      <c r="BL543" s="164"/>
      <c r="BP543" s="165"/>
    </row>
    <row r="544" spans="2:68" s="14" customFormat="1" ht="14.45" customHeight="1">
      <c r="B544" s="142"/>
      <c r="C544" s="143" t="s">
        <v>769</v>
      </c>
      <c r="D544" s="143" t="s">
        <v>148</v>
      </c>
      <c r="E544" s="144" t="s">
        <v>770</v>
      </c>
      <c r="F544" s="145" t="s">
        <v>771</v>
      </c>
      <c r="G544" s="146" t="s">
        <v>151</v>
      </c>
      <c r="H544" s="147">
        <v>10</v>
      </c>
      <c r="I544" s="147"/>
      <c r="J544" s="147">
        <f>ROUND(I544*H544,3)</f>
        <v>0</v>
      </c>
      <c r="K544" s="148"/>
      <c r="L544" s="15"/>
      <c r="M544" s="149"/>
      <c r="N544" s="150" t="s">
        <v>35</v>
      </c>
      <c r="O544" s="151">
        <v>0.80461000000000005</v>
      </c>
      <c r="P544" s="151">
        <f>O544*H544</f>
        <v>8.0461000000000009</v>
      </c>
      <c r="Q544" s="151">
        <v>1.58E-3</v>
      </c>
      <c r="R544" s="151">
        <f>Q544*H544</f>
        <v>1.5800000000000002E-2</v>
      </c>
      <c r="S544" s="151">
        <v>0</v>
      </c>
      <c r="T544" s="152">
        <f>S544*H544</f>
        <v>0</v>
      </c>
      <c r="AR544" s="153" t="s">
        <v>87</v>
      </c>
      <c r="AT544" s="153" t="s">
        <v>148</v>
      </c>
      <c r="AU544" s="153" t="s">
        <v>80</v>
      </c>
      <c r="AY544" s="3" t="s">
        <v>146</v>
      </c>
      <c r="BE544" s="154">
        <f>IF(N544="základná",J544,0)</f>
        <v>0</v>
      </c>
      <c r="BF544" s="154">
        <f>IF(N544="znížená",J544,0)</f>
        <v>0</v>
      </c>
      <c r="BG544" s="154">
        <f>IF(N544="zákl. prenesená",J544,0)</f>
        <v>0</v>
      </c>
      <c r="BH544" s="154">
        <f>IF(N544="zníž. prenesená",J544,0)</f>
        <v>0</v>
      </c>
      <c r="BI544" s="154">
        <f>IF(N544="nulová",J544,0)</f>
        <v>0</v>
      </c>
      <c r="BJ544" s="3" t="s">
        <v>80</v>
      </c>
      <c r="BK544" s="155">
        <f>ROUND(I544*H544,3)</f>
        <v>0</v>
      </c>
      <c r="BL544" s="82" t="s">
        <v>87</v>
      </c>
      <c r="BM544" s="153" t="s">
        <v>772</v>
      </c>
      <c r="BP544" s="83"/>
    </row>
    <row r="545" spans="2:68" s="14" customFormat="1" ht="14.45" customHeight="1">
      <c r="B545" s="142"/>
      <c r="C545" s="143" t="s">
        <v>773</v>
      </c>
      <c r="D545" s="143" t="s">
        <v>148</v>
      </c>
      <c r="E545" s="144" t="s">
        <v>774</v>
      </c>
      <c r="F545" s="145" t="s">
        <v>775</v>
      </c>
      <c r="G545" s="146" t="s">
        <v>151</v>
      </c>
      <c r="H545" s="147">
        <v>10</v>
      </c>
      <c r="I545" s="147"/>
      <c r="J545" s="147">
        <f>ROUND(I545*H545,3)</f>
        <v>0</v>
      </c>
      <c r="K545" s="148"/>
      <c r="L545" s="15"/>
      <c r="M545" s="149"/>
      <c r="N545" s="150" t="s">
        <v>35</v>
      </c>
      <c r="O545" s="151">
        <v>0.08</v>
      </c>
      <c r="P545" s="151">
        <f>O545*H545</f>
        <v>0.8</v>
      </c>
      <c r="Q545" s="151">
        <v>1.3999999999999999E-4</v>
      </c>
      <c r="R545" s="151">
        <f>Q545*H545</f>
        <v>1.3999999999999998E-3</v>
      </c>
      <c r="S545" s="151">
        <v>0</v>
      </c>
      <c r="T545" s="152">
        <f>S545*H545</f>
        <v>0</v>
      </c>
      <c r="AR545" s="153" t="s">
        <v>87</v>
      </c>
      <c r="AT545" s="153" t="s">
        <v>148</v>
      </c>
      <c r="AU545" s="153" t="s">
        <v>80</v>
      </c>
      <c r="AY545" s="3" t="s">
        <v>146</v>
      </c>
      <c r="BE545" s="154">
        <f>IF(N545="základná",J545,0)</f>
        <v>0</v>
      </c>
      <c r="BF545" s="154">
        <f>IF(N545="znížená",J545,0)</f>
        <v>0</v>
      </c>
      <c r="BG545" s="154">
        <f>IF(N545="zákl. prenesená",J545,0)</f>
        <v>0</v>
      </c>
      <c r="BH545" s="154">
        <f>IF(N545="zníž. prenesená",J545,0)</f>
        <v>0</v>
      </c>
      <c r="BI545" s="154">
        <f>IF(N545="nulová",J545,0)</f>
        <v>0</v>
      </c>
      <c r="BJ545" s="3" t="s">
        <v>80</v>
      </c>
      <c r="BK545" s="155">
        <f>ROUND(I545*H545,3)</f>
        <v>0</v>
      </c>
      <c r="BL545" s="82" t="s">
        <v>87</v>
      </c>
      <c r="BM545" s="153" t="s">
        <v>776</v>
      </c>
      <c r="BP545" s="83"/>
    </row>
    <row r="546" spans="2:68" s="14" customFormat="1" ht="14.45" customHeight="1">
      <c r="B546" s="142"/>
      <c r="C546" s="143" t="s">
        <v>777</v>
      </c>
      <c r="D546" s="143" t="s">
        <v>148</v>
      </c>
      <c r="E546" s="144" t="s">
        <v>778</v>
      </c>
      <c r="F546" s="145" t="s">
        <v>779</v>
      </c>
      <c r="G546" s="146" t="s">
        <v>151</v>
      </c>
      <c r="H546" s="147">
        <v>10</v>
      </c>
      <c r="I546" s="147"/>
      <c r="J546" s="147">
        <f>ROUND(I546*H546,3)</f>
        <v>0</v>
      </c>
      <c r="K546" s="148"/>
      <c r="L546" s="15"/>
      <c r="M546" s="149"/>
      <c r="N546" s="150" t="s">
        <v>35</v>
      </c>
      <c r="O546" s="151">
        <v>0.65600000000000003</v>
      </c>
      <c r="P546" s="151">
        <f>O546*H546</f>
        <v>6.5600000000000005</v>
      </c>
      <c r="Q546" s="151">
        <v>0</v>
      </c>
      <c r="R546" s="151">
        <f>Q546*H546</f>
        <v>0</v>
      </c>
      <c r="S546" s="151">
        <v>0</v>
      </c>
      <c r="T546" s="152">
        <f>S546*H546</f>
        <v>0</v>
      </c>
      <c r="AR546" s="153" t="s">
        <v>87</v>
      </c>
      <c r="AT546" s="153" t="s">
        <v>148</v>
      </c>
      <c r="AU546" s="153" t="s">
        <v>80</v>
      </c>
      <c r="AY546" s="3" t="s">
        <v>146</v>
      </c>
      <c r="BE546" s="154">
        <f>IF(N546="základná",J546,0)</f>
        <v>0</v>
      </c>
      <c r="BF546" s="154">
        <f>IF(N546="znížená",J546,0)</f>
        <v>0</v>
      </c>
      <c r="BG546" s="154">
        <f>IF(N546="zákl. prenesená",J546,0)</f>
        <v>0</v>
      </c>
      <c r="BH546" s="154">
        <f>IF(N546="zníž. prenesená",J546,0)</f>
        <v>0</v>
      </c>
      <c r="BI546" s="154">
        <f>IF(N546="nulová",J546,0)</f>
        <v>0</v>
      </c>
      <c r="BJ546" s="3" t="s">
        <v>80</v>
      </c>
      <c r="BK546" s="155">
        <f>ROUND(I546*H546,3)</f>
        <v>0</v>
      </c>
      <c r="BL546" s="82" t="s">
        <v>87</v>
      </c>
      <c r="BM546" s="153" t="s">
        <v>780</v>
      </c>
      <c r="BP546" s="83"/>
    </row>
    <row r="547" spans="2:68" s="14" customFormat="1" ht="14.45" customHeight="1">
      <c r="B547" s="142"/>
      <c r="C547" s="143" t="s">
        <v>781</v>
      </c>
      <c r="D547" s="143" t="s">
        <v>148</v>
      </c>
      <c r="E547" s="144" t="s">
        <v>782</v>
      </c>
      <c r="F547" s="145" t="s">
        <v>783</v>
      </c>
      <c r="G547" s="146" t="s">
        <v>322</v>
      </c>
      <c r="H547" s="147">
        <v>19.395</v>
      </c>
      <c r="I547" s="147"/>
      <c r="J547" s="147">
        <f>ROUND(I547*H547,3)</f>
        <v>0</v>
      </c>
      <c r="K547" s="148"/>
      <c r="L547" s="15"/>
      <c r="M547" s="149"/>
      <c r="N547" s="150" t="s">
        <v>35</v>
      </c>
      <c r="O547" s="151">
        <v>0.59799999999999998</v>
      </c>
      <c r="P547" s="151">
        <f>O547*H547</f>
        <v>11.59821</v>
      </c>
      <c r="Q547" s="151">
        <v>0</v>
      </c>
      <c r="R547" s="151">
        <f>Q547*H547</f>
        <v>0</v>
      </c>
      <c r="S547" s="151">
        <v>0</v>
      </c>
      <c r="T547" s="152">
        <f>S547*H547</f>
        <v>0</v>
      </c>
      <c r="AR547" s="153" t="s">
        <v>87</v>
      </c>
      <c r="AT547" s="153" t="s">
        <v>148</v>
      </c>
      <c r="AU547" s="153" t="s">
        <v>80</v>
      </c>
      <c r="AY547" s="3" t="s">
        <v>146</v>
      </c>
      <c r="BE547" s="154">
        <f>IF(N547="základná",J547,0)</f>
        <v>0</v>
      </c>
      <c r="BF547" s="154">
        <f>IF(N547="znížená",J547,0)</f>
        <v>0</v>
      </c>
      <c r="BG547" s="154">
        <f>IF(N547="zákl. prenesená",J547,0)</f>
        <v>0</v>
      </c>
      <c r="BH547" s="154">
        <f>IF(N547="zníž. prenesená",J547,0)</f>
        <v>0</v>
      </c>
      <c r="BI547" s="154">
        <f>IF(N547="nulová",J547,0)</f>
        <v>0</v>
      </c>
      <c r="BJ547" s="3" t="s">
        <v>80</v>
      </c>
      <c r="BK547" s="155">
        <f>ROUND(I547*H547,3)</f>
        <v>0</v>
      </c>
      <c r="BL547" s="82" t="s">
        <v>87</v>
      </c>
      <c r="BM547" s="153" t="s">
        <v>784</v>
      </c>
      <c r="BP547" s="83"/>
    </row>
    <row r="548" spans="2:68" s="14" customFormat="1" ht="24.2" customHeight="1">
      <c r="B548" s="142"/>
      <c r="C548" s="143" t="s">
        <v>785</v>
      </c>
      <c r="D548" s="143" t="s">
        <v>148</v>
      </c>
      <c r="E548" s="144" t="s">
        <v>786</v>
      </c>
      <c r="F548" s="145" t="s">
        <v>787</v>
      </c>
      <c r="G548" s="146" t="s">
        <v>322</v>
      </c>
      <c r="H548" s="147">
        <v>562.45500000000004</v>
      </c>
      <c r="I548" s="147"/>
      <c r="J548" s="147">
        <f>ROUND(I548*H548,3)</f>
        <v>0</v>
      </c>
      <c r="K548" s="148"/>
      <c r="L548" s="15"/>
      <c r="M548" s="149"/>
      <c r="N548" s="150" t="s">
        <v>35</v>
      </c>
      <c r="O548" s="151">
        <v>7.0000000000000001E-3</v>
      </c>
      <c r="P548" s="151">
        <f>O548*H548</f>
        <v>3.9371850000000004</v>
      </c>
      <c r="Q548" s="151">
        <v>0</v>
      </c>
      <c r="R548" s="151">
        <f>Q548*H548</f>
        <v>0</v>
      </c>
      <c r="S548" s="151">
        <v>0</v>
      </c>
      <c r="T548" s="152">
        <f>S548*H548</f>
        <v>0</v>
      </c>
      <c r="AR548" s="153" t="s">
        <v>87</v>
      </c>
      <c r="AT548" s="153" t="s">
        <v>148</v>
      </c>
      <c r="AU548" s="153" t="s">
        <v>80</v>
      </c>
      <c r="AY548" s="3" t="s">
        <v>146</v>
      </c>
      <c r="BE548" s="154">
        <f>IF(N548="základná",J548,0)</f>
        <v>0</v>
      </c>
      <c r="BF548" s="154">
        <f>IF(N548="znížená",J548,0)</f>
        <v>0</v>
      </c>
      <c r="BG548" s="154">
        <f>IF(N548="zákl. prenesená",J548,0)</f>
        <v>0</v>
      </c>
      <c r="BH548" s="154">
        <f>IF(N548="zníž. prenesená",J548,0)</f>
        <v>0</v>
      </c>
      <c r="BI548" s="154">
        <f>IF(N548="nulová",J548,0)</f>
        <v>0</v>
      </c>
      <c r="BJ548" s="3" t="s">
        <v>80</v>
      </c>
      <c r="BK548" s="155">
        <f>ROUND(I548*H548,3)</f>
        <v>0</v>
      </c>
      <c r="BL548" s="82" t="s">
        <v>87</v>
      </c>
      <c r="BM548" s="153" t="s">
        <v>788</v>
      </c>
      <c r="BP548" s="83"/>
    </row>
    <row r="549" spans="2:68" s="156" customFormat="1" ht="11.25">
      <c r="B549" s="157"/>
      <c r="D549" s="158" t="s">
        <v>156</v>
      </c>
      <c r="F549" s="160" t="s">
        <v>789</v>
      </c>
      <c r="H549" s="161">
        <v>562.45500000000004</v>
      </c>
      <c r="L549" s="157"/>
      <c r="M549" s="162"/>
      <c r="T549" s="163"/>
      <c r="AT549" s="159" t="s">
        <v>156</v>
      </c>
      <c r="AU549" s="159" t="s">
        <v>80</v>
      </c>
      <c r="AV549" s="156" t="s">
        <v>80</v>
      </c>
      <c r="AW549" s="156" t="s">
        <v>2</v>
      </c>
      <c r="AX549" s="156" t="s">
        <v>76</v>
      </c>
      <c r="AY549" s="159" t="s">
        <v>146</v>
      </c>
      <c r="BL549" s="164"/>
      <c r="BP549" s="165"/>
    </row>
    <row r="550" spans="2:68" s="14" customFormat="1" ht="24.2" customHeight="1">
      <c r="B550" s="142"/>
      <c r="C550" s="143" t="s">
        <v>790</v>
      </c>
      <c r="D550" s="143" t="s">
        <v>148</v>
      </c>
      <c r="E550" s="144" t="s">
        <v>791</v>
      </c>
      <c r="F550" s="145" t="s">
        <v>792</v>
      </c>
      <c r="G550" s="146" t="s">
        <v>322</v>
      </c>
      <c r="H550" s="147">
        <v>19.395</v>
      </c>
      <c r="I550" s="147"/>
      <c r="J550" s="147">
        <f>ROUND(I550*H550,3)</f>
        <v>0</v>
      </c>
      <c r="K550" s="148"/>
      <c r="L550" s="15"/>
      <c r="M550" s="149"/>
      <c r="N550" s="150" t="s">
        <v>35</v>
      </c>
      <c r="O550" s="151">
        <v>0.89</v>
      </c>
      <c r="P550" s="151">
        <f>O550*H550</f>
        <v>17.26155</v>
      </c>
      <c r="Q550" s="151">
        <v>0</v>
      </c>
      <c r="R550" s="151">
        <f>Q550*H550</f>
        <v>0</v>
      </c>
      <c r="S550" s="151">
        <v>0</v>
      </c>
      <c r="T550" s="152">
        <f>S550*H550</f>
        <v>0</v>
      </c>
      <c r="AR550" s="153" t="s">
        <v>87</v>
      </c>
      <c r="AT550" s="153" t="s">
        <v>148</v>
      </c>
      <c r="AU550" s="153" t="s">
        <v>80</v>
      </c>
      <c r="AY550" s="3" t="s">
        <v>146</v>
      </c>
      <c r="BE550" s="154">
        <f>IF(N550="základná",J550,0)</f>
        <v>0</v>
      </c>
      <c r="BF550" s="154">
        <f>IF(N550="znížená",J550,0)</f>
        <v>0</v>
      </c>
      <c r="BG550" s="154">
        <f>IF(N550="zákl. prenesená",J550,0)</f>
        <v>0</v>
      </c>
      <c r="BH550" s="154">
        <f>IF(N550="zníž. prenesená",J550,0)</f>
        <v>0</v>
      </c>
      <c r="BI550" s="154">
        <f>IF(N550="nulová",J550,0)</f>
        <v>0</v>
      </c>
      <c r="BJ550" s="3" t="s">
        <v>80</v>
      </c>
      <c r="BK550" s="155">
        <f>ROUND(I550*H550,3)</f>
        <v>0</v>
      </c>
      <c r="BL550" s="82" t="s">
        <v>87</v>
      </c>
      <c r="BM550" s="153" t="s">
        <v>793</v>
      </c>
      <c r="BP550" s="83"/>
    </row>
    <row r="551" spans="2:68" s="14" customFormat="1" ht="24.2" customHeight="1">
      <c r="B551" s="142"/>
      <c r="C551" s="143" t="s">
        <v>794</v>
      </c>
      <c r="D551" s="143" t="s">
        <v>148</v>
      </c>
      <c r="E551" s="144" t="s">
        <v>795</v>
      </c>
      <c r="F551" s="145" t="s">
        <v>796</v>
      </c>
      <c r="G551" s="146" t="s">
        <v>322</v>
      </c>
      <c r="H551" s="147">
        <v>96.974999999999994</v>
      </c>
      <c r="I551" s="147"/>
      <c r="J551" s="147">
        <f>ROUND(I551*H551,3)</f>
        <v>0</v>
      </c>
      <c r="K551" s="148"/>
      <c r="L551" s="15"/>
      <c r="M551" s="149"/>
      <c r="N551" s="150" t="s">
        <v>35</v>
      </c>
      <c r="O551" s="151">
        <v>0.1</v>
      </c>
      <c r="P551" s="151">
        <f>O551*H551</f>
        <v>9.6974999999999998</v>
      </c>
      <c r="Q551" s="151">
        <v>0</v>
      </c>
      <c r="R551" s="151">
        <f>Q551*H551</f>
        <v>0</v>
      </c>
      <c r="S551" s="151">
        <v>0</v>
      </c>
      <c r="T551" s="152">
        <f>S551*H551</f>
        <v>0</v>
      </c>
      <c r="AR551" s="153" t="s">
        <v>87</v>
      </c>
      <c r="AT551" s="153" t="s">
        <v>148</v>
      </c>
      <c r="AU551" s="153" t="s">
        <v>80</v>
      </c>
      <c r="AY551" s="3" t="s">
        <v>146</v>
      </c>
      <c r="BE551" s="154">
        <f>IF(N551="základná",J551,0)</f>
        <v>0</v>
      </c>
      <c r="BF551" s="154">
        <f>IF(N551="znížená",J551,0)</f>
        <v>0</v>
      </c>
      <c r="BG551" s="154">
        <f>IF(N551="zákl. prenesená",J551,0)</f>
        <v>0</v>
      </c>
      <c r="BH551" s="154">
        <f>IF(N551="zníž. prenesená",J551,0)</f>
        <v>0</v>
      </c>
      <c r="BI551" s="154">
        <f>IF(N551="nulová",J551,0)</f>
        <v>0</v>
      </c>
      <c r="BJ551" s="3" t="s">
        <v>80</v>
      </c>
      <c r="BK551" s="155">
        <f>ROUND(I551*H551,3)</f>
        <v>0</v>
      </c>
      <c r="BL551" s="82" t="s">
        <v>87</v>
      </c>
      <c r="BM551" s="153" t="s">
        <v>797</v>
      </c>
      <c r="BP551" s="83"/>
    </row>
    <row r="552" spans="2:68" s="156" customFormat="1" ht="11.25">
      <c r="B552" s="157"/>
      <c r="D552" s="158" t="s">
        <v>156</v>
      </c>
      <c r="F552" s="160" t="s">
        <v>798</v>
      </c>
      <c r="H552" s="161">
        <v>96.974999999999994</v>
      </c>
      <c r="L552" s="157"/>
      <c r="M552" s="162"/>
      <c r="T552" s="163"/>
      <c r="AT552" s="159" t="s">
        <v>156</v>
      </c>
      <c r="AU552" s="159" t="s">
        <v>80</v>
      </c>
      <c r="AV552" s="156" t="s">
        <v>80</v>
      </c>
      <c r="AW552" s="156" t="s">
        <v>2</v>
      </c>
      <c r="AX552" s="156" t="s">
        <v>76</v>
      </c>
      <c r="AY552" s="159" t="s">
        <v>146</v>
      </c>
      <c r="BL552" s="164"/>
      <c r="BP552" s="165"/>
    </row>
    <row r="553" spans="2:68" s="14" customFormat="1" ht="24.2" customHeight="1">
      <c r="B553" s="142"/>
      <c r="C553" s="143" t="s">
        <v>799</v>
      </c>
      <c r="D553" s="143" t="s">
        <v>148</v>
      </c>
      <c r="E553" s="144" t="s">
        <v>800</v>
      </c>
      <c r="F553" s="145" t="s">
        <v>801</v>
      </c>
      <c r="G553" s="146" t="s">
        <v>322</v>
      </c>
      <c r="H553" s="147">
        <v>19.395</v>
      </c>
      <c r="I553" s="147"/>
      <c r="J553" s="147">
        <f>ROUND(I553*H553,3)</f>
        <v>0</v>
      </c>
      <c r="K553" s="148"/>
      <c r="L553" s="15"/>
      <c r="M553" s="149"/>
      <c r="N553" s="150" t="s">
        <v>35</v>
      </c>
      <c r="O553" s="151">
        <v>0</v>
      </c>
      <c r="P553" s="151">
        <f>O553*H553</f>
        <v>0</v>
      </c>
      <c r="Q553" s="151">
        <v>0</v>
      </c>
      <c r="R553" s="151">
        <f>Q553*H553</f>
        <v>0</v>
      </c>
      <c r="S553" s="151">
        <v>0</v>
      </c>
      <c r="T553" s="152">
        <f>S553*H553</f>
        <v>0</v>
      </c>
      <c r="AR553" s="153" t="s">
        <v>87</v>
      </c>
      <c r="AT553" s="153" t="s">
        <v>148</v>
      </c>
      <c r="AU553" s="153" t="s">
        <v>80</v>
      </c>
      <c r="AY553" s="3" t="s">
        <v>146</v>
      </c>
      <c r="BE553" s="154">
        <f>IF(N553="základná",J553,0)</f>
        <v>0</v>
      </c>
      <c r="BF553" s="154">
        <f>IF(N553="znížená",J553,0)</f>
        <v>0</v>
      </c>
      <c r="BG553" s="154">
        <f>IF(N553="zákl. prenesená",J553,0)</f>
        <v>0</v>
      </c>
      <c r="BH553" s="154">
        <f>IF(N553="zníž. prenesená",J553,0)</f>
        <v>0</v>
      </c>
      <c r="BI553" s="154">
        <f>IF(N553="nulová",J553,0)</f>
        <v>0</v>
      </c>
      <c r="BJ553" s="3" t="s">
        <v>80</v>
      </c>
      <c r="BK553" s="155">
        <f>ROUND(I553*H553,3)</f>
        <v>0</v>
      </c>
      <c r="BL553" s="82" t="s">
        <v>87</v>
      </c>
      <c r="BM553" s="153" t="s">
        <v>802</v>
      </c>
      <c r="BP553" s="83"/>
    </row>
    <row r="554" spans="2:68" s="129" customFormat="1" ht="22.9" customHeight="1">
      <c r="B554" s="130"/>
      <c r="D554" s="131" t="s">
        <v>68</v>
      </c>
      <c r="E554" s="140" t="s">
        <v>657</v>
      </c>
      <c r="F554" s="140" t="s">
        <v>803</v>
      </c>
      <c r="J554" s="141">
        <f>BK554</f>
        <v>0</v>
      </c>
      <c r="L554" s="130"/>
      <c r="M554" s="134"/>
      <c r="P554" s="135">
        <f>P555</f>
        <v>1800.2116260000003</v>
      </c>
      <c r="R554" s="135">
        <f>R555</f>
        <v>0</v>
      </c>
      <c r="T554" s="136">
        <f>T555</f>
        <v>0</v>
      </c>
      <c r="AR554" s="131" t="s">
        <v>76</v>
      </c>
      <c r="AT554" s="137" t="s">
        <v>68</v>
      </c>
      <c r="AU554" s="137" t="s">
        <v>76</v>
      </c>
      <c r="AY554" s="131" t="s">
        <v>146</v>
      </c>
      <c r="BK554" s="138">
        <f>BK555</f>
        <v>0</v>
      </c>
      <c r="BL554" s="137"/>
      <c r="BP554" s="139"/>
    </row>
    <row r="555" spans="2:68" s="14" customFormat="1" ht="24.2" customHeight="1">
      <c r="B555" s="142"/>
      <c r="C555" s="143" t="s">
        <v>804</v>
      </c>
      <c r="D555" s="143" t="s">
        <v>148</v>
      </c>
      <c r="E555" s="144" t="s">
        <v>805</v>
      </c>
      <c r="F555" s="145" t="s">
        <v>806</v>
      </c>
      <c r="G555" s="146" t="s">
        <v>322</v>
      </c>
      <c r="H555" s="147">
        <v>730.90200000000004</v>
      </c>
      <c r="I555" s="147"/>
      <c r="J555" s="147">
        <f>ROUND(I555*H555,3)</f>
        <v>0</v>
      </c>
      <c r="K555" s="148"/>
      <c r="L555" s="15"/>
      <c r="M555" s="149"/>
      <c r="N555" s="150" t="s">
        <v>35</v>
      </c>
      <c r="O555" s="151">
        <v>2.4630000000000001</v>
      </c>
      <c r="P555" s="151">
        <f>O555*H555</f>
        <v>1800.2116260000003</v>
      </c>
      <c r="Q555" s="151">
        <v>0</v>
      </c>
      <c r="R555" s="151">
        <f>Q555*H555</f>
        <v>0</v>
      </c>
      <c r="S555" s="151">
        <v>0</v>
      </c>
      <c r="T555" s="152">
        <f>S555*H555</f>
        <v>0</v>
      </c>
      <c r="AR555" s="153" t="s">
        <v>87</v>
      </c>
      <c r="AT555" s="153" t="s">
        <v>148</v>
      </c>
      <c r="AU555" s="153" t="s">
        <v>80</v>
      </c>
      <c r="AY555" s="3" t="s">
        <v>146</v>
      </c>
      <c r="BE555" s="154">
        <f>IF(N555="základná",J555,0)</f>
        <v>0</v>
      </c>
      <c r="BF555" s="154">
        <f>IF(N555="znížená",J555,0)</f>
        <v>0</v>
      </c>
      <c r="BG555" s="154">
        <f>IF(N555="zákl. prenesená",J555,0)</f>
        <v>0</v>
      </c>
      <c r="BH555" s="154">
        <f>IF(N555="zníž. prenesená",J555,0)</f>
        <v>0</v>
      </c>
      <c r="BI555" s="154">
        <f>IF(N555="nulová",J555,0)</f>
        <v>0</v>
      </c>
      <c r="BJ555" s="3" t="s">
        <v>80</v>
      </c>
      <c r="BK555" s="155">
        <f>ROUND(I555*H555,3)</f>
        <v>0</v>
      </c>
      <c r="BL555" s="82" t="s">
        <v>87</v>
      </c>
      <c r="BM555" s="153" t="s">
        <v>807</v>
      </c>
      <c r="BP555" s="83"/>
    </row>
    <row r="556" spans="2:68" s="129" customFormat="1" ht="25.9" customHeight="1">
      <c r="B556" s="130"/>
      <c r="D556" s="131" t="s">
        <v>68</v>
      </c>
      <c r="E556" s="132" t="s">
        <v>808</v>
      </c>
      <c r="F556" s="132" t="s">
        <v>809</v>
      </c>
      <c r="J556" s="133">
        <f>BK556</f>
        <v>0</v>
      </c>
      <c r="L556" s="130"/>
      <c r="M556" s="134"/>
      <c r="P556" s="135">
        <f>P557+P565+P575+P644+P648+P662+P674+P698+P788+P803+P818+P839</f>
        <v>4171.6671843399999</v>
      </c>
      <c r="R556" s="135">
        <f>R557+R565+R575+R644+R648+R662+R674+R698+R788+R803+R818+R839</f>
        <v>39.293643300000006</v>
      </c>
      <c r="T556" s="136">
        <f>T557+T565+T575+T644+T648+T662+T674+T698+T788+T803+T818+T839</f>
        <v>0</v>
      </c>
      <c r="AR556" s="131" t="s">
        <v>80</v>
      </c>
      <c r="AT556" s="137" t="s">
        <v>68</v>
      </c>
      <c r="AU556" s="137" t="s">
        <v>69</v>
      </c>
      <c r="AY556" s="131" t="s">
        <v>146</v>
      </c>
      <c r="BK556" s="138">
        <f>BK557+BK565+BK575+BK644+BK648+BK662+BK674+BK698+BK788+BK803+BK818+BK839</f>
        <v>0</v>
      </c>
      <c r="BL556" s="137"/>
      <c r="BP556" s="139"/>
    </row>
    <row r="557" spans="2:68" s="129" customFormat="1" ht="22.9" customHeight="1">
      <c r="B557" s="130"/>
      <c r="D557" s="131" t="s">
        <v>68</v>
      </c>
      <c r="E557" s="140" t="s">
        <v>810</v>
      </c>
      <c r="F557" s="140" t="s">
        <v>811</v>
      </c>
      <c r="J557" s="141">
        <f>BK557</f>
        <v>0</v>
      </c>
      <c r="L557" s="130"/>
      <c r="M557" s="134"/>
      <c r="P557" s="135">
        <f>SUM(P558:P564)</f>
        <v>12.597195599999999</v>
      </c>
      <c r="R557" s="135">
        <f>SUM(R558:R564)</f>
        <v>5.316280000000001E-2</v>
      </c>
      <c r="T557" s="136">
        <f>SUM(T558:T564)</f>
        <v>0</v>
      </c>
      <c r="AR557" s="131" t="s">
        <v>80</v>
      </c>
      <c r="AT557" s="137" t="s">
        <v>68</v>
      </c>
      <c r="AU557" s="137" t="s">
        <v>76</v>
      </c>
      <c r="AY557" s="131" t="s">
        <v>146</v>
      </c>
      <c r="BK557" s="138">
        <f>SUM(BK558:BK564)</f>
        <v>0</v>
      </c>
      <c r="BL557" s="137"/>
      <c r="BP557" s="139"/>
    </row>
    <row r="558" spans="2:68" s="14" customFormat="1" ht="37.9" customHeight="1">
      <c r="B558" s="142"/>
      <c r="C558" s="143" t="s">
        <v>812</v>
      </c>
      <c r="D558" s="143" t="s">
        <v>148</v>
      </c>
      <c r="E558" s="144" t="s">
        <v>813</v>
      </c>
      <c r="F558" s="145" t="s">
        <v>814</v>
      </c>
      <c r="G558" s="146" t="s">
        <v>228</v>
      </c>
      <c r="H558" s="147">
        <v>115.56</v>
      </c>
      <c r="I558" s="147"/>
      <c r="J558" s="147">
        <f>ROUND(I558*H558,3)</f>
        <v>0</v>
      </c>
      <c r="K558" s="148"/>
      <c r="L558" s="15"/>
      <c r="M558" s="149"/>
      <c r="N558" s="150" t="s">
        <v>35</v>
      </c>
      <c r="O558" s="151">
        <v>0.10901</v>
      </c>
      <c r="P558" s="151">
        <f>O558*H558</f>
        <v>12.597195599999999</v>
      </c>
      <c r="Q558" s="151">
        <v>0</v>
      </c>
      <c r="R558" s="151">
        <f>Q558*H558</f>
        <v>0</v>
      </c>
      <c r="S558" s="151">
        <v>0</v>
      </c>
      <c r="T558" s="152">
        <f>S558*H558</f>
        <v>0</v>
      </c>
      <c r="AR558" s="153" t="s">
        <v>232</v>
      </c>
      <c r="AT558" s="153" t="s">
        <v>148</v>
      </c>
      <c r="AU558" s="153" t="s">
        <v>80</v>
      </c>
      <c r="AY558" s="3" t="s">
        <v>146</v>
      </c>
      <c r="BE558" s="154">
        <f>IF(N558="základná",J558,0)</f>
        <v>0</v>
      </c>
      <c r="BF558" s="154">
        <f>IF(N558="znížená",J558,0)</f>
        <v>0</v>
      </c>
      <c r="BG558" s="154">
        <f>IF(N558="zákl. prenesená",J558,0)</f>
        <v>0</v>
      </c>
      <c r="BH558" s="154">
        <f>IF(N558="zníž. prenesená",J558,0)</f>
        <v>0</v>
      </c>
      <c r="BI558" s="154">
        <f>IF(N558="nulová",J558,0)</f>
        <v>0</v>
      </c>
      <c r="BJ558" s="3" t="s">
        <v>80</v>
      </c>
      <c r="BK558" s="155">
        <f>ROUND(I558*H558,3)</f>
        <v>0</v>
      </c>
      <c r="BL558" s="82" t="s">
        <v>232</v>
      </c>
      <c r="BM558" s="153" t="s">
        <v>815</v>
      </c>
      <c r="BP558" s="83"/>
    </row>
    <row r="559" spans="2:68" s="156" customFormat="1" ht="11.25">
      <c r="B559" s="157"/>
      <c r="D559" s="158" t="s">
        <v>156</v>
      </c>
      <c r="E559" s="159"/>
      <c r="F559" s="160" t="s">
        <v>586</v>
      </c>
      <c r="H559" s="161">
        <v>98.77</v>
      </c>
      <c r="L559" s="157"/>
      <c r="M559" s="162"/>
      <c r="T559" s="163"/>
      <c r="AT559" s="159" t="s">
        <v>156</v>
      </c>
      <c r="AU559" s="159" t="s">
        <v>80</v>
      </c>
      <c r="AV559" s="156" t="s">
        <v>80</v>
      </c>
      <c r="AW559" s="156" t="s">
        <v>27</v>
      </c>
      <c r="AX559" s="156" t="s">
        <v>69</v>
      </c>
      <c r="AY559" s="159" t="s">
        <v>146</v>
      </c>
      <c r="BL559" s="164"/>
      <c r="BP559" s="165"/>
    </row>
    <row r="560" spans="2:68" s="156" customFormat="1" ht="11.25">
      <c r="B560" s="157"/>
      <c r="D560" s="158" t="s">
        <v>156</v>
      </c>
      <c r="E560" s="159"/>
      <c r="F560" s="160" t="s">
        <v>816</v>
      </c>
      <c r="H560" s="161">
        <v>16.79</v>
      </c>
      <c r="L560" s="157"/>
      <c r="M560" s="162"/>
      <c r="T560" s="163"/>
      <c r="AT560" s="159" t="s">
        <v>156</v>
      </c>
      <c r="AU560" s="159" t="s">
        <v>80</v>
      </c>
      <c r="AV560" s="156" t="s">
        <v>80</v>
      </c>
      <c r="AW560" s="156" t="s">
        <v>27</v>
      </c>
      <c r="AX560" s="156" t="s">
        <v>69</v>
      </c>
      <c r="AY560" s="159" t="s">
        <v>146</v>
      </c>
      <c r="BL560" s="164"/>
      <c r="BP560" s="165"/>
    </row>
    <row r="561" spans="2:68" s="166" customFormat="1" ht="11.25">
      <c r="B561" s="167"/>
      <c r="D561" s="158" t="s">
        <v>156</v>
      </c>
      <c r="E561" s="168"/>
      <c r="F561" s="169" t="s">
        <v>159</v>
      </c>
      <c r="H561" s="170">
        <v>115.56</v>
      </c>
      <c r="L561" s="167"/>
      <c r="M561" s="171"/>
      <c r="T561" s="172"/>
      <c r="AT561" s="168" t="s">
        <v>156</v>
      </c>
      <c r="AU561" s="168" t="s">
        <v>80</v>
      </c>
      <c r="AV561" s="166" t="s">
        <v>87</v>
      </c>
      <c r="AW561" s="166" t="s">
        <v>27</v>
      </c>
      <c r="AX561" s="166" t="s">
        <v>76</v>
      </c>
      <c r="AY561" s="168" t="s">
        <v>146</v>
      </c>
      <c r="BL561" s="173"/>
      <c r="BP561" s="174"/>
    </row>
    <row r="562" spans="2:68" s="14" customFormat="1" ht="14.45" customHeight="1">
      <c r="B562" s="142"/>
      <c r="C562" s="184" t="s">
        <v>817</v>
      </c>
      <c r="D562" s="184" t="s">
        <v>341</v>
      </c>
      <c r="E562" s="185" t="s">
        <v>359</v>
      </c>
      <c r="F562" s="186" t="s">
        <v>360</v>
      </c>
      <c r="G562" s="187" t="s">
        <v>228</v>
      </c>
      <c r="H562" s="188">
        <v>132.90700000000001</v>
      </c>
      <c r="I562" s="188"/>
      <c r="J562" s="188">
        <f>ROUND(I562*H562,3)</f>
        <v>0</v>
      </c>
      <c r="K562" s="189"/>
      <c r="L562" s="190"/>
      <c r="M562" s="191"/>
      <c r="N562" s="192" t="s">
        <v>35</v>
      </c>
      <c r="O562" s="151">
        <v>0</v>
      </c>
      <c r="P562" s="151">
        <f>O562*H562</f>
        <v>0</v>
      </c>
      <c r="Q562" s="151">
        <v>4.0000000000000002E-4</v>
      </c>
      <c r="R562" s="151">
        <f>Q562*H562</f>
        <v>5.316280000000001E-2</v>
      </c>
      <c r="S562" s="151">
        <v>0</v>
      </c>
      <c r="T562" s="152">
        <f>S562*H562</f>
        <v>0</v>
      </c>
      <c r="AR562" s="153" t="s">
        <v>312</v>
      </c>
      <c r="AT562" s="153" t="s">
        <v>341</v>
      </c>
      <c r="AU562" s="153" t="s">
        <v>80</v>
      </c>
      <c r="AY562" s="3" t="s">
        <v>146</v>
      </c>
      <c r="BE562" s="154">
        <f>IF(N562="základná",J562,0)</f>
        <v>0</v>
      </c>
      <c r="BF562" s="154">
        <f>IF(N562="znížená",J562,0)</f>
        <v>0</v>
      </c>
      <c r="BG562" s="154">
        <f>IF(N562="zákl. prenesená",J562,0)</f>
        <v>0</v>
      </c>
      <c r="BH562" s="154">
        <f>IF(N562="zníž. prenesená",J562,0)</f>
        <v>0</v>
      </c>
      <c r="BI562" s="154">
        <f>IF(N562="nulová",J562,0)</f>
        <v>0</v>
      </c>
      <c r="BJ562" s="3" t="s">
        <v>80</v>
      </c>
      <c r="BK562" s="155">
        <f>ROUND(I562*H562,3)</f>
        <v>0</v>
      </c>
      <c r="BL562" s="82" t="s">
        <v>232</v>
      </c>
      <c r="BM562" s="153" t="s">
        <v>818</v>
      </c>
      <c r="BP562" s="83"/>
    </row>
    <row r="563" spans="2:68" s="156" customFormat="1" ht="22.5">
      <c r="B563" s="157"/>
      <c r="D563" s="158" t="s">
        <v>156</v>
      </c>
      <c r="F563" s="160" t="s">
        <v>819</v>
      </c>
      <c r="H563" s="161">
        <v>132.90700000000001</v>
      </c>
      <c r="L563" s="157"/>
      <c r="M563" s="162"/>
      <c r="T563" s="163"/>
      <c r="AT563" s="159" t="s">
        <v>156</v>
      </c>
      <c r="AU563" s="159" t="s">
        <v>80</v>
      </c>
      <c r="AV563" s="156" t="s">
        <v>80</v>
      </c>
      <c r="AW563" s="156" t="s">
        <v>2</v>
      </c>
      <c r="AX563" s="156" t="s">
        <v>76</v>
      </c>
      <c r="AY563" s="159" t="s">
        <v>146</v>
      </c>
      <c r="BL563" s="164"/>
      <c r="BP563" s="165"/>
    </row>
    <row r="564" spans="2:68" s="14" customFormat="1" ht="24.2" customHeight="1">
      <c r="B564" s="142"/>
      <c r="C564" s="143" t="s">
        <v>820</v>
      </c>
      <c r="D564" s="143" t="s">
        <v>148</v>
      </c>
      <c r="E564" s="144" t="s">
        <v>821</v>
      </c>
      <c r="F564" s="145" t="s">
        <v>822</v>
      </c>
      <c r="G564" s="146" t="s">
        <v>823</v>
      </c>
      <c r="H564" s="147">
        <v>3.55</v>
      </c>
      <c r="I564" s="147"/>
      <c r="J564" s="147">
        <f>ROUND(I564*H564,3)</f>
        <v>0</v>
      </c>
      <c r="K564" s="148"/>
      <c r="L564" s="15"/>
      <c r="M564" s="149"/>
      <c r="N564" s="150" t="s">
        <v>35</v>
      </c>
      <c r="O564" s="151">
        <v>0</v>
      </c>
      <c r="P564" s="151">
        <f>O564*H564</f>
        <v>0</v>
      </c>
      <c r="Q564" s="151">
        <v>0</v>
      </c>
      <c r="R564" s="151">
        <f>Q564*H564</f>
        <v>0</v>
      </c>
      <c r="S564" s="151">
        <v>0</v>
      </c>
      <c r="T564" s="152">
        <f>S564*H564</f>
        <v>0</v>
      </c>
      <c r="AR564" s="153" t="s">
        <v>232</v>
      </c>
      <c r="AT564" s="153" t="s">
        <v>148</v>
      </c>
      <c r="AU564" s="153" t="s">
        <v>80</v>
      </c>
      <c r="AY564" s="3" t="s">
        <v>146</v>
      </c>
      <c r="BE564" s="154">
        <f>IF(N564="základná",J564,0)</f>
        <v>0</v>
      </c>
      <c r="BF564" s="154">
        <f>IF(N564="znížená",J564,0)</f>
        <v>0</v>
      </c>
      <c r="BG564" s="154">
        <f>IF(N564="zákl. prenesená",J564,0)</f>
        <v>0</v>
      </c>
      <c r="BH564" s="154">
        <f>IF(N564="zníž. prenesená",J564,0)</f>
        <v>0</v>
      </c>
      <c r="BI564" s="154">
        <f>IF(N564="nulová",J564,0)</f>
        <v>0</v>
      </c>
      <c r="BJ564" s="3" t="s">
        <v>80</v>
      </c>
      <c r="BK564" s="155">
        <f>ROUND(I564*H564,3)</f>
        <v>0</v>
      </c>
      <c r="BL564" s="82" t="s">
        <v>232</v>
      </c>
      <c r="BM564" s="153" t="s">
        <v>824</v>
      </c>
      <c r="BP564" s="83"/>
    </row>
    <row r="565" spans="2:68" s="129" customFormat="1" ht="22.9" customHeight="1">
      <c r="B565" s="130"/>
      <c r="D565" s="131" t="s">
        <v>68</v>
      </c>
      <c r="E565" s="140" t="s">
        <v>825</v>
      </c>
      <c r="F565" s="140" t="s">
        <v>826</v>
      </c>
      <c r="J565" s="141">
        <f>BK565</f>
        <v>0</v>
      </c>
      <c r="L565" s="130"/>
      <c r="M565" s="134"/>
      <c r="P565" s="135">
        <f>SUM(P566:P574)</f>
        <v>7.5055499999999995</v>
      </c>
      <c r="R565" s="135">
        <f>SUM(R566:R574)</f>
        <v>3.452562E-2</v>
      </c>
      <c r="T565" s="136">
        <f>SUM(T566:T574)</f>
        <v>0</v>
      </c>
      <c r="AR565" s="131" t="s">
        <v>80</v>
      </c>
      <c r="AT565" s="137" t="s">
        <v>68</v>
      </c>
      <c r="AU565" s="137" t="s">
        <v>76</v>
      </c>
      <c r="AY565" s="131" t="s">
        <v>146</v>
      </c>
      <c r="BK565" s="138">
        <f>SUM(BK566:BK574)</f>
        <v>0</v>
      </c>
      <c r="BL565" s="137"/>
      <c r="BP565" s="139"/>
    </row>
    <row r="566" spans="2:68" s="14" customFormat="1" ht="14.45" customHeight="1">
      <c r="B566" s="142"/>
      <c r="C566" s="143" t="s">
        <v>827</v>
      </c>
      <c r="D566" s="143" t="s">
        <v>148</v>
      </c>
      <c r="E566" s="144" t="s">
        <v>828</v>
      </c>
      <c r="F566" s="145" t="s">
        <v>829</v>
      </c>
      <c r="G566" s="146" t="s">
        <v>228</v>
      </c>
      <c r="H566" s="147">
        <v>166.79</v>
      </c>
      <c r="I566" s="147"/>
      <c r="J566" s="147">
        <f>ROUND(I566*H566,3)</f>
        <v>0</v>
      </c>
      <c r="K566" s="148"/>
      <c r="L566" s="15"/>
      <c r="M566" s="149"/>
      <c r="N566" s="150" t="s">
        <v>35</v>
      </c>
      <c r="O566" s="151">
        <v>4.4999999999999998E-2</v>
      </c>
      <c r="P566" s="151">
        <f>O566*H566</f>
        <v>7.5055499999999995</v>
      </c>
      <c r="Q566" s="151">
        <v>0</v>
      </c>
      <c r="R566" s="151">
        <f>Q566*H566</f>
        <v>0</v>
      </c>
      <c r="S566" s="151">
        <v>0</v>
      </c>
      <c r="T566" s="152">
        <f>S566*H566</f>
        <v>0</v>
      </c>
      <c r="AR566" s="153" t="s">
        <v>232</v>
      </c>
      <c r="AT566" s="153" t="s">
        <v>148</v>
      </c>
      <c r="AU566" s="153" t="s">
        <v>80</v>
      </c>
      <c r="AY566" s="3" t="s">
        <v>146</v>
      </c>
      <c r="BE566" s="154">
        <f>IF(N566="základná",J566,0)</f>
        <v>0</v>
      </c>
      <c r="BF566" s="154">
        <f>IF(N566="znížená",J566,0)</f>
        <v>0</v>
      </c>
      <c r="BG566" s="154">
        <f>IF(N566="zákl. prenesená",J566,0)</f>
        <v>0</v>
      </c>
      <c r="BH566" s="154">
        <f>IF(N566="zníž. prenesená",J566,0)</f>
        <v>0</v>
      </c>
      <c r="BI566" s="154">
        <f>IF(N566="nulová",J566,0)</f>
        <v>0</v>
      </c>
      <c r="BJ566" s="3" t="s">
        <v>80</v>
      </c>
      <c r="BK566" s="155">
        <f>ROUND(I566*H566,3)</f>
        <v>0</v>
      </c>
      <c r="BL566" s="82" t="s">
        <v>232</v>
      </c>
      <c r="BM566" s="153" t="s">
        <v>830</v>
      </c>
      <c r="BP566" s="83"/>
    </row>
    <row r="567" spans="2:68" s="156" customFormat="1" ht="11.25">
      <c r="B567" s="157"/>
      <c r="D567" s="158" t="s">
        <v>156</v>
      </c>
      <c r="E567" s="159"/>
      <c r="F567" s="160" t="s">
        <v>831</v>
      </c>
      <c r="H567" s="161">
        <v>43.95</v>
      </c>
      <c r="L567" s="157"/>
      <c r="M567" s="162"/>
      <c r="T567" s="163"/>
      <c r="AT567" s="159" t="s">
        <v>156</v>
      </c>
      <c r="AU567" s="159" t="s">
        <v>80</v>
      </c>
      <c r="AV567" s="156" t="s">
        <v>80</v>
      </c>
      <c r="AW567" s="156" t="s">
        <v>27</v>
      </c>
      <c r="AX567" s="156" t="s">
        <v>69</v>
      </c>
      <c r="AY567" s="159" t="s">
        <v>146</v>
      </c>
      <c r="BL567" s="164"/>
      <c r="BP567" s="165"/>
    </row>
    <row r="568" spans="2:68" s="156" customFormat="1" ht="11.25">
      <c r="B568" s="157"/>
      <c r="D568" s="158" t="s">
        <v>156</v>
      </c>
      <c r="E568" s="159"/>
      <c r="F568" s="160" t="s">
        <v>832</v>
      </c>
      <c r="H568" s="161">
        <v>101.59</v>
      </c>
      <c r="L568" s="157"/>
      <c r="M568" s="162"/>
      <c r="T568" s="163"/>
      <c r="AT568" s="159" t="s">
        <v>156</v>
      </c>
      <c r="AU568" s="159" t="s">
        <v>80</v>
      </c>
      <c r="AV568" s="156" t="s">
        <v>80</v>
      </c>
      <c r="AW568" s="156" t="s">
        <v>27</v>
      </c>
      <c r="AX568" s="156" t="s">
        <v>69</v>
      </c>
      <c r="AY568" s="159" t="s">
        <v>146</v>
      </c>
      <c r="BL568" s="164"/>
      <c r="BP568" s="165"/>
    </row>
    <row r="569" spans="2:68" s="175" customFormat="1" ht="11.25">
      <c r="B569" s="176"/>
      <c r="D569" s="158" t="s">
        <v>156</v>
      </c>
      <c r="E569" s="177"/>
      <c r="F569" s="178" t="s">
        <v>208</v>
      </c>
      <c r="H569" s="179">
        <v>145.54</v>
      </c>
      <c r="L569" s="176"/>
      <c r="M569" s="180"/>
      <c r="T569" s="181"/>
      <c r="AT569" s="177" t="s">
        <v>156</v>
      </c>
      <c r="AU569" s="177" t="s">
        <v>80</v>
      </c>
      <c r="AV569" s="175" t="s">
        <v>84</v>
      </c>
      <c r="AW569" s="175" t="s">
        <v>27</v>
      </c>
      <c r="AX569" s="175" t="s">
        <v>69</v>
      </c>
      <c r="AY569" s="177" t="s">
        <v>146</v>
      </c>
      <c r="BL569" s="182"/>
      <c r="BP569" s="183"/>
    </row>
    <row r="570" spans="2:68" s="156" customFormat="1" ht="11.25">
      <c r="B570" s="157"/>
      <c r="D570" s="158" t="s">
        <v>156</v>
      </c>
      <c r="E570" s="159"/>
      <c r="F570" s="160" t="s">
        <v>833</v>
      </c>
      <c r="H570" s="161">
        <v>21.25</v>
      </c>
      <c r="L570" s="157"/>
      <c r="M570" s="162"/>
      <c r="T570" s="163"/>
      <c r="AT570" s="159" t="s">
        <v>156</v>
      </c>
      <c r="AU570" s="159" t="s">
        <v>80</v>
      </c>
      <c r="AV570" s="156" t="s">
        <v>80</v>
      </c>
      <c r="AW570" s="156" t="s">
        <v>27</v>
      </c>
      <c r="AX570" s="156" t="s">
        <v>69</v>
      </c>
      <c r="AY570" s="159" t="s">
        <v>146</v>
      </c>
      <c r="BL570" s="164"/>
      <c r="BP570" s="165"/>
    </row>
    <row r="571" spans="2:68" s="166" customFormat="1" ht="11.25">
      <c r="B571" s="167"/>
      <c r="D571" s="158" t="s">
        <v>156</v>
      </c>
      <c r="E571" s="168"/>
      <c r="F571" s="169" t="s">
        <v>159</v>
      </c>
      <c r="H571" s="170">
        <v>166.79</v>
      </c>
      <c r="L571" s="167"/>
      <c r="M571" s="171"/>
      <c r="T571" s="172"/>
      <c r="AT571" s="168" t="s">
        <v>156</v>
      </c>
      <c r="AU571" s="168" t="s">
        <v>80</v>
      </c>
      <c r="AV571" s="166" t="s">
        <v>87</v>
      </c>
      <c r="AW571" s="166" t="s">
        <v>27</v>
      </c>
      <c r="AX571" s="166" t="s">
        <v>76</v>
      </c>
      <c r="AY571" s="168" t="s">
        <v>146</v>
      </c>
      <c r="BL571" s="173"/>
      <c r="BP571" s="174"/>
    </row>
    <row r="572" spans="2:68" s="14" customFormat="1" ht="37.9" customHeight="1">
      <c r="B572" s="142"/>
      <c r="C572" s="184" t="s">
        <v>834</v>
      </c>
      <c r="D572" s="184" t="s">
        <v>341</v>
      </c>
      <c r="E572" s="185" t="s">
        <v>835</v>
      </c>
      <c r="F572" s="186" t="s">
        <v>836</v>
      </c>
      <c r="G572" s="187" t="s">
        <v>228</v>
      </c>
      <c r="H572" s="188">
        <v>191.809</v>
      </c>
      <c r="I572" s="188"/>
      <c r="J572" s="188">
        <f>ROUND(I572*H572,3)</f>
        <v>0</v>
      </c>
      <c r="K572" s="189"/>
      <c r="L572" s="190"/>
      <c r="M572" s="191"/>
      <c r="N572" s="192" t="s">
        <v>35</v>
      </c>
      <c r="O572" s="151">
        <v>0</v>
      </c>
      <c r="P572" s="151">
        <f>O572*H572</f>
        <v>0</v>
      </c>
      <c r="Q572" s="151">
        <v>1.8000000000000001E-4</v>
      </c>
      <c r="R572" s="151">
        <f>Q572*H572</f>
        <v>3.452562E-2</v>
      </c>
      <c r="S572" s="151">
        <v>0</v>
      </c>
      <c r="T572" s="152">
        <f>S572*H572</f>
        <v>0</v>
      </c>
      <c r="AR572" s="153" t="s">
        <v>312</v>
      </c>
      <c r="AT572" s="153" t="s">
        <v>341</v>
      </c>
      <c r="AU572" s="153" t="s">
        <v>80</v>
      </c>
      <c r="AY572" s="3" t="s">
        <v>146</v>
      </c>
      <c r="BE572" s="154">
        <f>IF(N572="základná",J572,0)</f>
        <v>0</v>
      </c>
      <c r="BF572" s="154">
        <f>IF(N572="znížená",J572,0)</f>
        <v>0</v>
      </c>
      <c r="BG572" s="154">
        <f>IF(N572="zákl. prenesená",J572,0)</f>
        <v>0</v>
      </c>
      <c r="BH572" s="154">
        <f>IF(N572="zníž. prenesená",J572,0)</f>
        <v>0</v>
      </c>
      <c r="BI572" s="154">
        <f>IF(N572="nulová",J572,0)</f>
        <v>0</v>
      </c>
      <c r="BJ572" s="3" t="s">
        <v>80</v>
      </c>
      <c r="BK572" s="155">
        <f>ROUND(I572*H572,3)</f>
        <v>0</v>
      </c>
      <c r="BL572" s="82" t="s">
        <v>232</v>
      </c>
      <c r="BM572" s="153" t="s">
        <v>837</v>
      </c>
      <c r="BP572" s="83"/>
    </row>
    <row r="573" spans="2:68" s="156" customFormat="1" ht="11.25">
      <c r="B573" s="157"/>
      <c r="D573" s="158" t="s">
        <v>156</v>
      </c>
      <c r="F573" s="160" t="s">
        <v>838</v>
      </c>
      <c r="H573" s="161">
        <v>191.809</v>
      </c>
      <c r="L573" s="157"/>
      <c r="M573" s="162"/>
      <c r="T573" s="163"/>
      <c r="AT573" s="159" t="s">
        <v>156</v>
      </c>
      <c r="AU573" s="159" t="s">
        <v>80</v>
      </c>
      <c r="AV573" s="156" t="s">
        <v>80</v>
      </c>
      <c r="AW573" s="156" t="s">
        <v>2</v>
      </c>
      <c r="AX573" s="156" t="s">
        <v>76</v>
      </c>
      <c r="AY573" s="159" t="s">
        <v>146</v>
      </c>
      <c r="BL573" s="164"/>
      <c r="BP573" s="165"/>
    </row>
    <row r="574" spans="2:68" s="14" customFormat="1" ht="24.2" customHeight="1">
      <c r="B574" s="142"/>
      <c r="C574" s="143" t="s">
        <v>839</v>
      </c>
      <c r="D574" s="143" t="s">
        <v>148</v>
      </c>
      <c r="E574" s="144" t="s">
        <v>840</v>
      </c>
      <c r="F574" s="145" t="s">
        <v>841</v>
      </c>
      <c r="G574" s="146" t="s">
        <v>823</v>
      </c>
      <c r="H574" s="147">
        <v>6.492</v>
      </c>
      <c r="I574" s="147"/>
      <c r="J574" s="147">
        <f>ROUND(I574*H574,3)</f>
        <v>0</v>
      </c>
      <c r="K574" s="148"/>
      <c r="L574" s="15"/>
      <c r="M574" s="149"/>
      <c r="N574" s="150" t="s">
        <v>35</v>
      </c>
      <c r="O574" s="151">
        <v>0</v>
      </c>
      <c r="P574" s="151">
        <f>O574*H574</f>
        <v>0</v>
      </c>
      <c r="Q574" s="151">
        <v>0</v>
      </c>
      <c r="R574" s="151">
        <f>Q574*H574</f>
        <v>0</v>
      </c>
      <c r="S574" s="151">
        <v>0</v>
      </c>
      <c r="T574" s="152">
        <f>S574*H574</f>
        <v>0</v>
      </c>
      <c r="AR574" s="153" t="s">
        <v>232</v>
      </c>
      <c r="AT574" s="153" t="s">
        <v>148</v>
      </c>
      <c r="AU574" s="153" t="s">
        <v>80</v>
      </c>
      <c r="AY574" s="3" t="s">
        <v>146</v>
      </c>
      <c r="BE574" s="154">
        <f>IF(N574="základná",J574,0)</f>
        <v>0</v>
      </c>
      <c r="BF574" s="154">
        <f>IF(N574="znížená",J574,0)</f>
        <v>0</v>
      </c>
      <c r="BG574" s="154">
        <f>IF(N574="zákl. prenesená",J574,0)</f>
        <v>0</v>
      </c>
      <c r="BH574" s="154">
        <f>IF(N574="zníž. prenesená",J574,0)</f>
        <v>0</v>
      </c>
      <c r="BI574" s="154">
        <f>IF(N574="nulová",J574,0)</f>
        <v>0</v>
      </c>
      <c r="BJ574" s="3" t="s">
        <v>80</v>
      </c>
      <c r="BK574" s="155">
        <f>ROUND(I574*H574,3)</f>
        <v>0</v>
      </c>
      <c r="BL574" s="82" t="s">
        <v>232</v>
      </c>
      <c r="BM574" s="153" t="s">
        <v>842</v>
      </c>
      <c r="BP574" s="83"/>
    </row>
    <row r="575" spans="2:68" s="129" customFormat="1" ht="22.9" customHeight="1">
      <c r="B575" s="130"/>
      <c r="D575" s="131" t="s">
        <v>68</v>
      </c>
      <c r="E575" s="140" t="s">
        <v>843</v>
      </c>
      <c r="F575" s="140" t="s">
        <v>844</v>
      </c>
      <c r="J575" s="141">
        <f>BK575</f>
        <v>0</v>
      </c>
      <c r="L575" s="130"/>
      <c r="M575" s="134"/>
      <c r="P575" s="135">
        <f>SUM(P576:P643)</f>
        <v>1.6086</v>
      </c>
      <c r="R575" s="135">
        <f>SUM(R576:R643)</f>
        <v>2.8999999999999998E-3</v>
      </c>
      <c r="T575" s="136">
        <f>SUM(T576:T643)</f>
        <v>0</v>
      </c>
      <c r="AR575" s="131" t="s">
        <v>80</v>
      </c>
      <c r="AT575" s="137" t="s">
        <v>68</v>
      </c>
      <c r="AU575" s="137" t="s">
        <v>76</v>
      </c>
      <c r="AY575" s="131" t="s">
        <v>146</v>
      </c>
      <c r="BK575" s="138">
        <f>SUM(BK576:BK643)</f>
        <v>0</v>
      </c>
      <c r="BL575" s="137"/>
      <c r="BP575" s="139"/>
    </row>
    <row r="576" spans="2:68" s="14" customFormat="1" ht="14.45" customHeight="1">
      <c r="B576" s="142"/>
      <c r="C576" s="184" t="s">
        <v>845</v>
      </c>
      <c r="D576" s="184" t="s">
        <v>341</v>
      </c>
      <c r="E576" s="185" t="s">
        <v>846</v>
      </c>
      <c r="F576" s="186" t="s">
        <v>847</v>
      </c>
      <c r="G576" s="187" t="s">
        <v>151</v>
      </c>
      <c r="H576" s="188">
        <v>1</v>
      </c>
      <c r="I576" s="188"/>
      <c r="J576" s="188">
        <f t="shared" ref="J576:J607" si="0">ROUND(I576*H576,3)</f>
        <v>0</v>
      </c>
      <c r="K576" s="189"/>
      <c r="L576" s="190"/>
      <c r="M576" s="191"/>
      <c r="N576" s="192" t="s">
        <v>35</v>
      </c>
      <c r="O576" s="151">
        <v>0</v>
      </c>
      <c r="P576" s="151">
        <f t="shared" ref="P576:P607" si="1">O576*H576</f>
        <v>0</v>
      </c>
      <c r="Q576" s="151">
        <v>0</v>
      </c>
      <c r="R576" s="151">
        <f t="shared" ref="R576:R607" si="2">Q576*H576</f>
        <v>0</v>
      </c>
      <c r="S576" s="151">
        <v>0</v>
      </c>
      <c r="T576" s="152">
        <f t="shared" ref="T576:T607" si="3">S576*H576</f>
        <v>0</v>
      </c>
      <c r="AR576" s="153" t="s">
        <v>312</v>
      </c>
      <c r="AT576" s="153" t="s">
        <v>341</v>
      </c>
      <c r="AU576" s="153" t="s">
        <v>80</v>
      </c>
      <c r="AY576" s="3" t="s">
        <v>146</v>
      </c>
      <c r="BE576" s="154">
        <f t="shared" ref="BE576:BE607" si="4">IF(N576="základná",J576,0)</f>
        <v>0</v>
      </c>
      <c r="BF576" s="154">
        <f t="shared" ref="BF576:BF607" si="5">IF(N576="znížená",J576,0)</f>
        <v>0</v>
      </c>
      <c r="BG576" s="154">
        <f t="shared" ref="BG576:BG607" si="6">IF(N576="zákl. prenesená",J576,0)</f>
        <v>0</v>
      </c>
      <c r="BH576" s="154">
        <f t="shared" ref="BH576:BH607" si="7">IF(N576="zníž. prenesená",J576,0)</f>
        <v>0</v>
      </c>
      <c r="BI576" s="154">
        <f t="shared" ref="BI576:BI607" si="8">IF(N576="nulová",J576,0)</f>
        <v>0</v>
      </c>
      <c r="BJ576" s="3" t="s">
        <v>80</v>
      </c>
      <c r="BK576" s="155">
        <f t="shared" ref="BK576:BK607" si="9">ROUND(I576*H576,3)</f>
        <v>0</v>
      </c>
      <c r="BL576" s="82" t="s">
        <v>232</v>
      </c>
      <c r="BM576" s="153" t="s">
        <v>848</v>
      </c>
      <c r="BP576" s="83"/>
    </row>
    <row r="577" spans="2:68" s="14" customFormat="1" ht="24.2" customHeight="1">
      <c r="B577" s="142"/>
      <c r="C577" s="184" t="s">
        <v>849</v>
      </c>
      <c r="D577" s="184" t="s">
        <v>341</v>
      </c>
      <c r="E577" s="185" t="s">
        <v>850</v>
      </c>
      <c r="F577" s="186" t="s">
        <v>851</v>
      </c>
      <c r="G577" s="187" t="s">
        <v>151</v>
      </c>
      <c r="H577" s="188">
        <v>5</v>
      </c>
      <c r="I577" s="188"/>
      <c r="J577" s="188">
        <f t="shared" si="0"/>
        <v>0</v>
      </c>
      <c r="K577" s="189"/>
      <c r="L577" s="190"/>
      <c r="M577" s="191"/>
      <c r="N577" s="192" t="s">
        <v>35</v>
      </c>
      <c r="O577" s="151">
        <v>0</v>
      </c>
      <c r="P577" s="151">
        <f t="shared" si="1"/>
        <v>0</v>
      </c>
      <c r="Q577" s="151">
        <v>0</v>
      </c>
      <c r="R577" s="151">
        <f t="shared" si="2"/>
        <v>0</v>
      </c>
      <c r="S577" s="151">
        <v>0</v>
      </c>
      <c r="T577" s="152">
        <f t="shared" si="3"/>
        <v>0</v>
      </c>
      <c r="AR577" s="153" t="s">
        <v>312</v>
      </c>
      <c r="AT577" s="153" t="s">
        <v>341</v>
      </c>
      <c r="AU577" s="153" t="s">
        <v>80</v>
      </c>
      <c r="AY577" s="3" t="s">
        <v>146</v>
      </c>
      <c r="BE577" s="154">
        <f t="shared" si="4"/>
        <v>0</v>
      </c>
      <c r="BF577" s="154">
        <f t="shared" si="5"/>
        <v>0</v>
      </c>
      <c r="BG577" s="154">
        <f t="shared" si="6"/>
        <v>0</v>
      </c>
      <c r="BH577" s="154">
        <f t="shared" si="7"/>
        <v>0</v>
      </c>
      <c r="BI577" s="154">
        <f t="shared" si="8"/>
        <v>0</v>
      </c>
      <c r="BJ577" s="3" t="s">
        <v>80</v>
      </c>
      <c r="BK577" s="155">
        <f t="shared" si="9"/>
        <v>0</v>
      </c>
      <c r="BL577" s="82" t="s">
        <v>232</v>
      </c>
      <c r="BM577" s="153" t="s">
        <v>852</v>
      </c>
      <c r="BP577" s="83"/>
    </row>
    <row r="578" spans="2:68" s="14" customFormat="1" ht="14.45" customHeight="1">
      <c r="B578" s="142"/>
      <c r="C578" s="184" t="s">
        <v>853</v>
      </c>
      <c r="D578" s="184" t="s">
        <v>341</v>
      </c>
      <c r="E578" s="185" t="s">
        <v>854</v>
      </c>
      <c r="F578" s="186" t="s">
        <v>855</v>
      </c>
      <c r="G578" s="187" t="s">
        <v>151</v>
      </c>
      <c r="H578" s="188">
        <v>16</v>
      </c>
      <c r="I578" s="188"/>
      <c r="J578" s="188">
        <f t="shared" si="0"/>
        <v>0</v>
      </c>
      <c r="K578" s="189"/>
      <c r="L578" s="190"/>
      <c r="M578" s="191"/>
      <c r="N578" s="192" t="s">
        <v>35</v>
      </c>
      <c r="O578" s="151">
        <v>0</v>
      </c>
      <c r="P578" s="151">
        <f t="shared" si="1"/>
        <v>0</v>
      </c>
      <c r="Q578" s="151">
        <v>0</v>
      </c>
      <c r="R578" s="151">
        <f t="shared" si="2"/>
        <v>0</v>
      </c>
      <c r="S578" s="151">
        <v>0</v>
      </c>
      <c r="T578" s="152">
        <f t="shared" si="3"/>
        <v>0</v>
      </c>
      <c r="AR578" s="153" t="s">
        <v>312</v>
      </c>
      <c r="AT578" s="153" t="s">
        <v>341</v>
      </c>
      <c r="AU578" s="153" t="s">
        <v>80</v>
      </c>
      <c r="AY578" s="3" t="s">
        <v>146</v>
      </c>
      <c r="BE578" s="154">
        <f t="shared" si="4"/>
        <v>0</v>
      </c>
      <c r="BF578" s="154">
        <f t="shared" si="5"/>
        <v>0</v>
      </c>
      <c r="BG578" s="154">
        <f t="shared" si="6"/>
        <v>0</v>
      </c>
      <c r="BH578" s="154">
        <f t="shared" si="7"/>
        <v>0</v>
      </c>
      <c r="BI578" s="154">
        <f t="shared" si="8"/>
        <v>0</v>
      </c>
      <c r="BJ578" s="3" t="s">
        <v>80</v>
      </c>
      <c r="BK578" s="155">
        <f t="shared" si="9"/>
        <v>0</v>
      </c>
      <c r="BL578" s="82" t="s">
        <v>232</v>
      </c>
      <c r="BM578" s="153" t="s">
        <v>856</v>
      </c>
      <c r="BP578" s="83"/>
    </row>
    <row r="579" spans="2:68" s="14" customFormat="1" ht="24.2" customHeight="1">
      <c r="B579" s="142"/>
      <c r="C579" s="184" t="s">
        <v>857</v>
      </c>
      <c r="D579" s="184" t="s">
        <v>341</v>
      </c>
      <c r="E579" s="185" t="s">
        <v>858</v>
      </c>
      <c r="F579" s="186" t="s">
        <v>859</v>
      </c>
      <c r="G579" s="187" t="s">
        <v>151</v>
      </c>
      <c r="H579" s="188">
        <v>16</v>
      </c>
      <c r="I579" s="188"/>
      <c r="J579" s="188">
        <f t="shared" si="0"/>
        <v>0</v>
      </c>
      <c r="K579" s="189"/>
      <c r="L579" s="190"/>
      <c r="M579" s="191"/>
      <c r="N579" s="192" t="s">
        <v>35</v>
      </c>
      <c r="O579" s="151">
        <v>0</v>
      </c>
      <c r="P579" s="151">
        <f t="shared" si="1"/>
        <v>0</v>
      </c>
      <c r="Q579" s="151">
        <v>0</v>
      </c>
      <c r="R579" s="151">
        <f t="shared" si="2"/>
        <v>0</v>
      </c>
      <c r="S579" s="151">
        <v>0</v>
      </c>
      <c r="T579" s="152">
        <f t="shared" si="3"/>
        <v>0</v>
      </c>
      <c r="AR579" s="153" t="s">
        <v>312</v>
      </c>
      <c r="AT579" s="153" t="s">
        <v>341</v>
      </c>
      <c r="AU579" s="153" t="s">
        <v>80</v>
      </c>
      <c r="AY579" s="3" t="s">
        <v>146</v>
      </c>
      <c r="BE579" s="154">
        <f t="shared" si="4"/>
        <v>0</v>
      </c>
      <c r="BF579" s="154">
        <f t="shared" si="5"/>
        <v>0</v>
      </c>
      <c r="BG579" s="154">
        <f t="shared" si="6"/>
        <v>0</v>
      </c>
      <c r="BH579" s="154">
        <f t="shared" si="7"/>
        <v>0</v>
      </c>
      <c r="BI579" s="154">
        <f t="shared" si="8"/>
        <v>0</v>
      </c>
      <c r="BJ579" s="3" t="s">
        <v>80</v>
      </c>
      <c r="BK579" s="155">
        <f t="shared" si="9"/>
        <v>0</v>
      </c>
      <c r="BL579" s="82" t="s">
        <v>232</v>
      </c>
      <c r="BM579" s="153" t="s">
        <v>860</v>
      </c>
      <c r="BP579" s="83"/>
    </row>
    <row r="580" spans="2:68" s="14" customFormat="1" ht="14.45" customHeight="1">
      <c r="B580" s="142"/>
      <c r="C580" s="184" t="s">
        <v>861</v>
      </c>
      <c r="D580" s="184" t="s">
        <v>341</v>
      </c>
      <c r="E580" s="185" t="s">
        <v>862</v>
      </c>
      <c r="F580" s="186" t="s">
        <v>863</v>
      </c>
      <c r="G580" s="187" t="s">
        <v>151</v>
      </c>
      <c r="H580" s="188">
        <v>8</v>
      </c>
      <c r="I580" s="188"/>
      <c r="J580" s="188">
        <f t="shared" si="0"/>
        <v>0</v>
      </c>
      <c r="K580" s="189"/>
      <c r="L580" s="190"/>
      <c r="M580" s="191"/>
      <c r="N580" s="192" t="s">
        <v>35</v>
      </c>
      <c r="O580" s="151">
        <v>0</v>
      </c>
      <c r="P580" s="151">
        <f t="shared" si="1"/>
        <v>0</v>
      </c>
      <c r="Q580" s="151">
        <v>0</v>
      </c>
      <c r="R580" s="151">
        <f t="shared" si="2"/>
        <v>0</v>
      </c>
      <c r="S580" s="151">
        <v>0</v>
      </c>
      <c r="T580" s="152">
        <f t="shared" si="3"/>
        <v>0</v>
      </c>
      <c r="AR580" s="153" t="s">
        <v>312</v>
      </c>
      <c r="AT580" s="153" t="s">
        <v>341</v>
      </c>
      <c r="AU580" s="153" t="s">
        <v>80</v>
      </c>
      <c r="AY580" s="3" t="s">
        <v>146</v>
      </c>
      <c r="BE580" s="154">
        <f t="shared" si="4"/>
        <v>0</v>
      </c>
      <c r="BF580" s="154">
        <f t="shared" si="5"/>
        <v>0</v>
      </c>
      <c r="BG580" s="154">
        <f t="shared" si="6"/>
        <v>0</v>
      </c>
      <c r="BH580" s="154">
        <f t="shared" si="7"/>
        <v>0</v>
      </c>
      <c r="BI580" s="154">
        <f t="shared" si="8"/>
        <v>0</v>
      </c>
      <c r="BJ580" s="3" t="s">
        <v>80</v>
      </c>
      <c r="BK580" s="155">
        <f t="shared" si="9"/>
        <v>0</v>
      </c>
      <c r="BL580" s="82" t="s">
        <v>232</v>
      </c>
      <c r="BM580" s="153" t="s">
        <v>864</v>
      </c>
      <c r="BP580" s="83"/>
    </row>
    <row r="581" spans="2:68" s="14" customFormat="1" ht="24.2" customHeight="1">
      <c r="B581" s="142"/>
      <c r="C581" s="184" t="s">
        <v>865</v>
      </c>
      <c r="D581" s="184" t="s">
        <v>341</v>
      </c>
      <c r="E581" s="185" t="s">
        <v>866</v>
      </c>
      <c r="F581" s="186" t="s">
        <v>867</v>
      </c>
      <c r="G581" s="187" t="s">
        <v>151</v>
      </c>
      <c r="H581" s="188">
        <v>8</v>
      </c>
      <c r="I581" s="188"/>
      <c r="J581" s="188">
        <f t="shared" si="0"/>
        <v>0</v>
      </c>
      <c r="K581" s="189"/>
      <c r="L581" s="190"/>
      <c r="M581" s="191"/>
      <c r="N581" s="192" t="s">
        <v>35</v>
      </c>
      <c r="O581" s="151">
        <v>0</v>
      </c>
      <c r="P581" s="151">
        <f t="shared" si="1"/>
        <v>0</v>
      </c>
      <c r="Q581" s="151">
        <v>0</v>
      </c>
      <c r="R581" s="151">
        <f t="shared" si="2"/>
        <v>0</v>
      </c>
      <c r="S581" s="151">
        <v>0</v>
      </c>
      <c r="T581" s="152">
        <f t="shared" si="3"/>
        <v>0</v>
      </c>
      <c r="AR581" s="153" t="s">
        <v>312</v>
      </c>
      <c r="AT581" s="153" t="s">
        <v>341</v>
      </c>
      <c r="AU581" s="153" t="s">
        <v>80</v>
      </c>
      <c r="AY581" s="3" t="s">
        <v>146</v>
      </c>
      <c r="BE581" s="154">
        <f t="shared" si="4"/>
        <v>0</v>
      </c>
      <c r="BF581" s="154">
        <f t="shared" si="5"/>
        <v>0</v>
      </c>
      <c r="BG581" s="154">
        <f t="shared" si="6"/>
        <v>0</v>
      </c>
      <c r="BH581" s="154">
        <f t="shared" si="7"/>
        <v>0</v>
      </c>
      <c r="BI581" s="154">
        <f t="shared" si="8"/>
        <v>0</v>
      </c>
      <c r="BJ581" s="3" t="s">
        <v>80</v>
      </c>
      <c r="BK581" s="155">
        <f t="shared" si="9"/>
        <v>0</v>
      </c>
      <c r="BL581" s="82" t="s">
        <v>232</v>
      </c>
      <c r="BM581" s="153" t="s">
        <v>868</v>
      </c>
      <c r="BP581" s="83"/>
    </row>
    <row r="582" spans="2:68" s="14" customFormat="1" ht="14.45" customHeight="1">
      <c r="B582" s="142"/>
      <c r="C582" s="184" t="s">
        <v>869</v>
      </c>
      <c r="D582" s="184" t="s">
        <v>341</v>
      </c>
      <c r="E582" s="185" t="s">
        <v>870</v>
      </c>
      <c r="F582" s="186" t="s">
        <v>871</v>
      </c>
      <c r="G582" s="187" t="s">
        <v>872</v>
      </c>
      <c r="H582" s="188">
        <v>1</v>
      </c>
      <c r="I582" s="188"/>
      <c r="J582" s="188">
        <f t="shared" si="0"/>
        <v>0</v>
      </c>
      <c r="K582" s="189"/>
      <c r="L582" s="190"/>
      <c r="M582" s="191"/>
      <c r="N582" s="192" t="s">
        <v>35</v>
      </c>
      <c r="O582" s="151">
        <v>0</v>
      </c>
      <c r="P582" s="151">
        <f t="shared" si="1"/>
        <v>0</v>
      </c>
      <c r="Q582" s="151">
        <v>0</v>
      </c>
      <c r="R582" s="151">
        <f t="shared" si="2"/>
        <v>0</v>
      </c>
      <c r="S582" s="151">
        <v>0</v>
      </c>
      <c r="T582" s="152">
        <f t="shared" si="3"/>
        <v>0</v>
      </c>
      <c r="AR582" s="153" t="s">
        <v>312</v>
      </c>
      <c r="AT582" s="153" t="s">
        <v>341</v>
      </c>
      <c r="AU582" s="153" t="s">
        <v>80</v>
      </c>
      <c r="AY582" s="3" t="s">
        <v>146</v>
      </c>
      <c r="BE582" s="154">
        <f t="shared" si="4"/>
        <v>0</v>
      </c>
      <c r="BF582" s="154">
        <f t="shared" si="5"/>
        <v>0</v>
      </c>
      <c r="BG582" s="154">
        <f t="shared" si="6"/>
        <v>0</v>
      </c>
      <c r="BH582" s="154">
        <f t="shared" si="7"/>
        <v>0</v>
      </c>
      <c r="BI582" s="154">
        <f t="shared" si="8"/>
        <v>0</v>
      </c>
      <c r="BJ582" s="3" t="s">
        <v>80</v>
      </c>
      <c r="BK582" s="155">
        <f t="shared" si="9"/>
        <v>0</v>
      </c>
      <c r="BL582" s="82" t="s">
        <v>232</v>
      </c>
      <c r="BM582" s="153" t="s">
        <v>873</v>
      </c>
      <c r="BP582" s="83"/>
    </row>
    <row r="583" spans="2:68" s="14" customFormat="1" ht="24.2" customHeight="1">
      <c r="B583" s="142"/>
      <c r="C583" s="184" t="s">
        <v>874</v>
      </c>
      <c r="D583" s="184" t="s">
        <v>341</v>
      </c>
      <c r="E583" s="185" t="s">
        <v>875</v>
      </c>
      <c r="F583" s="186" t="s">
        <v>876</v>
      </c>
      <c r="G583" s="187" t="s">
        <v>872</v>
      </c>
      <c r="H583" s="188">
        <v>1</v>
      </c>
      <c r="I583" s="188"/>
      <c r="J583" s="188">
        <f t="shared" si="0"/>
        <v>0</v>
      </c>
      <c r="K583" s="189"/>
      <c r="L583" s="190"/>
      <c r="M583" s="191"/>
      <c r="N583" s="192" t="s">
        <v>35</v>
      </c>
      <c r="O583" s="151">
        <v>0</v>
      </c>
      <c r="P583" s="151">
        <f t="shared" si="1"/>
        <v>0</v>
      </c>
      <c r="Q583" s="151">
        <v>0</v>
      </c>
      <c r="R583" s="151">
        <f t="shared" si="2"/>
        <v>0</v>
      </c>
      <c r="S583" s="151">
        <v>0</v>
      </c>
      <c r="T583" s="152">
        <f t="shared" si="3"/>
        <v>0</v>
      </c>
      <c r="AR583" s="153" t="s">
        <v>312</v>
      </c>
      <c r="AT583" s="153" t="s">
        <v>341</v>
      </c>
      <c r="AU583" s="153" t="s">
        <v>80</v>
      </c>
      <c r="AY583" s="3" t="s">
        <v>146</v>
      </c>
      <c r="BE583" s="154">
        <f t="shared" si="4"/>
        <v>0</v>
      </c>
      <c r="BF583" s="154">
        <f t="shared" si="5"/>
        <v>0</v>
      </c>
      <c r="BG583" s="154">
        <f t="shared" si="6"/>
        <v>0</v>
      </c>
      <c r="BH583" s="154">
        <f t="shared" si="7"/>
        <v>0</v>
      </c>
      <c r="BI583" s="154">
        <f t="shared" si="8"/>
        <v>0</v>
      </c>
      <c r="BJ583" s="3" t="s">
        <v>80</v>
      </c>
      <c r="BK583" s="155">
        <f t="shared" si="9"/>
        <v>0</v>
      </c>
      <c r="BL583" s="82" t="s">
        <v>232</v>
      </c>
      <c r="BM583" s="153" t="s">
        <v>877</v>
      </c>
      <c r="BP583" s="83"/>
    </row>
    <row r="584" spans="2:68" s="14" customFormat="1" ht="14.45" customHeight="1">
      <c r="B584" s="142"/>
      <c r="C584" s="184" t="s">
        <v>878</v>
      </c>
      <c r="D584" s="184" t="s">
        <v>341</v>
      </c>
      <c r="E584" s="185" t="s">
        <v>879</v>
      </c>
      <c r="F584" s="186" t="s">
        <v>880</v>
      </c>
      <c r="G584" s="187" t="s">
        <v>76</v>
      </c>
      <c r="H584" s="188">
        <v>1</v>
      </c>
      <c r="I584" s="188"/>
      <c r="J584" s="188">
        <f t="shared" si="0"/>
        <v>0</v>
      </c>
      <c r="K584" s="189"/>
      <c r="L584" s="190"/>
      <c r="M584" s="191"/>
      <c r="N584" s="192" t="s">
        <v>35</v>
      </c>
      <c r="O584" s="151">
        <v>0</v>
      </c>
      <c r="P584" s="151">
        <f t="shared" si="1"/>
        <v>0</v>
      </c>
      <c r="Q584" s="151">
        <v>0</v>
      </c>
      <c r="R584" s="151">
        <f t="shared" si="2"/>
        <v>0</v>
      </c>
      <c r="S584" s="151">
        <v>0</v>
      </c>
      <c r="T584" s="152">
        <f t="shared" si="3"/>
        <v>0</v>
      </c>
      <c r="AR584" s="153" t="s">
        <v>312</v>
      </c>
      <c r="AT584" s="153" t="s">
        <v>341</v>
      </c>
      <c r="AU584" s="153" t="s">
        <v>80</v>
      </c>
      <c r="AY584" s="3" t="s">
        <v>146</v>
      </c>
      <c r="BE584" s="154">
        <f t="shared" si="4"/>
        <v>0</v>
      </c>
      <c r="BF584" s="154">
        <f t="shared" si="5"/>
        <v>0</v>
      </c>
      <c r="BG584" s="154">
        <f t="shared" si="6"/>
        <v>0</v>
      </c>
      <c r="BH584" s="154">
        <f t="shared" si="7"/>
        <v>0</v>
      </c>
      <c r="BI584" s="154">
        <f t="shared" si="8"/>
        <v>0</v>
      </c>
      <c r="BJ584" s="3" t="s">
        <v>80</v>
      </c>
      <c r="BK584" s="155">
        <f t="shared" si="9"/>
        <v>0</v>
      </c>
      <c r="BL584" s="82" t="s">
        <v>232</v>
      </c>
      <c r="BM584" s="153" t="s">
        <v>881</v>
      </c>
      <c r="BP584" s="83"/>
    </row>
    <row r="585" spans="2:68" s="14" customFormat="1" ht="14.45" customHeight="1">
      <c r="B585" s="142"/>
      <c r="C585" s="184" t="s">
        <v>882</v>
      </c>
      <c r="D585" s="184" t="s">
        <v>341</v>
      </c>
      <c r="E585" s="185" t="s">
        <v>883</v>
      </c>
      <c r="F585" s="186" t="s">
        <v>884</v>
      </c>
      <c r="G585" s="187" t="s">
        <v>151</v>
      </c>
      <c r="H585" s="188">
        <v>5</v>
      </c>
      <c r="I585" s="188"/>
      <c r="J585" s="188">
        <f t="shared" si="0"/>
        <v>0</v>
      </c>
      <c r="K585" s="189"/>
      <c r="L585" s="190"/>
      <c r="M585" s="191"/>
      <c r="N585" s="192" t="s">
        <v>35</v>
      </c>
      <c r="O585" s="151">
        <v>0</v>
      </c>
      <c r="P585" s="151">
        <f t="shared" si="1"/>
        <v>0</v>
      </c>
      <c r="Q585" s="151">
        <v>0</v>
      </c>
      <c r="R585" s="151">
        <f t="shared" si="2"/>
        <v>0</v>
      </c>
      <c r="S585" s="151">
        <v>0</v>
      </c>
      <c r="T585" s="152">
        <f t="shared" si="3"/>
        <v>0</v>
      </c>
      <c r="AR585" s="153" t="s">
        <v>312</v>
      </c>
      <c r="AT585" s="153" t="s">
        <v>341</v>
      </c>
      <c r="AU585" s="153" t="s">
        <v>80</v>
      </c>
      <c r="AY585" s="3" t="s">
        <v>146</v>
      </c>
      <c r="BE585" s="154">
        <f t="shared" si="4"/>
        <v>0</v>
      </c>
      <c r="BF585" s="154">
        <f t="shared" si="5"/>
        <v>0</v>
      </c>
      <c r="BG585" s="154">
        <f t="shared" si="6"/>
        <v>0</v>
      </c>
      <c r="BH585" s="154">
        <f t="shared" si="7"/>
        <v>0</v>
      </c>
      <c r="BI585" s="154">
        <f t="shared" si="8"/>
        <v>0</v>
      </c>
      <c r="BJ585" s="3" t="s">
        <v>80</v>
      </c>
      <c r="BK585" s="155">
        <f t="shared" si="9"/>
        <v>0</v>
      </c>
      <c r="BL585" s="82" t="s">
        <v>232</v>
      </c>
      <c r="BM585" s="153" t="s">
        <v>885</v>
      </c>
      <c r="BP585" s="83"/>
    </row>
    <row r="586" spans="2:68" s="14" customFormat="1" ht="24.2" customHeight="1">
      <c r="B586" s="142"/>
      <c r="C586" s="184" t="s">
        <v>886</v>
      </c>
      <c r="D586" s="184" t="s">
        <v>341</v>
      </c>
      <c r="E586" s="185" t="s">
        <v>887</v>
      </c>
      <c r="F586" s="186" t="s">
        <v>888</v>
      </c>
      <c r="G586" s="187" t="s">
        <v>151</v>
      </c>
      <c r="H586" s="188">
        <v>30</v>
      </c>
      <c r="I586" s="188"/>
      <c r="J586" s="188">
        <f t="shared" si="0"/>
        <v>0</v>
      </c>
      <c r="K586" s="189"/>
      <c r="L586" s="190"/>
      <c r="M586" s="191"/>
      <c r="N586" s="192" t="s">
        <v>35</v>
      </c>
      <c r="O586" s="151">
        <v>0</v>
      </c>
      <c r="P586" s="151">
        <f t="shared" si="1"/>
        <v>0</v>
      </c>
      <c r="Q586" s="151">
        <v>0</v>
      </c>
      <c r="R586" s="151">
        <f t="shared" si="2"/>
        <v>0</v>
      </c>
      <c r="S586" s="151">
        <v>0</v>
      </c>
      <c r="T586" s="152">
        <f t="shared" si="3"/>
        <v>0</v>
      </c>
      <c r="AR586" s="153" t="s">
        <v>312</v>
      </c>
      <c r="AT586" s="153" t="s">
        <v>341</v>
      </c>
      <c r="AU586" s="153" t="s">
        <v>80</v>
      </c>
      <c r="AY586" s="3" t="s">
        <v>146</v>
      </c>
      <c r="BE586" s="154">
        <f t="shared" si="4"/>
        <v>0</v>
      </c>
      <c r="BF586" s="154">
        <f t="shared" si="5"/>
        <v>0</v>
      </c>
      <c r="BG586" s="154">
        <f t="shared" si="6"/>
        <v>0</v>
      </c>
      <c r="BH586" s="154">
        <f t="shared" si="7"/>
        <v>0</v>
      </c>
      <c r="BI586" s="154">
        <f t="shared" si="8"/>
        <v>0</v>
      </c>
      <c r="BJ586" s="3" t="s">
        <v>80</v>
      </c>
      <c r="BK586" s="155">
        <f t="shared" si="9"/>
        <v>0</v>
      </c>
      <c r="BL586" s="82" t="s">
        <v>232</v>
      </c>
      <c r="BM586" s="153" t="s">
        <v>889</v>
      </c>
      <c r="BP586" s="83"/>
    </row>
    <row r="587" spans="2:68" s="14" customFormat="1" ht="14.45" customHeight="1">
      <c r="B587" s="142"/>
      <c r="C587" s="184" t="s">
        <v>890</v>
      </c>
      <c r="D587" s="184" t="s">
        <v>341</v>
      </c>
      <c r="E587" s="185" t="s">
        <v>891</v>
      </c>
      <c r="F587" s="186" t="s">
        <v>892</v>
      </c>
      <c r="G587" s="187" t="s">
        <v>151</v>
      </c>
      <c r="H587" s="188">
        <v>2</v>
      </c>
      <c r="I587" s="188"/>
      <c r="J587" s="188">
        <f t="shared" si="0"/>
        <v>0</v>
      </c>
      <c r="K587" s="189"/>
      <c r="L587" s="190"/>
      <c r="M587" s="191"/>
      <c r="N587" s="192" t="s">
        <v>35</v>
      </c>
      <c r="O587" s="151">
        <v>0</v>
      </c>
      <c r="P587" s="151">
        <f t="shared" si="1"/>
        <v>0</v>
      </c>
      <c r="Q587" s="151">
        <v>0</v>
      </c>
      <c r="R587" s="151">
        <f t="shared" si="2"/>
        <v>0</v>
      </c>
      <c r="S587" s="151">
        <v>0</v>
      </c>
      <c r="T587" s="152">
        <f t="shared" si="3"/>
        <v>0</v>
      </c>
      <c r="AR587" s="153" t="s">
        <v>312</v>
      </c>
      <c r="AT587" s="153" t="s">
        <v>341</v>
      </c>
      <c r="AU587" s="153" t="s">
        <v>80</v>
      </c>
      <c r="AY587" s="3" t="s">
        <v>146</v>
      </c>
      <c r="BE587" s="154">
        <f t="shared" si="4"/>
        <v>0</v>
      </c>
      <c r="BF587" s="154">
        <f t="shared" si="5"/>
        <v>0</v>
      </c>
      <c r="BG587" s="154">
        <f t="shared" si="6"/>
        <v>0</v>
      </c>
      <c r="BH587" s="154">
        <f t="shared" si="7"/>
        <v>0</v>
      </c>
      <c r="BI587" s="154">
        <f t="shared" si="8"/>
        <v>0</v>
      </c>
      <c r="BJ587" s="3" t="s">
        <v>80</v>
      </c>
      <c r="BK587" s="155">
        <f t="shared" si="9"/>
        <v>0</v>
      </c>
      <c r="BL587" s="82" t="s">
        <v>232</v>
      </c>
      <c r="BM587" s="153" t="s">
        <v>893</v>
      </c>
      <c r="BP587" s="83"/>
    </row>
    <row r="588" spans="2:68" s="14" customFormat="1" ht="14.45" customHeight="1">
      <c r="B588" s="142"/>
      <c r="C588" s="184" t="s">
        <v>894</v>
      </c>
      <c r="D588" s="184" t="s">
        <v>341</v>
      </c>
      <c r="E588" s="185" t="s">
        <v>895</v>
      </c>
      <c r="F588" s="186" t="s">
        <v>896</v>
      </c>
      <c r="G588" s="187" t="s">
        <v>151</v>
      </c>
      <c r="H588" s="188">
        <v>2</v>
      </c>
      <c r="I588" s="188"/>
      <c r="J588" s="188">
        <f t="shared" si="0"/>
        <v>0</v>
      </c>
      <c r="K588" s="189"/>
      <c r="L588" s="190"/>
      <c r="M588" s="191"/>
      <c r="N588" s="192" t="s">
        <v>35</v>
      </c>
      <c r="O588" s="151">
        <v>0</v>
      </c>
      <c r="P588" s="151">
        <f t="shared" si="1"/>
        <v>0</v>
      </c>
      <c r="Q588" s="151">
        <v>0</v>
      </c>
      <c r="R588" s="151">
        <f t="shared" si="2"/>
        <v>0</v>
      </c>
      <c r="S588" s="151">
        <v>0</v>
      </c>
      <c r="T588" s="152">
        <f t="shared" si="3"/>
        <v>0</v>
      </c>
      <c r="AR588" s="153" t="s">
        <v>312</v>
      </c>
      <c r="AT588" s="153" t="s">
        <v>341</v>
      </c>
      <c r="AU588" s="153" t="s">
        <v>80</v>
      </c>
      <c r="AY588" s="3" t="s">
        <v>146</v>
      </c>
      <c r="BE588" s="154">
        <f t="shared" si="4"/>
        <v>0</v>
      </c>
      <c r="BF588" s="154">
        <f t="shared" si="5"/>
        <v>0</v>
      </c>
      <c r="BG588" s="154">
        <f t="shared" si="6"/>
        <v>0</v>
      </c>
      <c r="BH588" s="154">
        <f t="shared" si="7"/>
        <v>0</v>
      </c>
      <c r="BI588" s="154">
        <f t="shared" si="8"/>
        <v>0</v>
      </c>
      <c r="BJ588" s="3" t="s">
        <v>80</v>
      </c>
      <c r="BK588" s="155">
        <f t="shared" si="9"/>
        <v>0</v>
      </c>
      <c r="BL588" s="82" t="s">
        <v>232</v>
      </c>
      <c r="BM588" s="153" t="s">
        <v>897</v>
      </c>
      <c r="BP588" s="83"/>
    </row>
    <row r="589" spans="2:68" s="14" customFormat="1" ht="24.2" customHeight="1">
      <c r="B589" s="142"/>
      <c r="C589" s="184" t="s">
        <v>898</v>
      </c>
      <c r="D589" s="184" t="s">
        <v>341</v>
      </c>
      <c r="E589" s="185" t="s">
        <v>899</v>
      </c>
      <c r="F589" s="186" t="s">
        <v>900</v>
      </c>
      <c r="G589" s="187" t="s">
        <v>654</v>
      </c>
      <c r="H589" s="188">
        <v>2</v>
      </c>
      <c r="I589" s="188"/>
      <c r="J589" s="188">
        <f t="shared" si="0"/>
        <v>0</v>
      </c>
      <c r="K589" s="189"/>
      <c r="L589" s="190"/>
      <c r="M589" s="191"/>
      <c r="N589" s="192" t="s">
        <v>35</v>
      </c>
      <c r="O589" s="151">
        <v>0</v>
      </c>
      <c r="P589" s="151">
        <f t="shared" si="1"/>
        <v>0</v>
      </c>
      <c r="Q589" s="151">
        <v>0</v>
      </c>
      <c r="R589" s="151">
        <f t="shared" si="2"/>
        <v>0</v>
      </c>
      <c r="S589" s="151">
        <v>0</v>
      </c>
      <c r="T589" s="152">
        <f t="shared" si="3"/>
        <v>0</v>
      </c>
      <c r="AR589" s="153" t="s">
        <v>312</v>
      </c>
      <c r="AT589" s="153" t="s">
        <v>341</v>
      </c>
      <c r="AU589" s="153" t="s">
        <v>80</v>
      </c>
      <c r="AY589" s="3" t="s">
        <v>146</v>
      </c>
      <c r="BE589" s="154">
        <f t="shared" si="4"/>
        <v>0</v>
      </c>
      <c r="BF589" s="154">
        <f t="shared" si="5"/>
        <v>0</v>
      </c>
      <c r="BG589" s="154">
        <f t="shared" si="6"/>
        <v>0</v>
      </c>
      <c r="BH589" s="154">
        <f t="shared" si="7"/>
        <v>0</v>
      </c>
      <c r="BI589" s="154">
        <f t="shared" si="8"/>
        <v>0</v>
      </c>
      <c r="BJ589" s="3" t="s">
        <v>80</v>
      </c>
      <c r="BK589" s="155">
        <f t="shared" si="9"/>
        <v>0</v>
      </c>
      <c r="BL589" s="82" t="s">
        <v>232</v>
      </c>
      <c r="BM589" s="153" t="s">
        <v>901</v>
      </c>
      <c r="BP589" s="83"/>
    </row>
    <row r="590" spans="2:68" s="14" customFormat="1" ht="24.2" customHeight="1">
      <c r="B590" s="142"/>
      <c r="C590" s="184" t="s">
        <v>902</v>
      </c>
      <c r="D590" s="184" t="s">
        <v>341</v>
      </c>
      <c r="E590" s="185" t="s">
        <v>903</v>
      </c>
      <c r="F590" s="186" t="s">
        <v>904</v>
      </c>
      <c r="G590" s="187" t="s">
        <v>654</v>
      </c>
      <c r="H590" s="188">
        <v>1</v>
      </c>
      <c r="I590" s="188"/>
      <c r="J590" s="188">
        <f t="shared" si="0"/>
        <v>0</v>
      </c>
      <c r="K590" s="189"/>
      <c r="L590" s="190"/>
      <c r="M590" s="191"/>
      <c r="N590" s="192" t="s">
        <v>35</v>
      </c>
      <c r="O590" s="151">
        <v>0</v>
      </c>
      <c r="P590" s="151">
        <f t="shared" si="1"/>
        <v>0</v>
      </c>
      <c r="Q590" s="151">
        <v>0</v>
      </c>
      <c r="R590" s="151">
        <f t="shared" si="2"/>
        <v>0</v>
      </c>
      <c r="S590" s="151">
        <v>0</v>
      </c>
      <c r="T590" s="152">
        <f t="shared" si="3"/>
        <v>0</v>
      </c>
      <c r="AR590" s="153" t="s">
        <v>312</v>
      </c>
      <c r="AT590" s="153" t="s">
        <v>341</v>
      </c>
      <c r="AU590" s="153" t="s">
        <v>80</v>
      </c>
      <c r="AY590" s="3" t="s">
        <v>146</v>
      </c>
      <c r="BE590" s="154">
        <f t="shared" si="4"/>
        <v>0</v>
      </c>
      <c r="BF590" s="154">
        <f t="shared" si="5"/>
        <v>0</v>
      </c>
      <c r="BG590" s="154">
        <f t="shared" si="6"/>
        <v>0</v>
      </c>
      <c r="BH590" s="154">
        <f t="shared" si="7"/>
        <v>0</v>
      </c>
      <c r="BI590" s="154">
        <f t="shared" si="8"/>
        <v>0</v>
      </c>
      <c r="BJ590" s="3" t="s">
        <v>80</v>
      </c>
      <c r="BK590" s="155">
        <f t="shared" si="9"/>
        <v>0</v>
      </c>
      <c r="BL590" s="82" t="s">
        <v>232</v>
      </c>
      <c r="BM590" s="153" t="s">
        <v>905</v>
      </c>
      <c r="BP590" s="83"/>
    </row>
    <row r="591" spans="2:68" s="14" customFormat="1" ht="24.2" customHeight="1">
      <c r="B591" s="142"/>
      <c r="C591" s="184" t="s">
        <v>906</v>
      </c>
      <c r="D591" s="184" t="s">
        <v>341</v>
      </c>
      <c r="E591" s="185" t="s">
        <v>907</v>
      </c>
      <c r="F591" s="186" t="s">
        <v>908</v>
      </c>
      <c r="G591" s="187" t="s">
        <v>654</v>
      </c>
      <c r="H591" s="188">
        <v>3</v>
      </c>
      <c r="I591" s="188"/>
      <c r="J591" s="188">
        <f t="shared" si="0"/>
        <v>0</v>
      </c>
      <c r="K591" s="189"/>
      <c r="L591" s="190"/>
      <c r="M591" s="191"/>
      <c r="N591" s="192" t="s">
        <v>35</v>
      </c>
      <c r="O591" s="151">
        <v>0</v>
      </c>
      <c r="P591" s="151">
        <f t="shared" si="1"/>
        <v>0</v>
      </c>
      <c r="Q591" s="151">
        <v>0</v>
      </c>
      <c r="R591" s="151">
        <f t="shared" si="2"/>
        <v>0</v>
      </c>
      <c r="S591" s="151">
        <v>0</v>
      </c>
      <c r="T591" s="152">
        <f t="shared" si="3"/>
        <v>0</v>
      </c>
      <c r="AR591" s="153" t="s">
        <v>312</v>
      </c>
      <c r="AT591" s="153" t="s">
        <v>341</v>
      </c>
      <c r="AU591" s="153" t="s">
        <v>80</v>
      </c>
      <c r="AY591" s="3" t="s">
        <v>146</v>
      </c>
      <c r="BE591" s="154">
        <f t="shared" si="4"/>
        <v>0</v>
      </c>
      <c r="BF591" s="154">
        <f t="shared" si="5"/>
        <v>0</v>
      </c>
      <c r="BG591" s="154">
        <f t="shared" si="6"/>
        <v>0</v>
      </c>
      <c r="BH591" s="154">
        <f t="shared" si="7"/>
        <v>0</v>
      </c>
      <c r="BI591" s="154">
        <f t="shared" si="8"/>
        <v>0</v>
      </c>
      <c r="BJ591" s="3" t="s">
        <v>80</v>
      </c>
      <c r="BK591" s="155">
        <f t="shared" si="9"/>
        <v>0</v>
      </c>
      <c r="BL591" s="82" t="s">
        <v>232</v>
      </c>
      <c r="BM591" s="153" t="s">
        <v>909</v>
      </c>
      <c r="BP591" s="83"/>
    </row>
    <row r="592" spans="2:68" s="14" customFormat="1" ht="14.45" customHeight="1">
      <c r="B592" s="142"/>
      <c r="C592" s="184" t="s">
        <v>910</v>
      </c>
      <c r="D592" s="184" t="s">
        <v>341</v>
      </c>
      <c r="E592" s="185" t="s">
        <v>911</v>
      </c>
      <c r="F592" s="186" t="s">
        <v>912</v>
      </c>
      <c r="G592" s="187" t="s">
        <v>654</v>
      </c>
      <c r="H592" s="188">
        <v>1.47</v>
      </c>
      <c r="I592" s="188"/>
      <c r="J592" s="188">
        <f t="shared" si="0"/>
        <v>0</v>
      </c>
      <c r="K592" s="189"/>
      <c r="L592" s="190"/>
      <c r="M592" s="191"/>
      <c r="N592" s="192" t="s">
        <v>35</v>
      </c>
      <c r="O592" s="151">
        <v>0</v>
      </c>
      <c r="P592" s="151">
        <f t="shared" si="1"/>
        <v>0</v>
      </c>
      <c r="Q592" s="151">
        <v>0</v>
      </c>
      <c r="R592" s="151">
        <f t="shared" si="2"/>
        <v>0</v>
      </c>
      <c r="S592" s="151">
        <v>0</v>
      </c>
      <c r="T592" s="152">
        <f t="shared" si="3"/>
        <v>0</v>
      </c>
      <c r="AR592" s="153" t="s">
        <v>312</v>
      </c>
      <c r="AT592" s="153" t="s">
        <v>341</v>
      </c>
      <c r="AU592" s="153" t="s">
        <v>80</v>
      </c>
      <c r="AY592" s="3" t="s">
        <v>146</v>
      </c>
      <c r="BE592" s="154">
        <f t="shared" si="4"/>
        <v>0</v>
      </c>
      <c r="BF592" s="154">
        <f t="shared" si="5"/>
        <v>0</v>
      </c>
      <c r="BG592" s="154">
        <f t="shared" si="6"/>
        <v>0</v>
      </c>
      <c r="BH592" s="154">
        <f t="shared" si="7"/>
        <v>0</v>
      </c>
      <c r="BI592" s="154">
        <f t="shared" si="8"/>
        <v>0</v>
      </c>
      <c r="BJ592" s="3" t="s">
        <v>80</v>
      </c>
      <c r="BK592" s="155">
        <f t="shared" si="9"/>
        <v>0</v>
      </c>
      <c r="BL592" s="82" t="s">
        <v>232</v>
      </c>
      <c r="BM592" s="153" t="s">
        <v>913</v>
      </c>
      <c r="BP592" s="83"/>
    </row>
    <row r="593" spans="2:68" s="14" customFormat="1" ht="24.2" customHeight="1">
      <c r="B593" s="142"/>
      <c r="C593" s="184" t="s">
        <v>914</v>
      </c>
      <c r="D593" s="184" t="s">
        <v>341</v>
      </c>
      <c r="E593" s="185" t="s">
        <v>915</v>
      </c>
      <c r="F593" s="186" t="s">
        <v>916</v>
      </c>
      <c r="G593" s="187" t="s">
        <v>151</v>
      </c>
      <c r="H593" s="188">
        <v>14</v>
      </c>
      <c r="I593" s="188"/>
      <c r="J593" s="188">
        <f t="shared" si="0"/>
        <v>0</v>
      </c>
      <c r="K593" s="189"/>
      <c r="L593" s="190"/>
      <c r="M593" s="191"/>
      <c r="N593" s="192" t="s">
        <v>35</v>
      </c>
      <c r="O593" s="151">
        <v>0</v>
      </c>
      <c r="P593" s="151">
        <f t="shared" si="1"/>
        <v>0</v>
      </c>
      <c r="Q593" s="151">
        <v>0</v>
      </c>
      <c r="R593" s="151">
        <f t="shared" si="2"/>
        <v>0</v>
      </c>
      <c r="S593" s="151">
        <v>0</v>
      </c>
      <c r="T593" s="152">
        <f t="shared" si="3"/>
        <v>0</v>
      </c>
      <c r="AR593" s="153" t="s">
        <v>312</v>
      </c>
      <c r="AT593" s="153" t="s">
        <v>341</v>
      </c>
      <c r="AU593" s="153" t="s">
        <v>80</v>
      </c>
      <c r="AY593" s="3" t="s">
        <v>146</v>
      </c>
      <c r="BE593" s="154">
        <f t="shared" si="4"/>
        <v>0</v>
      </c>
      <c r="BF593" s="154">
        <f t="shared" si="5"/>
        <v>0</v>
      </c>
      <c r="BG593" s="154">
        <f t="shared" si="6"/>
        <v>0</v>
      </c>
      <c r="BH593" s="154">
        <f t="shared" si="7"/>
        <v>0</v>
      </c>
      <c r="BI593" s="154">
        <f t="shared" si="8"/>
        <v>0</v>
      </c>
      <c r="BJ593" s="3" t="s">
        <v>80</v>
      </c>
      <c r="BK593" s="155">
        <f t="shared" si="9"/>
        <v>0</v>
      </c>
      <c r="BL593" s="82" t="s">
        <v>232</v>
      </c>
      <c r="BM593" s="153" t="s">
        <v>917</v>
      </c>
      <c r="BP593" s="83"/>
    </row>
    <row r="594" spans="2:68" s="14" customFormat="1" ht="24.2" customHeight="1">
      <c r="B594" s="142"/>
      <c r="C594" s="184" t="s">
        <v>918</v>
      </c>
      <c r="D594" s="184" t="s">
        <v>341</v>
      </c>
      <c r="E594" s="185" t="s">
        <v>919</v>
      </c>
      <c r="F594" s="186" t="s">
        <v>920</v>
      </c>
      <c r="G594" s="187" t="s">
        <v>322</v>
      </c>
      <c r="H594" s="188">
        <v>0.19700000000000001</v>
      </c>
      <c r="I594" s="188"/>
      <c r="J594" s="188">
        <f t="shared" si="0"/>
        <v>0</v>
      </c>
      <c r="K594" s="189"/>
      <c r="L594" s="190"/>
      <c r="M594" s="191"/>
      <c r="N594" s="192" t="s">
        <v>35</v>
      </c>
      <c r="O594" s="151">
        <v>0</v>
      </c>
      <c r="P594" s="151">
        <f t="shared" si="1"/>
        <v>0</v>
      </c>
      <c r="Q594" s="151">
        <v>0</v>
      </c>
      <c r="R594" s="151">
        <f t="shared" si="2"/>
        <v>0</v>
      </c>
      <c r="S594" s="151">
        <v>0</v>
      </c>
      <c r="T594" s="152">
        <f t="shared" si="3"/>
        <v>0</v>
      </c>
      <c r="AR594" s="153" t="s">
        <v>312</v>
      </c>
      <c r="AT594" s="153" t="s">
        <v>341</v>
      </c>
      <c r="AU594" s="153" t="s">
        <v>80</v>
      </c>
      <c r="AY594" s="3" t="s">
        <v>146</v>
      </c>
      <c r="BE594" s="154">
        <f t="shared" si="4"/>
        <v>0</v>
      </c>
      <c r="BF594" s="154">
        <f t="shared" si="5"/>
        <v>0</v>
      </c>
      <c r="BG594" s="154">
        <f t="shared" si="6"/>
        <v>0</v>
      </c>
      <c r="BH594" s="154">
        <f t="shared" si="7"/>
        <v>0</v>
      </c>
      <c r="BI594" s="154">
        <f t="shared" si="8"/>
        <v>0</v>
      </c>
      <c r="BJ594" s="3" t="s">
        <v>80</v>
      </c>
      <c r="BK594" s="155">
        <f t="shared" si="9"/>
        <v>0</v>
      </c>
      <c r="BL594" s="82" t="s">
        <v>232</v>
      </c>
      <c r="BM594" s="153" t="s">
        <v>921</v>
      </c>
      <c r="BP594" s="83"/>
    </row>
    <row r="595" spans="2:68" s="14" customFormat="1" ht="24.2" customHeight="1">
      <c r="B595" s="142"/>
      <c r="C595" s="184" t="s">
        <v>922</v>
      </c>
      <c r="D595" s="184" t="s">
        <v>341</v>
      </c>
      <c r="E595" s="185" t="s">
        <v>923</v>
      </c>
      <c r="F595" s="186" t="s">
        <v>924</v>
      </c>
      <c r="G595" s="187" t="s">
        <v>151</v>
      </c>
      <c r="H595" s="188">
        <v>2</v>
      </c>
      <c r="I595" s="188"/>
      <c r="J595" s="188">
        <f t="shared" si="0"/>
        <v>0</v>
      </c>
      <c r="K595" s="189"/>
      <c r="L595" s="190"/>
      <c r="M595" s="191"/>
      <c r="N595" s="192" t="s">
        <v>35</v>
      </c>
      <c r="O595" s="151">
        <v>0</v>
      </c>
      <c r="P595" s="151">
        <f t="shared" si="1"/>
        <v>0</v>
      </c>
      <c r="Q595" s="151">
        <v>0</v>
      </c>
      <c r="R595" s="151">
        <f t="shared" si="2"/>
        <v>0</v>
      </c>
      <c r="S595" s="151">
        <v>0</v>
      </c>
      <c r="T595" s="152">
        <f t="shared" si="3"/>
        <v>0</v>
      </c>
      <c r="AR595" s="153" t="s">
        <v>312</v>
      </c>
      <c r="AT595" s="153" t="s">
        <v>341</v>
      </c>
      <c r="AU595" s="153" t="s">
        <v>80</v>
      </c>
      <c r="AY595" s="3" t="s">
        <v>146</v>
      </c>
      <c r="BE595" s="154">
        <f t="shared" si="4"/>
        <v>0</v>
      </c>
      <c r="BF595" s="154">
        <f t="shared" si="5"/>
        <v>0</v>
      </c>
      <c r="BG595" s="154">
        <f t="shared" si="6"/>
        <v>0</v>
      </c>
      <c r="BH595" s="154">
        <f t="shared" si="7"/>
        <v>0</v>
      </c>
      <c r="BI595" s="154">
        <f t="shared" si="8"/>
        <v>0</v>
      </c>
      <c r="BJ595" s="3" t="s">
        <v>80</v>
      </c>
      <c r="BK595" s="155">
        <f t="shared" si="9"/>
        <v>0</v>
      </c>
      <c r="BL595" s="82" t="s">
        <v>232</v>
      </c>
      <c r="BM595" s="153" t="s">
        <v>925</v>
      </c>
      <c r="BP595" s="83"/>
    </row>
    <row r="596" spans="2:68" s="14" customFormat="1" ht="24.2" customHeight="1">
      <c r="B596" s="142"/>
      <c r="C596" s="184" t="s">
        <v>926</v>
      </c>
      <c r="D596" s="184" t="s">
        <v>341</v>
      </c>
      <c r="E596" s="185" t="s">
        <v>927</v>
      </c>
      <c r="F596" s="186" t="s">
        <v>928</v>
      </c>
      <c r="G596" s="187" t="s">
        <v>151</v>
      </c>
      <c r="H596" s="188">
        <v>6</v>
      </c>
      <c r="I596" s="188"/>
      <c r="J596" s="188">
        <f t="shared" si="0"/>
        <v>0</v>
      </c>
      <c r="K596" s="189"/>
      <c r="L596" s="190"/>
      <c r="M596" s="191"/>
      <c r="N596" s="192" t="s">
        <v>35</v>
      </c>
      <c r="O596" s="151">
        <v>0</v>
      </c>
      <c r="P596" s="151">
        <f t="shared" si="1"/>
        <v>0</v>
      </c>
      <c r="Q596" s="151">
        <v>0</v>
      </c>
      <c r="R596" s="151">
        <f t="shared" si="2"/>
        <v>0</v>
      </c>
      <c r="S596" s="151">
        <v>0</v>
      </c>
      <c r="T596" s="152">
        <f t="shared" si="3"/>
        <v>0</v>
      </c>
      <c r="AR596" s="153" t="s">
        <v>312</v>
      </c>
      <c r="AT596" s="153" t="s">
        <v>341</v>
      </c>
      <c r="AU596" s="153" t="s">
        <v>80</v>
      </c>
      <c r="AY596" s="3" t="s">
        <v>146</v>
      </c>
      <c r="BE596" s="154">
        <f t="shared" si="4"/>
        <v>0</v>
      </c>
      <c r="BF596" s="154">
        <f t="shared" si="5"/>
        <v>0</v>
      </c>
      <c r="BG596" s="154">
        <f t="shared" si="6"/>
        <v>0</v>
      </c>
      <c r="BH596" s="154">
        <f t="shared" si="7"/>
        <v>0</v>
      </c>
      <c r="BI596" s="154">
        <f t="shared" si="8"/>
        <v>0</v>
      </c>
      <c r="BJ596" s="3" t="s">
        <v>80</v>
      </c>
      <c r="BK596" s="155">
        <f t="shared" si="9"/>
        <v>0</v>
      </c>
      <c r="BL596" s="82" t="s">
        <v>232</v>
      </c>
      <c r="BM596" s="153" t="s">
        <v>929</v>
      </c>
      <c r="BP596" s="83"/>
    </row>
    <row r="597" spans="2:68" s="14" customFormat="1" ht="24.2" customHeight="1">
      <c r="B597" s="142"/>
      <c r="C597" s="184" t="s">
        <v>930</v>
      </c>
      <c r="D597" s="184" t="s">
        <v>341</v>
      </c>
      <c r="E597" s="185" t="s">
        <v>931</v>
      </c>
      <c r="F597" s="186" t="s">
        <v>932</v>
      </c>
      <c r="G597" s="187" t="s">
        <v>151</v>
      </c>
      <c r="H597" s="188">
        <v>2</v>
      </c>
      <c r="I597" s="188"/>
      <c r="J597" s="188">
        <f t="shared" si="0"/>
        <v>0</v>
      </c>
      <c r="K597" s="189"/>
      <c r="L597" s="190"/>
      <c r="M597" s="191"/>
      <c r="N597" s="192" t="s">
        <v>35</v>
      </c>
      <c r="O597" s="151">
        <v>0</v>
      </c>
      <c r="P597" s="151">
        <f t="shared" si="1"/>
        <v>0</v>
      </c>
      <c r="Q597" s="151">
        <v>0</v>
      </c>
      <c r="R597" s="151">
        <f t="shared" si="2"/>
        <v>0</v>
      </c>
      <c r="S597" s="151">
        <v>0</v>
      </c>
      <c r="T597" s="152">
        <f t="shared" si="3"/>
        <v>0</v>
      </c>
      <c r="AR597" s="153" t="s">
        <v>312</v>
      </c>
      <c r="AT597" s="153" t="s">
        <v>341</v>
      </c>
      <c r="AU597" s="153" t="s">
        <v>80</v>
      </c>
      <c r="AY597" s="3" t="s">
        <v>146</v>
      </c>
      <c r="BE597" s="154">
        <f t="shared" si="4"/>
        <v>0</v>
      </c>
      <c r="BF597" s="154">
        <f t="shared" si="5"/>
        <v>0</v>
      </c>
      <c r="BG597" s="154">
        <f t="shared" si="6"/>
        <v>0</v>
      </c>
      <c r="BH597" s="154">
        <f t="shared" si="7"/>
        <v>0</v>
      </c>
      <c r="BI597" s="154">
        <f t="shared" si="8"/>
        <v>0</v>
      </c>
      <c r="BJ597" s="3" t="s">
        <v>80</v>
      </c>
      <c r="BK597" s="155">
        <f t="shared" si="9"/>
        <v>0</v>
      </c>
      <c r="BL597" s="82" t="s">
        <v>232</v>
      </c>
      <c r="BM597" s="153" t="s">
        <v>933</v>
      </c>
      <c r="BP597" s="83"/>
    </row>
    <row r="598" spans="2:68" s="14" customFormat="1" ht="24.2" customHeight="1">
      <c r="B598" s="142"/>
      <c r="C598" s="184" t="s">
        <v>934</v>
      </c>
      <c r="D598" s="184" t="s">
        <v>341</v>
      </c>
      <c r="E598" s="185" t="s">
        <v>935</v>
      </c>
      <c r="F598" s="186" t="s">
        <v>936</v>
      </c>
      <c r="G598" s="187" t="s">
        <v>151</v>
      </c>
      <c r="H598" s="188">
        <v>1</v>
      </c>
      <c r="I598" s="188"/>
      <c r="J598" s="188">
        <f t="shared" si="0"/>
        <v>0</v>
      </c>
      <c r="K598" s="189"/>
      <c r="L598" s="190"/>
      <c r="M598" s="191"/>
      <c r="N598" s="192" t="s">
        <v>35</v>
      </c>
      <c r="O598" s="151">
        <v>0</v>
      </c>
      <c r="P598" s="151">
        <f t="shared" si="1"/>
        <v>0</v>
      </c>
      <c r="Q598" s="151">
        <v>0</v>
      </c>
      <c r="R598" s="151">
        <f t="shared" si="2"/>
        <v>0</v>
      </c>
      <c r="S598" s="151">
        <v>0</v>
      </c>
      <c r="T598" s="152">
        <f t="shared" si="3"/>
        <v>0</v>
      </c>
      <c r="AR598" s="153" t="s">
        <v>312</v>
      </c>
      <c r="AT598" s="153" t="s">
        <v>341</v>
      </c>
      <c r="AU598" s="153" t="s">
        <v>80</v>
      </c>
      <c r="AY598" s="3" t="s">
        <v>146</v>
      </c>
      <c r="BE598" s="154">
        <f t="shared" si="4"/>
        <v>0</v>
      </c>
      <c r="BF598" s="154">
        <f t="shared" si="5"/>
        <v>0</v>
      </c>
      <c r="BG598" s="154">
        <f t="shared" si="6"/>
        <v>0</v>
      </c>
      <c r="BH598" s="154">
        <f t="shared" si="7"/>
        <v>0</v>
      </c>
      <c r="BI598" s="154">
        <f t="shared" si="8"/>
        <v>0</v>
      </c>
      <c r="BJ598" s="3" t="s">
        <v>80</v>
      </c>
      <c r="BK598" s="155">
        <f t="shared" si="9"/>
        <v>0</v>
      </c>
      <c r="BL598" s="82" t="s">
        <v>232</v>
      </c>
      <c r="BM598" s="153" t="s">
        <v>937</v>
      </c>
      <c r="BP598" s="83"/>
    </row>
    <row r="599" spans="2:68" s="14" customFormat="1" ht="24.2" customHeight="1">
      <c r="B599" s="142"/>
      <c r="C599" s="184" t="s">
        <v>938</v>
      </c>
      <c r="D599" s="184" t="s">
        <v>341</v>
      </c>
      <c r="E599" s="185" t="s">
        <v>939</v>
      </c>
      <c r="F599" s="186" t="s">
        <v>940</v>
      </c>
      <c r="G599" s="187" t="s">
        <v>151</v>
      </c>
      <c r="H599" s="188">
        <v>3</v>
      </c>
      <c r="I599" s="188"/>
      <c r="J599" s="188">
        <f t="shared" si="0"/>
        <v>0</v>
      </c>
      <c r="K599" s="189"/>
      <c r="L599" s="190"/>
      <c r="M599" s="191"/>
      <c r="N599" s="192" t="s">
        <v>35</v>
      </c>
      <c r="O599" s="151">
        <v>0</v>
      </c>
      <c r="P599" s="151">
        <f t="shared" si="1"/>
        <v>0</v>
      </c>
      <c r="Q599" s="151">
        <v>0</v>
      </c>
      <c r="R599" s="151">
        <f t="shared" si="2"/>
        <v>0</v>
      </c>
      <c r="S599" s="151">
        <v>0</v>
      </c>
      <c r="T599" s="152">
        <f t="shared" si="3"/>
        <v>0</v>
      </c>
      <c r="AR599" s="153" t="s">
        <v>312</v>
      </c>
      <c r="AT599" s="153" t="s">
        <v>341</v>
      </c>
      <c r="AU599" s="153" t="s">
        <v>80</v>
      </c>
      <c r="AY599" s="3" t="s">
        <v>146</v>
      </c>
      <c r="BE599" s="154">
        <f t="shared" si="4"/>
        <v>0</v>
      </c>
      <c r="BF599" s="154">
        <f t="shared" si="5"/>
        <v>0</v>
      </c>
      <c r="BG599" s="154">
        <f t="shared" si="6"/>
        <v>0</v>
      </c>
      <c r="BH599" s="154">
        <f t="shared" si="7"/>
        <v>0</v>
      </c>
      <c r="BI599" s="154">
        <f t="shared" si="8"/>
        <v>0</v>
      </c>
      <c r="BJ599" s="3" t="s">
        <v>80</v>
      </c>
      <c r="BK599" s="155">
        <f t="shared" si="9"/>
        <v>0</v>
      </c>
      <c r="BL599" s="82" t="s">
        <v>232</v>
      </c>
      <c r="BM599" s="153" t="s">
        <v>941</v>
      </c>
      <c r="BP599" s="83"/>
    </row>
    <row r="600" spans="2:68" s="14" customFormat="1" ht="24.2" customHeight="1">
      <c r="B600" s="142"/>
      <c r="C600" s="184" t="s">
        <v>942</v>
      </c>
      <c r="D600" s="184" t="s">
        <v>341</v>
      </c>
      <c r="E600" s="185" t="s">
        <v>943</v>
      </c>
      <c r="F600" s="186" t="s">
        <v>944</v>
      </c>
      <c r="G600" s="187" t="s">
        <v>151</v>
      </c>
      <c r="H600" s="188">
        <v>3</v>
      </c>
      <c r="I600" s="188"/>
      <c r="J600" s="188">
        <f t="shared" si="0"/>
        <v>0</v>
      </c>
      <c r="K600" s="189"/>
      <c r="L600" s="190"/>
      <c r="M600" s="191"/>
      <c r="N600" s="192" t="s">
        <v>35</v>
      </c>
      <c r="O600" s="151">
        <v>0</v>
      </c>
      <c r="P600" s="151">
        <f t="shared" si="1"/>
        <v>0</v>
      </c>
      <c r="Q600" s="151">
        <v>0</v>
      </c>
      <c r="R600" s="151">
        <f t="shared" si="2"/>
        <v>0</v>
      </c>
      <c r="S600" s="151">
        <v>0</v>
      </c>
      <c r="T600" s="152">
        <f t="shared" si="3"/>
        <v>0</v>
      </c>
      <c r="AR600" s="153" t="s">
        <v>312</v>
      </c>
      <c r="AT600" s="153" t="s">
        <v>341</v>
      </c>
      <c r="AU600" s="153" t="s">
        <v>80</v>
      </c>
      <c r="AY600" s="3" t="s">
        <v>146</v>
      </c>
      <c r="BE600" s="154">
        <f t="shared" si="4"/>
        <v>0</v>
      </c>
      <c r="BF600" s="154">
        <f t="shared" si="5"/>
        <v>0</v>
      </c>
      <c r="BG600" s="154">
        <f t="shared" si="6"/>
        <v>0</v>
      </c>
      <c r="BH600" s="154">
        <f t="shared" si="7"/>
        <v>0</v>
      </c>
      <c r="BI600" s="154">
        <f t="shared" si="8"/>
        <v>0</v>
      </c>
      <c r="BJ600" s="3" t="s">
        <v>80</v>
      </c>
      <c r="BK600" s="155">
        <f t="shared" si="9"/>
        <v>0</v>
      </c>
      <c r="BL600" s="82" t="s">
        <v>232</v>
      </c>
      <c r="BM600" s="153" t="s">
        <v>945</v>
      </c>
      <c r="BP600" s="83"/>
    </row>
    <row r="601" spans="2:68" s="14" customFormat="1" ht="24.2" customHeight="1">
      <c r="B601" s="142"/>
      <c r="C601" s="184" t="s">
        <v>946</v>
      </c>
      <c r="D601" s="184" t="s">
        <v>341</v>
      </c>
      <c r="E601" s="185" t="s">
        <v>947</v>
      </c>
      <c r="F601" s="186" t="s">
        <v>948</v>
      </c>
      <c r="G601" s="187" t="s">
        <v>151</v>
      </c>
      <c r="H601" s="188">
        <v>3</v>
      </c>
      <c r="I601" s="188"/>
      <c r="J601" s="188">
        <f t="shared" si="0"/>
        <v>0</v>
      </c>
      <c r="K601" s="189"/>
      <c r="L601" s="190"/>
      <c r="M601" s="191"/>
      <c r="N601" s="192" t="s">
        <v>35</v>
      </c>
      <c r="O601" s="151">
        <v>0</v>
      </c>
      <c r="P601" s="151">
        <f t="shared" si="1"/>
        <v>0</v>
      </c>
      <c r="Q601" s="151">
        <v>0</v>
      </c>
      <c r="R601" s="151">
        <f t="shared" si="2"/>
        <v>0</v>
      </c>
      <c r="S601" s="151">
        <v>0</v>
      </c>
      <c r="T601" s="152">
        <f t="shared" si="3"/>
        <v>0</v>
      </c>
      <c r="AR601" s="153" t="s">
        <v>312</v>
      </c>
      <c r="AT601" s="153" t="s">
        <v>341</v>
      </c>
      <c r="AU601" s="153" t="s">
        <v>80</v>
      </c>
      <c r="AY601" s="3" t="s">
        <v>146</v>
      </c>
      <c r="BE601" s="154">
        <f t="shared" si="4"/>
        <v>0</v>
      </c>
      <c r="BF601" s="154">
        <f t="shared" si="5"/>
        <v>0</v>
      </c>
      <c r="BG601" s="154">
        <f t="shared" si="6"/>
        <v>0</v>
      </c>
      <c r="BH601" s="154">
        <f t="shared" si="7"/>
        <v>0</v>
      </c>
      <c r="BI601" s="154">
        <f t="shared" si="8"/>
        <v>0</v>
      </c>
      <c r="BJ601" s="3" t="s">
        <v>80</v>
      </c>
      <c r="BK601" s="155">
        <f t="shared" si="9"/>
        <v>0</v>
      </c>
      <c r="BL601" s="82" t="s">
        <v>232</v>
      </c>
      <c r="BM601" s="153" t="s">
        <v>949</v>
      </c>
      <c r="BP601" s="83"/>
    </row>
    <row r="602" spans="2:68" s="14" customFormat="1" ht="14.45" customHeight="1">
      <c r="B602" s="142"/>
      <c r="C602" s="184" t="s">
        <v>950</v>
      </c>
      <c r="D602" s="184" t="s">
        <v>341</v>
      </c>
      <c r="E602" s="185" t="s">
        <v>951</v>
      </c>
      <c r="F602" s="186" t="s">
        <v>952</v>
      </c>
      <c r="G602" s="187" t="s">
        <v>151</v>
      </c>
      <c r="H602" s="188">
        <v>3</v>
      </c>
      <c r="I602" s="188"/>
      <c r="J602" s="188">
        <f t="shared" si="0"/>
        <v>0</v>
      </c>
      <c r="K602" s="189"/>
      <c r="L602" s="190"/>
      <c r="M602" s="191"/>
      <c r="N602" s="192" t="s">
        <v>35</v>
      </c>
      <c r="O602" s="151">
        <v>0</v>
      </c>
      <c r="P602" s="151">
        <f t="shared" si="1"/>
        <v>0</v>
      </c>
      <c r="Q602" s="151">
        <v>0</v>
      </c>
      <c r="R602" s="151">
        <f t="shared" si="2"/>
        <v>0</v>
      </c>
      <c r="S602" s="151">
        <v>0</v>
      </c>
      <c r="T602" s="152">
        <f t="shared" si="3"/>
        <v>0</v>
      </c>
      <c r="AR602" s="153" t="s">
        <v>312</v>
      </c>
      <c r="AT602" s="153" t="s">
        <v>341</v>
      </c>
      <c r="AU602" s="153" t="s">
        <v>80</v>
      </c>
      <c r="AY602" s="3" t="s">
        <v>146</v>
      </c>
      <c r="BE602" s="154">
        <f t="shared" si="4"/>
        <v>0</v>
      </c>
      <c r="BF602" s="154">
        <f t="shared" si="5"/>
        <v>0</v>
      </c>
      <c r="BG602" s="154">
        <f t="shared" si="6"/>
        <v>0</v>
      </c>
      <c r="BH602" s="154">
        <f t="shared" si="7"/>
        <v>0</v>
      </c>
      <c r="BI602" s="154">
        <f t="shared" si="8"/>
        <v>0</v>
      </c>
      <c r="BJ602" s="3" t="s">
        <v>80</v>
      </c>
      <c r="BK602" s="155">
        <f t="shared" si="9"/>
        <v>0</v>
      </c>
      <c r="BL602" s="82" t="s">
        <v>232</v>
      </c>
      <c r="BM602" s="153" t="s">
        <v>953</v>
      </c>
      <c r="BP602" s="83"/>
    </row>
    <row r="603" spans="2:68" s="14" customFormat="1" ht="14.45" customHeight="1">
      <c r="B603" s="142"/>
      <c r="C603" s="184" t="s">
        <v>954</v>
      </c>
      <c r="D603" s="184" t="s">
        <v>341</v>
      </c>
      <c r="E603" s="185" t="s">
        <v>955</v>
      </c>
      <c r="F603" s="186" t="s">
        <v>956</v>
      </c>
      <c r="G603" s="187" t="s">
        <v>654</v>
      </c>
      <c r="H603" s="188">
        <v>9</v>
      </c>
      <c r="I603" s="188"/>
      <c r="J603" s="188">
        <f t="shared" si="0"/>
        <v>0</v>
      </c>
      <c r="K603" s="189"/>
      <c r="L603" s="190"/>
      <c r="M603" s="191"/>
      <c r="N603" s="192" t="s">
        <v>35</v>
      </c>
      <c r="O603" s="151">
        <v>0</v>
      </c>
      <c r="P603" s="151">
        <f t="shared" si="1"/>
        <v>0</v>
      </c>
      <c r="Q603" s="151">
        <v>0</v>
      </c>
      <c r="R603" s="151">
        <f t="shared" si="2"/>
        <v>0</v>
      </c>
      <c r="S603" s="151">
        <v>0</v>
      </c>
      <c r="T603" s="152">
        <f t="shared" si="3"/>
        <v>0</v>
      </c>
      <c r="AR603" s="153" t="s">
        <v>312</v>
      </c>
      <c r="AT603" s="153" t="s">
        <v>341</v>
      </c>
      <c r="AU603" s="153" t="s">
        <v>80</v>
      </c>
      <c r="AY603" s="3" t="s">
        <v>146</v>
      </c>
      <c r="BE603" s="154">
        <f t="shared" si="4"/>
        <v>0</v>
      </c>
      <c r="BF603" s="154">
        <f t="shared" si="5"/>
        <v>0</v>
      </c>
      <c r="BG603" s="154">
        <f t="shared" si="6"/>
        <v>0</v>
      </c>
      <c r="BH603" s="154">
        <f t="shared" si="7"/>
        <v>0</v>
      </c>
      <c r="BI603" s="154">
        <f t="shared" si="8"/>
        <v>0</v>
      </c>
      <c r="BJ603" s="3" t="s">
        <v>80</v>
      </c>
      <c r="BK603" s="155">
        <f t="shared" si="9"/>
        <v>0</v>
      </c>
      <c r="BL603" s="82" t="s">
        <v>232</v>
      </c>
      <c r="BM603" s="153" t="s">
        <v>957</v>
      </c>
      <c r="BP603" s="83"/>
    </row>
    <row r="604" spans="2:68" s="14" customFormat="1" ht="14.45" customHeight="1">
      <c r="B604" s="142"/>
      <c r="C604" s="184" t="s">
        <v>958</v>
      </c>
      <c r="D604" s="184" t="s">
        <v>341</v>
      </c>
      <c r="E604" s="185" t="s">
        <v>959</v>
      </c>
      <c r="F604" s="186" t="s">
        <v>960</v>
      </c>
      <c r="G604" s="187" t="s">
        <v>654</v>
      </c>
      <c r="H604" s="188">
        <v>2</v>
      </c>
      <c r="I604" s="188"/>
      <c r="J604" s="188">
        <f t="shared" si="0"/>
        <v>0</v>
      </c>
      <c r="K604" s="189"/>
      <c r="L604" s="190"/>
      <c r="M604" s="191"/>
      <c r="N604" s="192" t="s">
        <v>35</v>
      </c>
      <c r="O604" s="151">
        <v>0</v>
      </c>
      <c r="P604" s="151">
        <f t="shared" si="1"/>
        <v>0</v>
      </c>
      <c r="Q604" s="151">
        <v>0</v>
      </c>
      <c r="R604" s="151">
        <f t="shared" si="2"/>
        <v>0</v>
      </c>
      <c r="S604" s="151">
        <v>0</v>
      </c>
      <c r="T604" s="152">
        <f t="shared" si="3"/>
        <v>0</v>
      </c>
      <c r="AR604" s="153" t="s">
        <v>312</v>
      </c>
      <c r="AT604" s="153" t="s">
        <v>341</v>
      </c>
      <c r="AU604" s="153" t="s">
        <v>80</v>
      </c>
      <c r="AY604" s="3" t="s">
        <v>146</v>
      </c>
      <c r="BE604" s="154">
        <f t="shared" si="4"/>
        <v>0</v>
      </c>
      <c r="BF604" s="154">
        <f t="shared" si="5"/>
        <v>0</v>
      </c>
      <c r="BG604" s="154">
        <f t="shared" si="6"/>
        <v>0</v>
      </c>
      <c r="BH604" s="154">
        <f t="shared" si="7"/>
        <v>0</v>
      </c>
      <c r="BI604" s="154">
        <f t="shared" si="8"/>
        <v>0</v>
      </c>
      <c r="BJ604" s="3" t="s">
        <v>80</v>
      </c>
      <c r="BK604" s="155">
        <f t="shared" si="9"/>
        <v>0</v>
      </c>
      <c r="BL604" s="82" t="s">
        <v>232</v>
      </c>
      <c r="BM604" s="153" t="s">
        <v>961</v>
      </c>
      <c r="BP604" s="83"/>
    </row>
    <row r="605" spans="2:68" s="14" customFormat="1" ht="14.45" customHeight="1">
      <c r="B605" s="142"/>
      <c r="C605" s="184" t="s">
        <v>962</v>
      </c>
      <c r="D605" s="184" t="s">
        <v>341</v>
      </c>
      <c r="E605" s="185" t="s">
        <v>963</v>
      </c>
      <c r="F605" s="186" t="s">
        <v>964</v>
      </c>
      <c r="G605" s="187" t="s">
        <v>654</v>
      </c>
      <c r="H605" s="188">
        <v>3</v>
      </c>
      <c r="I605" s="188"/>
      <c r="J605" s="188">
        <f t="shared" si="0"/>
        <v>0</v>
      </c>
      <c r="K605" s="189"/>
      <c r="L605" s="190"/>
      <c r="M605" s="191"/>
      <c r="N605" s="192" t="s">
        <v>35</v>
      </c>
      <c r="O605" s="151">
        <v>0</v>
      </c>
      <c r="P605" s="151">
        <f t="shared" si="1"/>
        <v>0</v>
      </c>
      <c r="Q605" s="151">
        <v>0</v>
      </c>
      <c r="R605" s="151">
        <f t="shared" si="2"/>
        <v>0</v>
      </c>
      <c r="S605" s="151">
        <v>0</v>
      </c>
      <c r="T605" s="152">
        <f t="shared" si="3"/>
        <v>0</v>
      </c>
      <c r="AR605" s="153" t="s">
        <v>312</v>
      </c>
      <c r="AT605" s="153" t="s">
        <v>341</v>
      </c>
      <c r="AU605" s="153" t="s">
        <v>80</v>
      </c>
      <c r="AY605" s="3" t="s">
        <v>146</v>
      </c>
      <c r="BE605" s="154">
        <f t="shared" si="4"/>
        <v>0</v>
      </c>
      <c r="BF605" s="154">
        <f t="shared" si="5"/>
        <v>0</v>
      </c>
      <c r="BG605" s="154">
        <f t="shared" si="6"/>
        <v>0</v>
      </c>
      <c r="BH605" s="154">
        <f t="shared" si="7"/>
        <v>0</v>
      </c>
      <c r="BI605" s="154">
        <f t="shared" si="8"/>
        <v>0</v>
      </c>
      <c r="BJ605" s="3" t="s">
        <v>80</v>
      </c>
      <c r="BK605" s="155">
        <f t="shared" si="9"/>
        <v>0</v>
      </c>
      <c r="BL605" s="82" t="s">
        <v>232</v>
      </c>
      <c r="BM605" s="153" t="s">
        <v>965</v>
      </c>
      <c r="BP605" s="83"/>
    </row>
    <row r="606" spans="2:68" s="14" customFormat="1" ht="14.45" customHeight="1">
      <c r="B606" s="142"/>
      <c r="C606" s="184" t="s">
        <v>966</v>
      </c>
      <c r="D606" s="184" t="s">
        <v>341</v>
      </c>
      <c r="E606" s="185" t="s">
        <v>967</v>
      </c>
      <c r="F606" s="186" t="s">
        <v>968</v>
      </c>
      <c r="G606" s="187" t="s">
        <v>654</v>
      </c>
      <c r="H606" s="188">
        <v>2</v>
      </c>
      <c r="I606" s="188"/>
      <c r="J606" s="188">
        <f t="shared" si="0"/>
        <v>0</v>
      </c>
      <c r="K606" s="189"/>
      <c r="L606" s="190"/>
      <c r="M606" s="191"/>
      <c r="N606" s="192" t="s">
        <v>35</v>
      </c>
      <c r="O606" s="151">
        <v>0</v>
      </c>
      <c r="P606" s="151">
        <f t="shared" si="1"/>
        <v>0</v>
      </c>
      <c r="Q606" s="151">
        <v>0</v>
      </c>
      <c r="R606" s="151">
        <f t="shared" si="2"/>
        <v>0</v>
      </c>
      <c r="S606" s="151">
        <v>0</v>
      </c>
      <c r="T606" s="152">
        <f t="shared" si="3"/>
        <v>0</v>
      </c>
      <c r="AR606" s="153" t="s">
        <v>312</v>
      </c>
      <c r="AT606" s="153" t="s">
        <v>341</v>
      </c>
      <c r="AU606" s="153" t="s">
        <v>80</v>
      </c>
      <c r="AY606" s="3" t="s">
        <v>146</v>
      </c>
      <c r="BE606" s="154">
        <f t="shared" si="4"/>
        <v>0</v>
      </c>
      <c r="BF606" s="154">
        <f t="shared" si="5"/>
        <v>0</v>
      </c>
      <c r="BG606" s="154">
        <f t="shared" si="6"/>
        <v>0</v>
      </c>
      <c r="BH606" s="154">
        <f t="shared" si="7"/>
        <v>0</v>
      </c>
      <c r="BI606" s="154">
        <f t="shared" si="8"/>
        <v>0</v>
      </c>
      <c r="BJ606" s="3" t="s">
        <v>80</v>
      </c>
      <c r="BK606" s="155">
        <f t="shared" si="9"/>
        <v>0</v>
      </c>
      <c r="BL606" s="82" t="s">
        <v>232</v>
      </c>
      <c r="BM606" s="153" t="s">
        <v>969</v>
      </c>
      <c r="BP606" s="83"/>
    </row>
    <row r="607" spans="2:68" s="14" customFormat="1" ht="14.45" customHeight="1">
      <c r="B607" s="142"/>
      <c r="C607" s="184" t="s">
        <v>970</v>
      </c>
      <c r="D607" s="184" t="s">
        <v>341</v>
      </c>
      <c r="E607" s="185" t="s">
        <v>971</v>
      </c>
      <c r="F607" s="186" t="s">
        <v>972</v>
      </c>
      <c r="G607" s="187" t="s">
        <v>654</v>
      </c>
      <c r="H607" s="188">
        <v>1</v>
      </c>
      <c r="I607" s="188"/>
      <c r="J607" s="188">
        <f t="shared" si="0"/>
        <v>0</v>
      </c>
      <c r="K607" s="189"/>
      <c r="L607" s="190"/>
      <c r="M607" s="191"/>
      <c r="N607" s="192" t="s">
        <v>35</v>
      </c>
      <c r="O607" s="151">
        <v>0</v>
      </c>
      <c r="P607" s="151">
        <f t="shared" si="1"/>
        <v>0</v>
      </c>
      <c r="Q607" s="151">
        <v>0</v>
      </c>
      <c r="R607" s="151">
        <f t="shared" si="2"/>
        <v>0</v>
      </c>
      <c r="S607" s="151">
        <v>0</v>
      </c>
      <c r="T607" s="152">
        <f t="shared" si="3"/>
        <v>0</v>
      </c>
      <c r="AR607" s="153" t="s">
        <v>312</v>
      </c>
      <c r="AT607" s="153" t="s">
        <v>341</v>
      </c>
      <c r="AU607" s="153" t="s">
        <v>80</v>
      </c>
      <c r="AY607" s="3" t="s">
        <v>146</v>
      </c>
      <c r="BE607" s="154">
        <f t="shared" si="4"/>
        <v>0</v>
      </c>
      <c r="BF607" s="154">
        <f t="shared" si="5"/>
        <v>0</v>
      </c>
      <c r="BG607" s="154">
        <f t="shared" si="6"/>
        <v>0</v>
      </c>
      <c r="BH607" s="154">
        <f t="shared" si="7"/>
        <v>0</v>
      </c>
      <c r="BI607" s="154">
        <f t="shared" si="8"/>
        <v>0</v>
      </c>
      <c r="BJ607" s="3" t="s">
        <v>80</v>
      </c>
      <c r="BK607" s="155">
        <f t="shared" si="9"/>
        <v>0</v>
      </c>
      <c r="BL607" s="82" t="s">
        <v>232</v>
      </c>
      <c r="BM607" s="153" t="s">
        <v>973</v>
      </c>
      <c r="BP607" s="83"/>
    </row>
    <row r="608" spans="2:68" s="14" customFormat="1" ht="14.45" customHeight="1">
      <c r="B608" s="142"/>
      <c r="C608" s="184" t="s">
        <v>974</v>
      </c>
      <c r="D608" s="184" t="s">
        <v>341</v>
      </c>
      <c r="E608" s="185" t="s">
        <v>975</v>
      </c>
      <c r="F608" s="186" t="s">
        <v>976</v>
      </c>
      <c r="G608" s="187" t="s">
        <v>654</v>
      </c>
      <c r="H608" s="188">
        <v>3</v>
      </c>
      <c r="I608" s="188"/>
      <c r="J608" s="188">
        <f t="shared" ref="J608:J639" si="10">ROUND(I608*H608,3)</f>
        <v>0</v>
      </c>
      <c r="K608" s="189"/>
      <c r="L608" s="190"/>
      <c r="M608" s="191"/>
      <c r="N608" s="192" t="s">
        <v>35</v>
      </c>
      <c r="O608" s="151">
        <v>0</v>
      </c>
      <c r="P608" s="151">
        <f t="shared" ref="P608:P639" si="11">O608*H608</f>
        <v>0</v>
      </c>
      <c r="Q608" s="151">
        <v>0</v>
      </c>
      <c r="R608" s="151">
        <f t="shared" ref="R608:R639" si="12">Q608*H608</f>
        <v>0</v>
      </c>
      <c r="S608" s="151">
        <v>0</v>
      </c>
      <c r="T608" s="152">
        <f t="shared" ref="T608:T639" si="13">S608*H608</f>
        <v>0</v>
      </c>
      <c r="AR608" s="153" t="s">
        <v>312</v>
      </c>
      <c r="AT608" s="153" t="s">
        <v>341</v>
      </c>
      <c r="AU608" s="153" t="s">
        <v>80</v>
      </c>
      <c r="AY608" s="3" t="s">
        <v>146</v>
      </c>
      <c r="BE608" s="154">
        <f t="shared" ref="BE608:BE643" si="14">IF(N608="základná",J608,0)</f>
        <v>0</v>
      </c>
      <c r="BF608" s="154">
        <f t="shared" ref="BF608:BF643" si="15">IF(N608="znížená",J608,0)</f>
        <v>0</v>
      </c>
      <c r="BG608" s="154">
        <f t="shared" ref="BG608:BG643" si="16">IF(N608="zákl. prenesená",J608,0)</f>
        <v>0</v>
      </c>
      <c r="BH608" s="154">
        <f t="shared" ref="BH608:BH643" si="17">IF(N608="zníž. prenesená",J608,0)</f>
        <v>0</v>
      </c>
      <c r="BI608" s="154">
        <f t="shared" ref="BI608:BI643" si="18">IF(N608="nulová",J608,0)</f>
        <v>0</v>
      </c>
      <c r="BJ608" s="3" t="s">
        <v>80</v>
      </c>
      <c r="BK608" s="155">
        <f t="shared" ref="BK608:BK643" si="19">ROUND(I608*H608,3)</f>
        <v>0</v>
      </c>
      <c r="BL608" s="82" t="s">
        <v>232</v>
      </c>
      <c r="BM608" s="153" t="s">
        <v>977</v>
      </c>
      <c r="BP608" s="83"/>
    </row>
    <row r="609" spans="2:68" s="14" customFormat="1" ht="24.2" customHeight="1">
      <c r="B609" s="142"/>
      <c r="C609" s="184" t="s">
        <v>978</v>
      </c>
      <c r="D609" s="184" t="s">
        <v>341</v>
      </c>
      <c r="E609" s="185" t="s">
        <v>979</v>
      </c>
      <c r="F609" s="186" t="s">
        <v>980</v>
      </c>
      <c r="G609" s="187" t="s">
        <v>981</v>
      </c>
      <c r="H609" s="188">
        <v>3</v>
      </c>
      <c r="I609" s="188"/>
      <c r="J609" s="188">
        <f t="shared" si="10"/>
        <v>0</v>
      </c>
      <c r="K609" s="189"/>
      <c r="L609" s="190"/>
      <c r="M609" s="191"/>
      <c r="N609" s="192" t="s">
        <v>35</v>
      </c>
      <c r="O609" s="151">
        <v>0</v>
      </c>
      <c r="P609" s="151">
        <f t="shared" si="11"/>
        <v>0</v>
      </c>
      <c r="Q609" s="151">
        <v>0</v>
      </c>
      <c r="R609" s="151">
        <f t="shared" si="12"/>
        <v>0</v>
      </c>
      <c r="S609" s="151">
        <v>0</v>
      </c>
      <c r="T609" s="152">
        <f t="shared" si="13"/>
        <v>0</v>
      </c>
      <c r="AR609" s="153" t="s">
        <v>312</v>
      </c>
      <c r="AT609" s="153" t="s">
        <v>341</v>
      </c>
      <c r="AU609" s="153" t="s">
        <v>80</v>
      </c>
      <c r="AY609" s="3" t="s">
        <v>146</v>
      </c>
      <c r="BE609" s="154">
        <f t="shared" si="14"/>
        <v>0</v>
      </c>
      <c r="BF609" s="154">
        <f t="shared" si="15"/>
        <v>0</v>
      </c>
      <c r="BG609" s="154">
        <f t="shared" si="16"/>
        <v>0</v>
      </c>
      <c r="BH609" s="154">
        <f t="shared" si="17"/>
        <v>0</v>
      </c>
      <c r="BI609" s="154">
        <f t="shared" si="18"/>
        <v>0</v>
      </c>
      <c r="BJ609" s="3" t="s">
        <v>80</v>
      </c>
      <c r="BK609" s="155">
        <f t="shared" si="19"/>
        <v>0</v>
      </c>
      <c r="BL609" s="82" t="s">
        <v>232</v>
      </c>
      <c r="BM609" s="153" t="s">
        <v>982</v>
      </c>
      <c r="BP609" s="83"/>
    </row>
    <row r="610" spans="2:68" s="14" customFormat="1" ht="24.2" customHeight="1">
      <c r="B610" s="142"/>
      <c r="C610" s="184" t="s">
        <v>983</v>
      </c>
      <c r="D610" s="184" t="s">
        <v>341</v>
      </c>
      <c r="E610" s="185" t="s">
        <v>984</v>
      </c>
      <c r="F610" s="186" t="s">
        <v>985</v>
      </c>
      <c r="G610" s="187" t="s">
        <v>986</v>
      </c>
      <c r="H610" s="188">
        <v>2</v>
      </c>
      <c r="I610" s="188"/>
      <c r="J610" s="188">
        <f t="shared" si="10"/>
        <v>0</v>
      </c>
      <c r="K610" s="189"/>
      <c r="L610" s="190"/>
      <c r="M610" s="191"/>
      <c r="N610" s="192" t="s">
        <v>35</v>
      </c>
      <c r="O610" s="151">
        <v>0</v>
      </c>
      <c r="P610" s="151">
        <f t="shared" si="11"/>
        <v>0</v>
      </c>
      <c r="Q610" s="151">
        <v>0</v>
      </c>
      <c r="R610" s="151">
        <f t="shared" si="12"/>
        <v>0</v>
      </c>
      <c r="S610" s="151">
        <v>0</v>
      </c>
      <c r="T610" s="152">
        <f t="shared" si="13"/>
        <v>0</v>
      </c>
      <c r="AR610" s="153" t="s">
        <v>312</v>
      </c>
      <c r="AT610" s="153" t="s">
        <v>341</v>
      </c>
      <c r="AU610" s="153" t="s">
        <v>80</v>
      </c>
      <c r="AY610" s="3" t="s">
        <v>146</v>
      </c>
      <c r="BE610" s="154">
        <f t="shared" si="14"/>
        <v>0</v>
      </c>
      <c r="BF610" s="154">
        <f t="shared" si="15"/>
        <v>0</v>
      </c>
      <c r="BG610" s="154">
        <f t="shared" si="16"/>
        <v>0</v>
      </c>
      <c r="BH610" s="154">
        <f t="shared" si="17"/>
        <v>0</v>
      </c>
      <c r="BI610" s="154">
        <f t="shared" si="18"/>
        <v>0</v>
      </c>
      <c r="BJ610" s="3" t="s">
        <v>80</v>
      </c>
      <c r="BK610" s="155">
        <f t="shared" si="19"/>
        <v>0</v>
      </c>
      <c r="BL610" s="82" t="s">
        <v>232</v>
      </c>
      <c r="BM610" s="153" t="s">
        <v>987</v>
      </c>
      <c r="BP610" s="83"/>
    </row>
    <row r="611" spans="2:68" s="14" customFormat="1" ht="24.2" customHeight="1">
      <c r="B611" s="142"/>
      <c r="C611" s="184" t="s">
        <v>988</v>
      </c>
      <c r="D611" s="184" t="s">
        <v>341</v>
      </c>
      <c r="E611" s="185" t="s">
        <v>989</v>
      </c>
      <c r="F611" s="186" t="s">
        <v>990</v>
      </c>
      <c r="G611" s="187" t="s">
        <v>151</v>
      </c>
      <c r="H611" s="188">
        <v>23</v>
      </c>
      <c r="I611" s="188"/>
      <c r="J611" s="188">
        <f t="shared" si="10"/>
        <v>0</v>
      </c>
      <c r="K611" s="189"/>
      <c r="L611" s="190"/>
      <c r="M611" s="191"/>
      <c r="N611" s="192" t="s">
        <v>35</v>
      </c>
      <c r="O611" s="151">
        <v>0</v>
      </c>
      <c r="P611" s="151">
        <f t="shared" si="11"/>
        <v>0</v>
      </c>
      <c r="Q611" s="151">
        <v>0</v>
      </c>
      <c r="R611" s="151">
        <f t="shared" si="12"/>
        <v>0</v>
      </c>
      <c r="S611" s="151">
        <v>0</v>
      </c>
      <c r="T611" s="152">
        <f t="shared" si="13"/>
        <v>0</v>
      </c>
      <c r="AR611" s="153" t="s">
        <v>312</v>
      </c>
      <c r="AT611" s="153" t="s">
        <v>341</v>
      </c>
      <c r="AU611" s="153" t="s">
        <v>80</v>
      </c>
      <c r="AY611" s="3" t="s">
        <v>146</v>
      </c>
      <c r="BE611" s="154">
        <f t="shared" si="14"/>
        <v>0</v>
      </c>
      <c r="BF611" s="154">
        <f t="shared" si="15"/>
        <v>0</v>
      </c>
      <c r="BG611" s="154">
        <f t="shared" si="16"/>
        <v>0</v>
      </c>
      <c r="BH611" s="154">
        <f t="shared" si="17"/>
        <v>0</v>
      </c>
      <c r="BI611" s="154">
        <f t="shared" si="18"/>
        <v>0</v>
      </c>
      <c r="BJ611" s="3" t="s">
        <v>80</v>
      </c>
      <c r="BK611" s="155">
        <f t="shared" si="19"/>
        <v>0</v>
      </c>
      <c r="BL611" s="82" t="s">
        <v>232</v>
      </c>
      <c r="BM611" s="153" t="s">
        <v>991</v>
      </c>
      <c r="BP611" s="83"/>
    </row>
    <row r="612" spans="2:68" s="14" customFormat="1" ht="24.2" customHeight="1">
      <c r="B612" s="142"/>
      <c r="C612" s="184" t="s">
        <v>992</v>
      </c>
      <c r="D612" s="184" t="s">
        <v>341</v>
      </c>
      <c r="E612" s="185" t="s">
        <v>993</v>
      </c>
      <c r="F612" s="186" t="s">
        <v>994</v>
      </c>
      <c r="G612" s="187" t="s">
        <v>151</v>
      </c>
      <c r="H612" s="188">
        <v>23</v>
      </c>
      <c r="I612" s="188"/>
      <c r="J612" s="188">
        <f t="shared" si="10"/>
        <v>0</v>
      </c>
      <c r="K612" s="189"/>
      <c r="L612" s="190"/>
      <c r="M612" s="191"/>
      <c r="N612" s="192" t="s">
        <v>35</v>
      </c>
      <c r="O612" s="151">
        <v>0</v>
      </c>
      <c r="P612" s="151">
        <f t="shared" si="11"/>
        <v>0</v>
      </c>
      <c r="Q612" s="151">
        <v>0</v>
      </c>
      <c r="R612" s="151">
        <f t="shared" si="12"/>
        <v>0</v>
      </c>
      <c r="S612" s="151">
        <v>0</v>
      </c>
      <c r="T612" s="152">
        <f t="shared" si="13"/>
        <v>0</v>
      </c>
      <c r="AR612" s="153" t="s">
        <v>312</v>
      </c>
      <c r="AT612" s="153" t="s">
        <v>341</v>
      </c>
      <c r="AU612" s="153" t="s">
        <v>80</v>
      </c>
      <c r="AY612" s="3" t="s">
        <v>146</v>
      </c>
      <c r="BE612" s="154">
        <f t="shared" si="14"/>
        <v>0</v>
      </c>
      <c r="BF612" s="154">
        <f t="shared" si="15"/>
        <v>0</v>
      </c>
      <c r="BG612" s="154">
        <f t="shared" si="16"/>
        <v>0</v>
      </c>
      <c r="BH612" s="154">
        <f t="shared" si="17"/>
        <v>0</v>
      </c>
      <c r="BI612" s="154">
        <f t="shared" si="18"/>
        <v>0</v>
      </c>
      <c r="BJ612" s="3" t="s">
        <v>80</v>
      </c>
      <c r="BK612" s="155">
        <f t="shared" si="19"/>
        <v>0</v>
      </c>
      <c r="BL612" s="82" t="s">
        <v>232</v>
      </c>
      <c r="BM612" s="153" t="s">
        <v>995</v>
      </c>
      <c r="BP612" s="83"/>
    </row>
    <row r="613" spans="2:68" s="14" customFormat="1" ht="24.2" customHeight="1">
      <c r="B613" s="142"/>
      <c r="C613" s="184" t="s">
        <v>996</v>
      </c>
      <c r="D613" s="184" t="s">
        <v>341</v>
      </c>
      <c r="E613" s="185" t="s">
        <v>997</v>
      </c>
      <c r="F613" s="186" t="s">
        <v>998</v>
      </c>
      <c r="G613" s="187" t="s">
        <v>322</v>
      </c>
      <c r="H613" s="188">
        <v>0.23200000000000001</v>
      </c>
      <c r="I613" s="188"/>
      <c r="J613" s="188">
        <f t="shared" si="10"/>
        <v>0</v>
      </c>
      <c r="K613" s="189"/>
      <c r="L613" s="190"/>
      <c r="M613" s="191"/>
      <c r="N613" s="192" t="s">
        <v>35</v>
      </c>
      <c r="O613" s="151">
        <v>0</v>
      </c>
      <c r="P613" s="151">
        <f t="shared" si="11"/>
        <v>0</v>
      </c>
      <c r="Q613" s="151">
        <v>0</v>
      </c>
      <c r="R613" s="151">
        <f t="shared" si="12"/>
        <v>0</v>
      </c>
      <c r="S613" s="151">
        <v>0</v>
      </c>
      <c r="T613" s="152">
        <f t="shared" si="13"/>
        <v>0</v>
      </c>
      <c r="AR613" s="153" t="s">
        <v>312</v>
      </c>
      <c r="AT613" s="153" t="s">
        <v>341</v>
      </c>
      <c r="AU613" s="153" t="s">
        <v>80</v>
      </c>
      <c r="AY613" s="3" t="s">
        <v>146</v>
      </c>
      <c r="BE613" s="154">
        <f t="shared" si="14"/>
        <v>0</v>
      </c>
      <c r="BF613" s="154">
        <f t="shared" si="15"/>
        <v>0</v>
      </c>
      <c r="BG613" s="154">
        <f t="shared" si="16"/>
        <v>0</v>
      </c>
      <c r="BH613" s="154">
        <f t="shared" si="17"/>
        <v>0</v>
      </c>
      <c r="BI613" s="154">
        <f t="shared" si="18"/>
        <v>0</v>
      </c>
      <c r="BJ613" s="3" t="s">
        <v>80</v>
      </c>
      <c r="BK613" s="155">
        <f t="shared" si="19"/>
        <v>0</v>
      </c>
      <c r="BL613" s="82" t="s">
        <v>232</v>
      </c>
      <c r="BM613" s="153" t="s">
        <v>999</v>
      </c>
      <c r="BP613" s="83"/>
    </row>
    <row r="614" spans="2:68" s="14" customFormat="1" ht="14.45" customHeight="1">
      <c r="B614" s="142"/>
      <c r="C614" s="184" t="s">
        <v>1000</v>
      </c>
      <c r="D614" s="184" t="s">
        <v>341</v>
      </c>
      <c r="E614" s="185" t="s">
        <v>1001</v>
      </c>
      <c r="F614" s="186" t="s">
        <v>1002</v>
      </c>
      <c r="G614" s="187" t="s">
        <v>654</v>
      </c>
      <c r="H614" s="188">
        <v>2</v>
      </c>
      <c r="I614" s="188"/>
      <c r="J614" s="188">
        <f t="shared" si="10"/>
        <v>0</v>
      </c>
      <c r="K614" s="189"/>
      <c r="L614" s="190"/>
      <c r="M614" s="191"/>
      <c r="N614" s="192" t="s">
        <v>35</v>
      </c>
      <c r="O614" s="151">
        <v>0</v>
      </c>
      <c r="P614" s="151">
        <f t="shared" si="11"/>
        <v>0</v>
      </c>
      <c r="Q614" s="151">
        <v>0</v>
      </c>
      <c r="R614" s="151">
        <f t="shared" si="12"/>
        <v>0</v>
      </c>
      <c r="S614" s="151">
        <v>0</v>
      </c>
      <c r="T614" s="152">
        <f t="shared" si="13"/>
        <v>0</v>
      </c>
      <c r="AR614" s="153" t="s">
        <v>312</v>
      </c>
      <c r="AT614" s="153" t="s">
        <v>341</v>
      </c>
      <c r="AU614" s="153" t="s">
        <v>80</v>
      </c>
      <c r="AY614" s="3" t="s">
        <v>146</v>
      </c>
      <c r="BE614" s="154">
        <f t="shared" si="14"/>
        <v>0</v>
      </c>
      <c r="BF614" s="154">
        <f t="shared" si="15"/>
        <v>0</v>
      </c>
      <c r="BG614" s="154">
        <f t="shared" si="16"/>
        <v>0</v>
      </c>
      <c r="BH614" s="154">
        <f t="shared" si="17"/>
        <v>0</v>
      </c>
      <c r="BI614" s="154">
        <f t="shared" si="18"/>
        <v>0</v>
      </c>
      <c r="BJ614" s="3" t="s">
        <v>80</v>
      </c>
      <c r="BK614" s="155">
        <f t="shared" si="19"/>
        <v>0</v>
      </c>
      <c r="BL614" s="82" t="s">
        <v>232</v>
      </c>
      <c r="BM614" s="153" t="s">
        <v>1003</v>
      </c>
      <c r="BP614" s="83"/>
    </row>
    <row r="615" spans="2:68" s="14" customFormat="1" ht="24.2" customHeight="1">
      <c r="B615" s="142"/>
      <c r="C615" s="184" t="s">
        <v>1004</v>
      </c>
      <c r="D615" s="184" t="s">
        <v>341</v>
      </c>
      <c r="E615" s="185" t="s">
        <v>1005</v>
      </c>
      <c r="F615" s="186" t="s">
        <v>1006</v>
      </c>
      <c r="G615" s="187" t="s">
        <v>654</v>
      </c>
      <c r="H615" s="188">
        <v>3</v>
      </c>
      <c r="I615" s="188"/>
      <c r="J615" s="188">
        <f t="shared" si="10"/>
        <v>0</v>
      </c>
      <c r="K615" s="189"/>
      <c r="L615" s="190"/>
      <c r="M615" s="191"/>
      <c r="N615" s="192" t="s">
        <v>35</v>
      </c>
      <c r="O615" s="151">
        <v>0</v>
      </c>
      <c r="P615" s="151">
        <f t="shared" si="11"/>
        <v>0</v>
      </c>
      <c r="Q615" s="151">
        <v>0</v>
      </c>
      <c r="R615" s="151">
        <f t="shared" si="12"/>
        <v>0</v>
      </c>
      <c r="S615" s="151">
        <v>0</v>
      </c>
      <c r="T615" s="152">
        <f t="shared" si="13"/>
        <v>0</v>
      </c>
      <c r="AR615" s="153" t="s">
        <v>312</v>
      </c>
      <c r="AT615" s="153" t="s">
        <v>341</v>
      </c>
      <c r="AU615" s="153" t="s">
        <v>80</v>
      </c>
      <c r="AY615" s="3" t="s">
        <v>146</v>
      </c>
      <c r="BE615" s="154">
        <f t="shared" si="14"/>
        <v>0</v>
      </c>
      <c r="BF615" s="154">
        <f t="shared" si="15"/>
        <v>0</v>
      </c>
      <c r="BG615" s="154">
        <f t="shared" si="16"/>
        <v>0</v>
      </c>
      <c r="BH615" s="154">
        <f t="shared" si="17"/>
        <v>0</v>
      </c>
      <c r="BI615" s="154">
        <f t="shared" si="18"/>
        <v>0</v>
      </c>
      <c r="BJ615" s="3" t="s">
        <v>80</v>
      </c>
      <c r="BK615" s="155">
        <f t="shared" si="19"/>
        <v>0</v>
      </c>
      <c r="BL615" s="82" t="s">
        <v>232</v>
      </c>
      <c r="BM615" s="153" t="s">
        <v>1007</v>
      </c>
      <c r="BP615" s="83"/>
    </row>
    <row r="616" spans="2:68" s="14" customFormat="1" ht="14.45" customHeight="1">
      <c r="B616" s="142"/>
      <c r="C616" s="184" t="s">
        <v>1008</v>
      </c>
      <c r="D616" s="184" t="s">
        <v>341</v>
      </c>
      <c r="E616" s="185" t="s">
        <v>1009</v>
      </c>
      <c r="F616" s="186" t="s">
        <v>1010</v>
      </c>
      <c r="G616" s="187" t="s">
        <v>654</v>
      </c>
      <c r="H616" s="188">
        <v>2</v>
      </c>
      <c r="I616" s="188"/>
      <c r="J616" s="188">
        <f t="shared" si="10"/>
        <v>0</v>
      </c>
      <c r="K616" s="189"/>
      <c r="L616" s="190"/>
      <c r="M616" s="191"/>
      <c r="N616" s="192" t="s">
        <v>35</v>
      </c>
      <c r="O616" s="151">
        <v>0</v>
      </c>
      <c r="P616" s="151">
        <f t="shared" si="11"/>
        <v>0</v>
      </c>
      <c r="Q616" s="151">
        <v>0</v>
      </c>
      <c r="R616" s="151">
        <f t="shared" si="12"/>
        <v>0</v>
      </c>
      <c r="S616" s="151">
        <v>0</v>
      </c>
      <c r="T616" s="152">
        <f t="shared" si="13"/>
        <v>0</v>
      </c>
      <c r="AR616" s="153" t="s">
        <v>312</v>
      </c>
      <c r="AT616" s="153" t="s">
        <v>341</v>
      </c>
      <c r="AU616" s="153" t="s">
        <v>80</v>
      </c>
      <c r="AY616" s="3" t="s">
        <v>146</v>
      </c>
      <c r="BE616" s="154">
        <f t="shared" si="14"/>
        <v>0</v>
      </c>
      <c r="BF616" s="154">
        <f t="shared" si="15"/>
        <v>0</v>
      </c>
      <c r="BG616" s="154">
        <f t="shared" si="16"/>
        <v>0</v>
      </c>
      <c r="BH616" s="154">
        <f t="shared" si="17"/>
        <v>0</v>
      </c>
      <c r="BI616" s="154">
        <f t="shared" si="18"/>
        <v>0</v>
      </c>
      <c r="BJ616" s="3" t="s">
        <v>80</v>
      </c>
      <c r="BK616" s="155">
        <f t="shared" si="19"/>
        <v>0</v>
      </c>
      <c r="BL616" s="82" t="s">
        <v>232</v>
      </c>
      <c r="BM616" s="153" t="s">
        <v>1011</v>
      </c>
      <c r="BP616" s="83"/>
    </row>
    <row r="617" spans="2:68" s="14" customFormat="1" ht="14.45" customHeight="1">
      <c r="B617" s="142"/>
      <c r="C617" s="184" t="s">
        <v>1012</v>
      </c>
      <c r="D617" s="184" t="s">
        <v>341</v>
      </c>
      <c r="E617" s="185" t="s">
        <v>1013</v>
      </c>
      <c r="F617" s="186" t="s">
        <v>1014</v>
      </c>
      <c r="G617" s="187" t="s">
        <v>654</v>
      </c>
      <c r="H617" s="188">
        <v>2</v>
      </c>
      <c r="I617" s="188"/>
      <c r="J617" s="188">
        <f t="shared" si="10"/>
        <v>0</v>
      </c>
      <c r="K617" s="189"/>
      <c r="L617" s="190"/>
      <c r="M617" s="191"/>
      <c r="N617" s="192" t="s">
        <v>35</v>
      </c>
      <c r="O617" s="151">
        <v>0</v>
      </c>
      <c r="P617" s="151">
        <f t="shared" si="11"/>
        <v>0</v>
      </c>
      <c r="Q617" s="151">
        <v>0</v>
      </c>
      <c r="R617" s="151">
        <f t="shared" si="12"/>
        <v>0</v>
      </c>
      <c r="S617" s="151">
        <v>0</v>
      </c>
      <c r="T617" s="152">
        <f t="shared" si="13"/>
        <v>0</v>
      </c>
      <c r="AR617" s="153" t="s">
        <v>312</v>
      </c>
      <c r="AT617" s="153" t="s">
        <v>341</v>
      </c>
      <c r="AU617" s="153" t="s">
        <v>80</v>
      </c>
      <c r="AY617" s="3" t="s">
        <v>146</v>
      </c>
      <c r="BE617" s="154">
        <f t="shared" si="14"/>
        <v>0</v>
      </c>
      <c r="BF617" s="154">
        <f t="shared" si="15"/>
        <v>0</v>
      </c>
      <c r="BG617" s="154">
        <f t="shared" si="16"/>
        <v>0</v>
      </c>
      <c r="BH617" s="154">
        <f t="shared" si="17"/>
        <v>0</v>
      </c>
      <c r="BI617" s="154">
        <f t="shared" si="18"/>
        <v>0</v>
      </c>
      <c r="BJ617" s="3" t="s">
        <v>80</v>
      </c>
      <c r="BK617" s="155">
        <f t="shared" si="19"/>
        <v>0</v>
      </c>
      <c r="BL617" s="82" t="s">
        <v>232</v>
      </c>
      <c r="BM617" s="153" t="s">
        <v>1015</v>
      </c>
      <c r="BP617" s="83"/>
    </row>
    <row r="618" spans="2:68" s="14" customFormat="1" ht="14.45" customHeight="1">
      <c r="B618" s="142"/>
      <c r="C618" s="184" t="s">
        <v>1016</v>
      </c>
      <c r="D618" s="184" t="s">
        <v>341</v>
      </c>
      <c r="E618" s="185" t="s">
        <v>1017</v>
      </c>
      <c r="F618" s="186" t="s">
        <v>1018</v>
      </c>
      <c r="G618" s="187" t="s">
        <v>654</v>
      </c>
      <c r="H618" s="188">
        <v>0</v>
      </c>
      <c r="I618" s="188"/>
      <c r="J618" s="188">
        <f t="shared" si="10"/>
        <v>0</v>
      </c>
      <c r="K618" s="189"/>
      <c r="L618" s="190"/>
      <c r="M618" s="191"/>
      <c r="N618" s="192" t="s">
        <v>35</v>
      </c>
      <c r="O618" s="151">
        <v>0</v>
      </c>
      <c r="P618" s="151">
        <f t="shared" si="11"/>
        <v>0</v>
      </c>
      <c r="Q618" s="151">
        <v>0</v>
      </c>
      <c r="R618" s="151">
        <f t="shared" si="12"/>
        <v>0</v>
      </c>
      <c r="S618" s="151">
        <v>0</v>
      </c>
      <c r="T618" s="152">
        <f t="shared" si="13"/>
        <v>0</v>
      </c>
      <c r="AR618" s="153" t="s">
        <v>312</v>
      </c>
      <c r="AT618" s="153" t="s">
        <v>341</v>
      </c>
      <c r="AU618" s="153" t="s">
        <v>80</v>
      </c>
      <c r="AY618" s="3" t="s">
        <v>146</v>
      </c>
      <c r="BE618" s="154">
        <f t="shared" si="14"/>
        <v>0</v>
      </c>
      <c r="BF618" s="154">
        <f t="shared" si="15"/>
        <v>0</v>
      </c>
      <c r="BG618" s="154">
        <f t="shared" si="16"/>
        <v>0</v>
      </c>
      <c r="BH618" s="154">
        <f t="shared" si="17"/>
        <v>0</v>
      </c>
      <c r="BI618" s="154">
        <f t="shared" si="18"/>
        <v>0</v>
      </c>
      <c r="BJ618" s="3" t="s">
        <v>80</v>
      </c>
      <c r="BK618" s="155">
        <f t="shared" si="19"/>
        <v>0</v>
      </c>
      <c r="BL618" s="82" t="s">
        <v>232</v>
      </c>
      <c r="BM618" s="153" t="s">
        <v>1019</v>
      </c>
      <c r="BP618" s="83"/>
    </row>
    <row r="619" spans="2:68" s="14" customFormat="1" ht="24.2" customHeight="1">
      <c r="B619" s="142"/>
      <c r="C619" s="184" t="s">
        <v>1020</v>
      </c>
      <c r="D619" s="184" t="s">
        <v>341</v>
      </c>
      <c r="E619" s="185" t="s">
        <v>1021</v>
      </c>
      <c r="F619" s="186" t="s">
        <v>1022</v>
      </c>
      <c r="G619" s="187" t="s">
        <v>986</v>
      </c>
      <c r="H619" s="188">
        <v>1</v>
      </c>
      <c r="I619" s="188"/>
      <c r="J619" s="188">
        <f t="shared" si="10"/>
        <v>0</v>
      </c>
      <c r="K619" s="189"/>
      <c r="L619" s="190"/>
      <c r="M619" s="191"/>
      <c r="N619" s="192" t="s">
        <v>35</v>
      </c>
      <c r="O619" s="151">
        <v>0</v>
      </c>
      <c r="P619" s="151">
        <f t="shared" si="11"/>
        <v>0</v>
      </c>
      <c r="Q619" s="151">
        <v>0</v>
      </c>
      <c r="R619" s="151">
        <f t="shared" si="12"/>
        <v>0</v>
      </c>
      <c r="S619" s="151">
        <v>0</v>
      </c>
      <c r="T619" s="152">
        <f t="shared" si="13"/>
        <v>0</v>
      </c>
      <c r="AR619" s="153" t="s">
        <v>312</v>
      </c>
      <c r="AT619" s="153" t="s">
        <v>341</v>
      </c>
      <c r="AU619" s="153" t="s">
        <v>80</v>
      </c>
      <c r="AY619" s="3" t="s">
        <v>146</v>
      </c>
      <c r="BE619" s="154">
        <f t="shared" si="14"/>
        <v>0</v>
      </c>
      <c r="BF619" s="154">
        <f t="shared" si="15"/>
        <v>0</v>
      </c>
      <c r="BG619" s="154">
        <f t="shared" si="16"/>
        <v>0</v>
      </c>
      <c r="BH619" s="154">
        <f t="shared" si="17"/>
        <v>0</v>
      </c>
      <c r="BI619" s="154">
        <f t="shared" si="18"/>
        <v>0</v>
      </c>
      <c r="BJ619" s="3" t="s">
        <v>80</v>
      </c>
      <c r="BK619" s="155">
        <f t="shared" si="19"/>
        <v>0</v>
      </c>
      <c r="BL619" s="82" t="s">
        <v>232</v>
      </c>
      <c r="BM619" s="153" t="s">
        <v>1023</v>
      </c>
      <c r="BP619" s="83"/>
    </row>
    <row r="620" spans="2:68" s="14" customFormat="1" ht="14.45" customHeight="1">
      <c r="B620" s="142"/>
      <c r="C620" s="184" t="s">
        <v>1024</v>
      </c>
      <c r="D620" s="184" t="s">
        <v>341</v>
      </c>
      <c r="E620" s="185" t="s">
        <v>1025</v>
      </c>
      <c r="F620" s="186" t="s">
        <v>1026</v>
      </c>
      <c r="G620" s="187" t="s">
        <v>981</v>
      </c>
      <c r="H620" s="188">
        <v>0</v>
      </c>
      <c r="I620" s="188"/>
      <c r="J620" s="188">
        <f t="shared" si="10"/>
        <v>0</v>
      </c>
      <c r="K620" s="189"/>
      <c r="L620" s="190"/>
      <c r="M620" s="191"/>
      <c r="N620" s="192" t="s">
        <v>35</v>
      </c>
      <c r="O620" s="151">
        <v>0</v>
      </c>
      <c r="P620" s="151">
        <f t="shared" si="11"/>
        <v>0</v>
      </c>
      <c r="Q620" s="151">
        <v>0</v>
      </c>
      <c r="R620" s="151">
        <f t="shared" si="12"/>
        <v>0</v>
      </c>
      <c r="S620" s="151">
        <v>0</v>
      </c>
      <c r="T620" s="152">
        <f t="shared" si="13"/>
        <v>0</v>
      </c>
      <c r="AR620" s="153" t="s">
        <v>312</v>
      </c>
      <c r="AT620" s="153" t="s">
        <v>341</v>
      </c>
      <c r="AU620" s="153" t="s">
        <v>80</v>
      </c>
      <c r="AY620" s="3" t="s">
        <v>146</v>
      </c>
      <c r="BE620" s="154">
        <f t="shared" si="14"/>
        <v>0</v>
      </c>
      <c r="BF620" s="154">
        <f t="shared" si="15"/>
        <v>0</v>
      </c>
      <c r="BG620" s="154">
        <f t="shared" si="16"/>
        <v>0</v>
      </c>
      <c r="BH620" s="154">
        <f t="shared" si="17"/>
        <v>0</v>
      </c>
      <c r="BI620" s="154">
        <f t="shared" si="18"/>
        <v>0</v>
      </c>
      <c r="BJ620" s="3" t="s">
        <v>80</v>
      </c>
      <c r="BK620" s="155">
        <f t="shared" si="19"/>
        <v>0</v>
      </c>
      <c r="BL620" s="82" t="s">
        <v>232</v>
      </c>
      <c r="BM620" s="153" t="s">
        <v>1027</v>
      </c>
      <c r="BP620" s="83"/>
    </row>
    <row r="621" spans="2:68" s="14" customFormat="1" ht="24.2" customHeight="1">
      <c r="B621" s="142"/>
      <c r="C621" s="184" t="s">
        <v>1028</v>
      </c>
      <c r="D621" s="184" t="s">
        <v>341</v>
      </c>
      <c r="E621" s="185" t="s">
        <v>1029</v>
      </c>
      <c r="F621" s="186" t="s">
        <v>1030</v>
      </c>
      <c r="G621" s="187" t="s">
        <v>986</v>
      </c>
      <c r="H621" s="188">
        <v>2</v>
      </c>
      <c r="I621" s="188"/>
      <c r="J621" s="188">
        <f t="shared" si="10"/>
        <v>0</v>
      </c>
      <c r="K621" s="189"/>
      <c r="L621" s="190"/>
      <c r="M621" s="191"/>
      <c r="N621" s="192" t="s">
        <v>35</v>
      </c>
      <c r="O621" s="151">
        <v>0</v>
      </c>
      <c r="P621" s="151">
        <f t="shared" si="11"/>
        <v>0</v>
      </c>
      <c r="Q621" s="151">
        <v>0</v>
      </c>
      <c r="R621" s="151">
        <f t="shared" si="12"/>
        <v>0</v>
      </c>
      <c r="S621" s="151">
        <v>0</v>
      </c>
      <c r="T621" s="152">
        <f t="shared" si="13"/>
        <v>0</v>
      </c>
      <c r="AR621" s="153" t="s">
        <v>312</v>
      </c>
      <c r="AT621" s="153" t="s">
        <v>341</v>
      </c>
      <c r="AU621" s="153" t="s">
        <v>80</v>
      </c>
      <c r="AY621" s="3" t="s">
        <v>146</v>
      </c>
      <c r="BE621" s="154">
        <f t="shared" si="14"/>
        <v>0</v>
      </c>
      <c r="BF621" s="154">
        <f t="shared" si="15"/>
        <v>0</v>
      </c>
      <c r="BG621" s="154">
        <f t="shared" si="16"/>
        <v>0</v>
      </c>
      <c r="BH621" s="154">
        <f t="shared" si="17"/>
        <v>0</v>
      </c>
      <c r="BI621" s="154">
        <f t="shared" si="18"/>
        <v>0</v>
      </c>
      <c r="BJ621" s="3" t="s">
        <v>80</v>
      </c>
      <c r="BK621" s="155">
        <f t="shared" si="19"/>
        <v>0</v>
      </c>
      <c r="BL621" s="82" t="s">
        <v>232</v>
      </c>
      <c r="BM621" s="153" t="s">
        <v>1031</v>
      </c>
      <c r="BP621" s="83"/>
    </row>
    <row r="622" spans="2:68" s="14" customFormat="1" ht="14.45" customHeight="1">
      <c r="B622" s="142"/>
      <c r="C622" s="184" t="s">
        <v>1032</v>
      </c>
      <c r="D622" s="184" t="s">
        <v>341</v>
      </c>
      <c r="E622" s="185" t="s">
        <v>1033</v>
      </c>
      <c r="F622" s="186" t="s">
        <v>1034</v>
      </c>
      <c r="G622" s="187" t="s">
        <v>654</v>
      </c>
      <c r="H622" s="188">
        <v>2</v>
      </c>
      <c r="I622" s="188"/>
      <c r="J622" s="188">
        <f t="shared" si="10"/>
        <v>0</v>
      </c>
      <c r="K622" s="189"/>
      <c r="L622" s="190"/>
      <c r="M622" s="191"/>
      <c r="N622" s="192" t="s">
        <v>35</v>
      </c>
      <c r="O622" s="151">
        <v>0</v>
      </c>
      <c r="P622" s="151">
        <f t="shared" si="11"/>
        <v>0</v>
      </c>
      <c r="Q622" s="151">
        <v>0</v>
      </c>
      <c r="R622" s="151">
        <f t="shared" si="12"/>
        <v>0</v>
      </c>
      <c r="S622" s="151">
        <v>0</v>
      </c>
      <c r="T622" s="152">
        <f t="shared" si="13"/>
        <v>0</v>
      </c>
      <c r="AR622" s="153" t="s">
        <v>312</v>
      </c>
      <c r="AT622" s="153" t="s">
        <v>341</v>
      </c>
      <c r="AU622" s="153" t="s">
        <v>80</v>
      </c>
      <c r="AY622" s="3" t="s">
        <v>146</v>
      </c>
      <c r="BE622" s="154">
        <f t="shared" si="14"/>
        <v>0</v>
      </c>
      <c r="BF622" s="154">
        <f t="shared" si="15"/>
        <v>0</v>
      </c>
      <c r="BG622" s="154">
        <f t="shared" si="16"/>
        <v>0</v>
      </c>
      <c r="BH622" s="154">
        <f t="shared" si="17"/>
        <v>0</v>
      </c>
      <c r="BI622" s="154">
        <f t="shared" si="18"/>
        <v>0</v>
      </c>
      <c r="BJ622" s="3" t="s">
        <v>80</v>
      </c>
      <c r="BK622" s="155">
        <f t="shared" si="19"/>
        <v>0</v>
      </c>
      <c r="BL622" s="82" t="s">
        <v>232</v>
      </c>
      <c r="BM622" s="153" t="s">
        <v>1035</v>
      </c>
      <c r="BP622" s="83"/>
    </row>
    <row r="623" spans="2:68" s="14" customFormat="1" ht="24.2" customHeight="1">
      <c r="B623" s="142"/>
      <c r="C623" s="184" t="s">
        <v>1036</v>
      </c>
      <c r="D623" s="184" t="s">
        <v>341</v>
      </c>
      <c r="E623" s="185" t="s">
        <v>1037</v>
      </c>
      <c r="F623" s="186" t="s">
        <v>1038</v>
      </c>
      <c r="G623" s="187" t="s">
        <v>981</v>
      </c>
      <c r="H623" s="188">
        <v>3</v>
      </c>
      <c r="I623" s="188"/>
      <c r="J623" s="188">
        <f t="shared" si="10"/>
        <v>0</v>
      </c>
      <c r="K623" s="189"/>
      <c r="L623" s="190"/>
      <c r="M623" s="191"/>
      <c r="N623" s="192" t="s">
        <v>35</v>
      </c>
      <c r="O623" s="151">
        <v>0</v>
      </c>
      <c r="P623" s="151">
        <f t="shared" si="11"/>
        <v>0</v>
      </c>
      <c r="Q623" s="151">
        <v>0</v>
      </c>
      <c r="R623" s="151">
        <f t="shared" si="12"/>
        <v>0</v>
      </c>
      <c r="S623" s="151">
        <v>0</v>
      </c>
      <c r="T623" s="152">
        <f t="shared" si="13"/>
        <v>0</v>
      </c>
      <c r="AR623" s="153" t="s">
        <v>312</v>
      </c>
      <c r="AT623" s="153" t="s">
        <v>341</v>
      </c>
      <c r="AU623" s="153" t="s">
        <v>80</v>
      </c>
      <c r="AY623" s="3" t="s">
        <v>146</v>
      </c>
      <c r="BE623" s="154">
        <f t="shared" si="14"/>
        <v>0</v>
      </c>
      <c r="BF623" s="154">
        <f t="shared" si="15"/>
        <v>0</v>
      </c>
      <c r="BG623" s="154">
        <f t="shared" si="16"/>
        <v>0</v>
      </c>
      <c r="BH623" s="154">
        <f t="shared" si="17"/>
        <v>0</v>
      </c>
      <c r="BI623" s="154">
        <f t="shared" si="18"/>
        <v>0</v>
      </c>
      <c r="BJ623" s="3" t="s">
        <v>80</v>
      </c>
      <c r="BK623" s="155">
        <f t="shared" si="19"/>
        <v>0</v>
      </c>
      <c r="BL623" s="82" t="s">
        <v>232</v>
      </c>
      <c r="BM623" s="153" t="s">
        <v>1039</v>
      </c>
      <c r="BP623" s="83"/>
    </row>
    <row r="624" spans="2:68" s="14" customFormat="1" ht="24.2" customHeight="1">
      <c r="B624" s="142"/>
      <c r="C624" s="184" t="s">
        <v>1040</v>
      </c>
      <c r="D624" s="184" t="s">
        <v>341</v>
      </c>
      <c r="E624" s="185" t="s">
        <v>1041</v>
      </c>
      <c r="F624" s="186" t="s">
        <v>1042</v>
      </c>
      <c r="G624" s="187" t="s">
        <v>986</v>
      </c>
      <c r="H624" s="188">
        <v>3</v>
      </c>
      <c r="I624" s="188"/>
      <c r="J624" s="188">
        <f t="shared" si="10"/>
        <v>0</v>
      </c>
      <c r="K624" s="189"/>
      <c r="L624" s="190"/>
      <c r="M624" s="191"/>
      <c r="N624" s="192" t="s">
        <v>35</v>
      </c>
      <c r="O624" s="151">
        <v>0</v>
      </c>
      <c r="P624" s="151">
        <f t="shared" si="11"/>
        <v>0</v>
      </c>
      <c r="Q624" s="151">
        <v>0</v>
      </c>
      <c r="R624" s="151">
        <f t="shared" si="12"/>
        <v>0</v>
      </c>
      <c r="S624" s="151">
        <v>0</v>
      </c>
      <c r="T624" s="152">
        <f t="shared" si="13"/>
        <v>0</v>
      </c>
      <c r="AR624" s="153" t="s">
        <v>312</v>
      </c>
      <c r="AT624" s="153" t="s">
        <v>341</v>
      </c>
      <c r="AU624" s="153" t="s">
        <v>80</v>
      </c>
      <c r="AY624" s="3" t="s">
        <v>146</v>
      </c>
      <c r="BE624" s="154">
        <f t="shared" si="14"/>
        <v>0</v>
      </c>
      <c r="BF624" s="154">
        <f t="shared" si="15"/>
        <v>0</v>
      </c>
      <c r="BG624" s="154">
        <f t="shared" si="16"/>
        <v>0</v>
      </c>
      <c r="BH624" s="154">
        <f t="shared" si="17"/>
        <v>0</v>
      </c>
      <c r="BI624" s="154">
        <f t="shared" si="18"/>
        <v>0</v>
      </c>
      <c r="BJ624" s="3" t="s">
        <v>80</v>
      </c>
      <c r="BK624" s="155">
        <f t="shared" si="19"/>
        <v>0</v>
      </c>
      <c r="BL624" s="82" t="s">
        <v>232</v>
      </c>
      <c r="BM624" s="153" t="s">
        <v>1043</v>
      </c>
      <c r="BP624" s="83"/>
    </row>
    <row r="625" spans="2:68" s="14" customFormat="1" ht="24.2" customHeight="1">
      <c r="B625" s="142"/>
      <c r="C625" s="184" t="s">
        <v>1044</v>
      </c>
      <c r="D625" s="184" t="s">
        <v>341</v>
      </c>
      <c r="E625" s="185" t="s">
        <v>1045</v>
      </c>
      <c r="F625" s="186" t="s">
        <v>1046</v>
      </c>
      <c r="G625" s="187" t="s">
        <v>654</v>
      </c>
      <c r="H625" s="188">
        <v>3</v>
      </c>
      <c r="I625" s="188"/>
      <c r="J625" s="188">
        <f t="shared" si="10"/>
        <v>0</v>
      </c>
      <c r="K625" s="189"/>
      <c r="L625" s="190"/>
      <c r="M625" s="191"/>
      <c r="N625" s="192" t="s">
        <v>35</v>
      </c>
      <c r="O625" s="151">
        <v>0</v>
      </c>
      <c r="P625" s="151">
        <f t="shared" si="11"/>
        <v>0</v>
      </c>
      <c r="Q625" s="151">
        <v>0</v>
      </c>
      <c r="R625" s="151">
        <f t="shared" si="12"/>
        <v>0</v>
      </c>
      <c r="S625" s="151">
        <v>0</v>
      </c>
      <c r="T625" s="152">
        <f t="shared" si="13"/>
        <v>0</v>
      </c>
      <c r="AR625" s="153" t="s">
        <v>312</v>
      </c>
      <c r="AT625" s="153" t="s">
        <v>341</v>
      </c>
      <c r="AU625" s="153" t="s">
        <v>80</v>
      </c>
      <c r="AY625" s="3" t="s">
        <v>146</v>
      </c>
      <c r="BE625" s="154">
        <f t="shared" si="14"/>
        <v>0</v>
      </c>
      <c r="BF625" s="154">
        <f t="shared" si="15"/>
        <v>0</v>
      </c>
      <c r="BG625" s="154">
        <f t="shared" si="16"/>
        <v>0</v>
      </c>
      <c r="BH625" s="154">
        <f t="shared" si="17"/>
        <v>0</v>
      </c>
      <c r="BI625" s="154">
        <f t="shared" si="18"/>
        <v>0</v>
      </c>
      <c r="BJ625" s="3" t="s">
        <v>80</v>
      </c>
      <c r="BK625" s="155">
        <f t="shared" si="19"/>
        <v>0</v>
      </c>
      <c r="BL625" s="82" t="s">
        <v>232</v>
      </c>
      <c r="BM625" s="153" t="s">
        <v>1047</v>
      </c>
      <c r="BP625" s="83"/>
    </row>
    <row r="626" spans="2:68" s="14" customFormat="1" ht="14.45" customHeight="1">
      <c r="B626" s="142"/>
      <c r="C626" s="184" t="s">
        <v>1048</v>
      </c>
      <c r="D626" s="184" t="s">
        <v>341</v>
      </c>
      <c r="E626" s="185" t="s">
        <v>1049</v>
      </c>
      <c r="F626" s="186" t="s">
        <v>1050</v>
      </c>
      <c r="G626" s="187" t="s">
        <v>986</v>
      </c>
      <c r="H626" s="188">
        <v>3</v>
      </c>
      <c r="I626" s="188"/>
      <c r="J626" s="188">
        <f t="shared" si="10"/>
        <v>0</v>
      </c>
      <c r="K626" s="189"/>
      <c r="L626" s="190"/>
      <c r="M626" s="191"/>
      <c r="N626" s="192" t="s">
        <v>35</v>
      </c>
      <c r="O626" s="151">
        <v>0</v>
      </c>
      <c r="P626" s="151">
        <f t="shared" si="11"/>
        <v>0</v>
      </c>
      <c r="Q626" s="151">
        <v>0</v>
      </c>
      <c r="R626" s="151">
        <f t="shared" si="12"/>
        <v>0</v>
      </c>
      <c r="S626" s="151">
        <v>0</v>
      </c>
      <c r="T626" s="152">
        <f t="shared" si="13"/>
        <v>0</v>
      </c>
      <c r="AR626" s="153" t="s">
        <v>312</v>
      </c>
      <c r="AT626" s="153" t="s">
        <v>341</v>
      </c>
      <c r="AU626" s="153" t="s">
        <v>80</v>
      </c>
      <c r="AY626" s="3" t="s">
        <v>146</v>
      </c>
      <c r="BE626" s="154">
        <f t="shared" si="14"/>
        <v>0</v>
      </c>
      <c r="BF626" s="154">
        <f t="shared" si="15"/>
        <v>0</v>
      </c>
      <c r="BG626" s="154">
        <f t="shared" si="16"/>
        <v>0</v>
      </c>
      <c r="BH626" s="154">
        <f t="shared" si="17"/>
        <v>0</v>
      </c>
      <c r="BI626" s="154">
        <f t="shared" si="18"/>
        <v>0</v>
      </c>
      <c r="BJ626" s="3" t="s">
        <v>80</v>
      </c>
      <c r="BK626" s="155">
        <f t="shared" si="19"/>
        <v>0</v>
      </c>
      <c r="BL626" s="82" t="s">
        <v>232</v>
      </c>
      <c r="BM626" s="153" t="s">
        <v>1051</v>
      </c>
      <c r="BP626" s="83"/>
    </row>
    <row r="627" spans="2:68" s="14" customFormat="1" ht="14.45" customHeight="1">
      <c r="B627" s="142"/>
      <c r="C627" s="184" t="s">
        <v>1052</v>
      </c>
      <c r="D627" s="184" t="s">
        <v>341</v>
      </c>
      <c r="E627" s="185" t="s">
        <v>1053</v>
      </c>
      <c r="F627" s="186" t="s">
        <v>1054</v>
      </c>
      <c r="G627" s="187" t="s">
        <v>981</v>
      </c>
      <c r="H627" s="188">
        <v>3</v>
      </c>
      <c r="I627" s="188"/>
      <c r="J627" s="188">
        <f t="shared" si="10"/>
        <v>0</v>
      </c>
      <c r="K627" s="189"/>
      <c r="L627" s="190"/>
      <c r="M627" s="191"/>
      <c r="N627" s="192" t="s">
        <v>35</v>
      </c>
      <c r="O627" s="151">
        <v>0</v>
      </c>
      <c r="P627" s="151">
        <f t="shared" si="11"/>
        <v>0</v>
      </c>
      <c r="Q627" s="151">
        <v>0</v>
      </c>
      <c r="R627" s="151">
        <f t="shared" si="12"/>
        <v>0</v>
      </c>
      <c r="S627" s="151">
        <v>0</v>
      </c>
      <c r="T627" s="152">
        <f t="shared" si="13"/>
        <v>0</v>
      </c>
      <c r="AR627" s="153" t="s">
        <v>312</v>
      </c>
      <c r="AT627" s="153" t="s">
        <v>341</v>
      </c>
      <c r="AU627" s="153" t="s">
        <v>80</v>
      </c>
      <c r="AY627" s="3" t="s">
        <v>146</v>
      </c>
      <c r="BE627" s="154">
        <f t="shared" si="14"/>
        <v>0</v>
      </c>
      <c r="BF627" s="154">
        <f t="shared" si="15"/>
        <v>0</v>
      </c>
      <c r="BG627" s="154">
        <f t="shared" si="16"/>
        <v>0</v>
      </c>
      <c r="BH627" s="154">
        <f t="shared" si="17"/>
        <v>0</v>
      </c>
      <c r="BI627" s="154">
        <f t="shared" si="18"/>
        <v>0</v>
      </c>
      <c r="BJ627" s="3" t="s">
        <v>80</v>
      </c>
      <c r="BK627" s="155">
        <f t="shared" si="19"/>
        <v>0</v>
      </c>
      <c r="BL627" s="82" t="s">
        <v>232</v>
      </c>
      <c r="BM627" s="153" t="s">
        <v>1055</v>
      </c>
      <c r="BP627" s="83"/>
    </row>
    <row r="628" spans="2:68" s="14" customFormat="1" ht="14.45" customHeight="1">
      <c r="B628" s="142"/>
      <c r="C628" s="184" t="s">
        <v>1056</v>
      </c>
      <c r="D628" s="184" t="s">
        <v>341</v>
      </c>
      <c r="E628" s="185" t="s">
        <v>1057</v>
      </c>
      <c r="F628" s="186" t="s">
        <v>1058</v>
      </c>
      <c r="G628" s="187" t="s">
        <v>1059</v>
      </c>
      <c r="H628" s="188">
        <v>1</v>
      </c>
      <c r="I628" s="188"/>
      <c r="J628" s="188">
        <f t="shared" si="10"/>
        <v>0</v>
      </c>
      <c r="K628" s="189"/>
      <c r="L628" s="190"/>
      <c r="M628" s="191"/>
      <c r="N628" s="192" t="s">
        <v>35</v>
      </c>
      <c r="O628" s="151">
        <v>0</v>
      </c>
      <c r="P628" s="151">
        <f t="shared" si="11"/>
        <v>0</v>
      </c>
      <c r="Q628" s="151">
        <v>0</v>
      </c>
      <c r="R628" s="151">
        <f t="shared" si="12"/>
        <v>0</v>
      </c>
      <c r="S628" s="151">
        <v>0</v>
      </c>
      <c r="T628" s="152">
        <f t="shared" si="13"/>
        <v>0</v>
      </c>
      <c r="AR628" s="153" t="s">
        <v>312</v>
      </c>
      <c r="AT628" s="153" t="s">
        <v>341</v>
      </c>
      <c r="AU628" s="153" t="s">
        <v>80</v>
      </c>
      <c r="AY628" s="3" t="s">
        <v>146</v>
      </c>
      <c r="BE628" s="154">
        <f t="shared" si="14"/>
        <v>0</v>
      </c>
      <c r="BF628" s="154">
        <f t="shared" si="15"/>
        <v>0</v>
      </c>
      <c r="BG628" s="154">
        <f t="shared" si="16"/>
        <v>0</v>
      </c>
      <c r="BH628" s="154">
        <f t="shared" si="17"/>
        <v>0</v>
      </c>
      <c r="BI628" s="154">
        <f t="shared" si="18"/>
        <v>0</v>
      </c>
      <c r="BJ628" s="3" t="s">
        <v>80</v>
      </c>
      <c r="BK628" s="155">
        <f t="shared" si="19"/>
        <v>0</v>
      </c>
      <c r="BL628" s="82" t="s">
        <v>232</v>
      </c>
      <c r="BM628" s="153" t="s">
        <v>1060</v>
      </c>
      <c r="BP628" s="83"/>
    </row>
    <row r="629" spans="2:68" s="14" customFormat="1" ht="14.45" customHeight="1">
      <c r="B629" s="142"/>
      <c r="C629" s="184" t="s">
        <v>1061</v>
      </c>
      <c r="D629" s="184" t="s">
        <v>341</v>
      </c>
      <c r="E629" s="185" t="s">
        <v>1062</v>
      </c>
      <c r="F629" s="186" t="s">
        <v>1063</v>
      </c>
      <c r="G629" s="187" t="s">
        <v>654</v>
      </c>
      <c r="H629" s="188">
        <v>1</v>
      </c>
      <c r="I629" s="188"/>
      <c r="J629" s="188">
        <f t="shared" si="10"/>
        <v>0</v>
      </c>
      <c r="K629" s="189"/>
      <c r="L629" s="190"/>
      <c r="M629" s="191"/>
      <c r="N629" s="192" t="s">
        <v>35</v>
      </c>
      <c r="O629" s="151">
        <v>0</v>
      </c>
      <c r="P629" s="151">
        <f t="shared" si="11"/>
        <v>0</v>
      </c>
      <c r="Q629" s="151">
        <v>0</v>
      </c>
      <c r="R629" s="151">
        <f t="shared" si="12"/>
        <v>0</v>
      </c>
      <c r="S629" s="151">
        <v>0</v>
      </c>
      <c r="T629" s="152">
        <f t="shared" si="13"/>
        <v>0</v>
      </c>
      <c r="AR629" s="153" t="s">
        <v>312</v>
      </c>
      <c r="AT629" s="153" t="s">
        <v>341</v>
      </c>
      <c r="AU629" s="153" t="s">
        <v>80</v>
      </c>
      <c r="AY629" s="3" t="s">
        <v>146</v>
      </c>
      <c r="BE629" s="154">
        <f t="shared" si="14"/>
        <v>0</v>
      </c>
      <c r="BF629" s="154">
        <f t="shared" si="15"/>
        <v>0</v>
      </c>
      <c r="BG629" s="154">
        <f t="shared" si="16"/>
        <v>0</v>
      </c>
      <c r="BH629" s="154">
        <f t="shared" si="17"/>
        <v>0</v>
      </c>
      <c r="BI629" s="154">
        <f t="shared" si="18"/>
        <v>0</v>
      </c>
      <c r="BJ629" s="3" t="s">
        <v>80</v>
      </c>
      <c r="BK629" s="155">
        <f t="shared" si="19"/>
        <v>0</v>
      </c>
      <c r="BL629" s="82" t="s">
        <v>232</v>
      </c>
      <c r="BM629" s="153" t="s">
        <v>1064</v>
      </c>
      <c r="BP629" s="83"/>
    </row>
    <row r="630" spans="2:68" s="14" customFormat="1" ht="14.45" customHeight="1">
      <c r="B630" s="142"/>
      <c r="C630" s="184" t="s">
        <v>1065</v>
      </c>
      <c r="D630" s="184" t="s">
        <v>341</v>
      </c>
      <c r="E630" s="185" t="s">
        <v>1066</v>
      </c>
      <c r="F630" s="186" t="s">
        <v>1067</v>
      </c>
      <c r="G630" s="187" t="s">
        <v>654</v>
      </c>
      <c r="H630" s="188">
        <v>1</v>
      </c>
      <c r="I630" s="188"/>
      <c r="J630" s="188">
        <f t="shared" si="10"/>
        <v>0</v>
      </c>
      <c r="K630" s="189"/>
      <c r="L630" s="190"/>
      <c r="M630" s="191"/>
      <c r="N630" s="192" t="s">
        <v>35</v>
      </c>
      <c r="O630" s="151">
        <v>0</v>
      </c>
      <c r="P630" s="151">
        <f t="shared" si="11"/>
        <v>0</v>
      </c>
      <c r="Q630" s="151">
        <v>0</v>
      </c>
      <c r="R630" s="151">
        <f t="shared" si="12"/>
        <v>0</v>
      </c>
      <c r="S630" s="151">
        <v>0</v>
      </c>
      <c r="T630" s="152">
        <f t="shared" si="13"/>
        <v>0</v>
      </c>
      <c r="AR630" s="153" t="s">
        <v>312</v>
      </c>
      <c r="AT630" s="153" t="s">
        <v>341</v>
      </c>
      <c r="AU630" s="153" t="s">
        <v>80</v>
      </c>
      <c r="AY630" s="3" t="s">
        <v>146</v>
      </c>
      <c r="BE630" s="154">
        <f t="shared" si="14"/>
        <v>0</v>
      </c>
      <c r="BF630" s="154">
        <f t="shared" si="15"/>
        <v>0</v>
      </c>
      <c r="BG630" s="154">
        <f t="shared" si="16"/>
        <v>0</v>
      </c>
      <c r="BH630" s="154">
        <f t="shared" si="17"/>
        <v>0</v>
      </c>
      <c r="BI630" s="154">
        <f t="shared" si="18"/>
        <v>0</v>
      </c>
      <c r="BJ630" s="3" t="s">
        <v>80</v>
      </c>
      <c r="BK630" s="155">
        <f t="shared" si="19"/>
        <v>0</v>
      </c>
      <c r="BL630" s="82" t="s">
        <v>232</v>
      </c>
      <c r="BM630" s="153" t="s">
        <v>1068</v>
      </c>
      <c r="BP630" s="83"/>
    </row>
    <row r="631" spans="2:68" s="14" customFormat="1" ht="24.2" customHeight="1">
      <c r="B631" s="142"/>
      <c r="C631" s="184" t="s">
        <v>1069</v>
      </c>
      <c r="D631" s="184" t="s">
        <v>341</v>
      </c>
      <c r="E631" s="185" t="s">
        <v>1070</v>
      </c>
      <c r="F631" s="186" t="s">
        <v>1071</v>
      </c>
      <c r="G631" s="187" t="s">
        <v>654</v>
      </c>
      <c r="H631" s="188">
        <v>1</v>
      </c>
      <c r="I631" s="188"/>
      <c r="J631" s="188">
        <f t="shared" si="10"/>
        <v>0</v>
      </c>
      <c r="K631" s="189"/>
      <c r="L631" s="190"/>
      <c r="M631" s="191"/>
      <c r="N631" s="192" t="s">
        <v>35</v>
      </c>
      <c r="O631" s="151">
        <v>0</v>
      </c>
      <c r="P631" s="151">
        <f t="shared" si="11"/>
        <v>0</v>
      </c>
      <c r="Q631" s="151">
        <v>0</v>
      </c>
      <c r="R631" s="151">
        <f t="shared" si="12"/>
        <v>0</v>
      </c>
      <c r="S631" s="151">
        <v>0</v>
      </c>
      <c r="T631" s="152">
        <f t="shared" si="13"/>
        <v>0</v>
      </c>
      <c r="AR631" s="153" t="s">
        <v>312</v>
      </c>
      <c r="AT631" s="153" t="s">
        <v>341</v>
      </c>
      <c r="AU631" s="153" t="s">
        <v>80</v>
      </c>
      <c r="AY631" s="3" t="s">
        <v>146</v>
      </c>
      <c r="BE631" s="154">
        <f t="shared" si="14"/>
        <v>0</v>
      </c>
      <c r="BF631" s="154">
        <f t="shared" si="15"/>
        <v>0</v>
      </c>
      <c r="BG631" s="154">
        <f t="shared" si="16"/>
        <v>0</v>
      </c>
      <c r="BH631" s="154">
        <f t="shared" si="17"/>
        <v>0</v>
      </c>
      <c r="BI631" s="154">
        <f t="shared" si="18"/>
        <v>0</v>
      </c>
      <c r="BJ631" s="3" t="s">
        <v>80</v>
      </c>
      <c r="BK631" s="155">
        <f t="shared" si="19"/>
        <v>0</v>
      </c>
      <c r="BL631" s="82" t="s">
        <v>232</v>
      </c>
      <c r="BM631" s="153" t="s">
        <v>1072</v>
      </c>
      <c r="BP631" s="83"/>
    </row>
    <row r="632" spans="2:68" s="14" customFormat="1" ht="24.2" customHeight="1">
      <c r="B632" s="142"/>
      <c r="C632" s="184" t="s">
        <v>1073</v>
      </c>
      <c r="D632" s="184" t="s">
        <v>341</v>
      </c>
      <c r="E632" s="185" t="s">
        <v>1074</v>
      </c>
      <c r="F632" s="186" t="s">
        <v>1075</v>
      </c>
      <c r="G632" s="187" t="s">
        <v>654</v>
      </c>
      <c r="H632" s="188">
        <v>3</v>
      </c>
      <c r="I632" s="188"/>
      <c r="J632" s="188">
        <f t="shared" si="10"/>
        <v>0</v>
      </c>
      <c r="K632" s="189"/>
      <c r="L632" s="190"/>
      <c r="M632" s="191"/>
      <c r="N632" s="192" t="s">
        <v>35</v>
      </c>
      <c r="O632" s="151">
        <v>0</v>
      </c>
      <c r="P632" s="151">
        <f t="shared" si="11"/>
        <v>0</v>
      </c>
      <c r="Q632" s="151">
        <v>0</v>
      </c>
      <c r="R632" s="151">
        <f t="shared" si="12"/>
        <v>0</v>
      </c>
      <c r="S632" s="151">
        <v>0</v>
      </c>
      <c r="T632" s="152">
        <f t="shared" si="13"/>
        <v>0</v>
      </c>
      <c r="AR632" s="153" t="s">
        <v>312</v>
      </c>
      <c r="AT632" s="153" t="s">
        <v>341</v>
      </c>
      <c r="AU632" s="153" t="s">
        <v>80</v>
      </c>
      <c r="AY632" s="3" t="s">
        <v>146</v>
      </c>
      <c r="BE632" s="154">
        <f t="shared" si="14"/>
        <v>0</v>
      </c>
      <c r="BF632" s="154">
        <f t="shared" si="15"/>
        <v>0</v>
      </c>
      <c r="BG632" s="154">
        <f t="shared" si="16"/>
        <v>0</v>
      </c>
      <c r="BH632" s="154">
        <f t="shared" si="17"/>
        <v>0</v>
      </c>
      <c r="BI632" s="154">
        <f t="shared" si="18"/>
        <v>0</v>
      </c>
      <c r="BJ632" s="3" t="s">
        <v>80</v>
      </c>
      <c r="BK632" s="155">
        <f t="shared" si="19"/>
        <v>0</v>
      </c>
      <c r="BL632" s="82" t="s">
        <v>232</v>
      </c>
      <c r="BM632" s="153" t="s">
        <v>1076</v>
      </c>
      <c r="BP632" s="83"/>
    </row>
    <row r="633" spans="2:68" s="14" customFormat="1" ht="14.45" customHeight="1">
      <c r="B633" s="142"/>
      <c r="C633" s="184" t="s">
        <v>1077</v>
      </c>
      <c r="D633" s="184" t="s">
        <v>341</v>
      </c>
      <c r="E633" s="185" t="s">
        <v>1078</v>
      </c>
      <c r="F633" s="186" t="s">
        <v>1079</v>
      </c>
      <c r="G633" s="187" t="s">
        <v>654</v>
      </c>
      <c r="H633" s="188">
        <v>2</v>
      </c>
      <c r="I633" s="188"/>
      <c r="J633" s="188">
        <f t="shared" si="10"/>
        <v>0</v>
      </c>
      <c r="K633" s="189"/>
      <c r="L633" s="190"/>
      <c r="M633" s="191"/>
      <c r="N633" s="192" t="s">
        <v>35</v>
      </c>
      <c r="O633" s="151">
        <v>0</v>
      </c>
      <c r="P633" s="151">
        <f t="shared" si="11"/>
        <v>0</v>
      </c>
      <c r="Q633" s="151">
        <v>0</v>
      </c>
      <c r="R633" s="151">
        <f t="shared" si="12"/>
        <v>0</v>
      </c>
      <c r="S633" s="151">
        <v>0</v>
      </c>
      <c r="T633" s="152">
        <f t="shared" si="13"/>
        <v>0</v>
      </c>
      <c r="AR633" s="153" t="s">
        <v>312</v>
      </c>
      <c r="AT633" s="153" t="s">
        <v>341</v>
      </c>
      <c r="AU633" s="153" t="s">
        <v>80</v>
      </c>
      <c r="AY633" s="3" t="s">
        <v>146</v>
      </c>
      <c r="BE633" s="154">
        <f t="shared" si="14"/>
        <v>0</v>
      </c>
      <c r="BF633" s="154">
        <f t="shared" si="15"/>
        <v>0</v>
      </c>
      <c r="BG633" s="154">
        <f t="shared" si="16"/>
        <v>0</v>
      </c>
      <c r="BH633" s="154">
        <f t="shared" si="17"/>
        <v>0</v>
      </c>
      <c r="BI633" s="154">
        <f t="shared" si="18"/>
        <v>0</v>
      </c>
      <c r="BJ633" s="3" t="s">
        <v>80</v>
      </c>
      <c r="BK633" s="155">
        <f t="shared" si="19"/>
        <v>0</v>
      </c>
      <c r="BL633" s="82" t="s">
        <v>232</v>
      </c>
      <c r="BM633" s="153" t="s">
        <v>1080</v>
      </c>
      <c r="BP633" s="83"/>
    </row>
    <row r="634" spans="2:68" s="14" customFormat="1" ht="24.2" customHeight="1">
      <c r="B634" s="142"/>
      <c r="C634" s="184" t="s">
        <v>1081</v>
      </c>
      <c r="D634" s="184" t="s">
        <v>341</v>
      </c>
      <c r="E634" s="185" t="s">
        <v>1082</v>
      </c>
      <c r="F634" s="186" t="s">
        <v>1083</v>
      </c>
      <c r="G634" s="187" t="s">
        <v>654</v>
      </c>
      <c r="H634" s="188">
        <v>2</v>
      </c>
      <c r="I634" s="188"/>
      <c r="J634" s="188">
        <f t="shared" si="10"/>
        <v>0</v>
      </c>
      <c r="K634" s="189"/>
      <c r="L634" s="190"/>
      <c r="M634" s="191"/>
      <c r="N634" s="192" t="s">
        <v>35</v>
      </c>
      <c r="O634" s="151">
        <v>0</v>
      </c>
      <c r="P634" s="151">
        <f t="shared" si="11"/>
        <v>0</v>
      </c>
      <c r="Q634" s="151">
        <v>0</v>
      </c>
      <c r="R634" s="151">
        <f t="shared" si="12"/>
        <v>0</v>
      </c>
      <c r="S634" s="151">
        <v>0</v>
      </c>
      <c r="T634" s="152">
        <f t="shared" si="13"/>
        <v>0</v>
      </c>
      <c r="AR634" s="153" t="s">
        <v>312</v>
      </c>
      <c r="AT634" s="153" t="s">
        <v>341</v>
      </c>
      <c r="AU634" s="153" t="s">
        <v>80</v>
      </c>
      <c r="AY634" s="3" t="s">
        <v>146</v>
      </c>
      <c r="BE634" s="154">
        <f t="shared" si="14"/>
        <v>0</v>
      </c>
      <c r="BF634" s="154">
        <f t="shared" si="15"/>
        <v>0</v>
      </c>
      <c r="BG634" s="154">
        <f t="shared" si="16"/>
        <v>0</v>
      </c>
      <c r="BH634" s="154">
        <f t="shared" si="17"/>
        <v>0</v>
      </c>
      <c r="BI634" s="154">
        <f t="shared" si="18"/>
        <v>0</v>
      </c>
      <c r="BJ634" s="3" t="s">
        <v>80</v>
      </c>
      <c r="BK634" s="155">
        <f t="shared" si="19"/>
        <v>0</v>
      </c>
      <c r="BL634" s="82" t="s">
        <v>232</v>
      </c>
      <c r="BM634" s="153" t="s">
        <v>1084</v>
      </c>
      <c r="BP634" s="83"/>
    </row>
    <row r="635" spans="2:68" s="14" customFormat="1" ht="24.2" customHeight="1">
      <c r="B635" s="142"/>
      <c r="C635" s="184" t="s">
        <v>1085</v>
      </c>
      <c r="D635" s="184" t="s">
        <v>341</v>
      </c>
      <c r="E635" s="185" t="s">
        <v>1086</v>
      </c>
      <c r="F635" s="186" t="s">
        <v>1087</v>
      </c>
      <c r="G635" s="187" t="s">
        <v>654</v>
      </c>
      <c r="H635" s="188">
        <v>2</v>
      </c>
      <c r="I635" s="188"/>
      <c r="J635" s="188">
        <f t="shared" si="10"/>
        <v>0</v>
      </c>
      <c r="K635" s="189"/>
      <c r="L635" s="190"/>
      <c r="M635" s="191"/>
      <c r="N635" s="192" t="s">
        <v>35</v>
      </c>
      <c r="O635" s="151">
        <v>0</v>
      </c>
      <c r="P635" s="151">
        <f t="shared" si="11"/>
        <v>0</v>
      </c>
      <c r="Q635" s="151">
        <v>0</v>
      </c>
      <c r="R635" s="151">
        <f t="shared" si="12"/>
        <v>0</v>
      </c>
      <c r="S635" s="151">
        <v>0</v>
      </c>
      <c r="T635" s="152">
        <f t="shared" si="13"/>
        <v>0</v>
      </c>
      <c r="AR635" s="153" t="s">
        <v>312</v>
      </c>
      <c r="AT635" s="153" t="s">
        <v>341</v>
      </c>
      <c r="AU635" s="153" t="s">
        <v>80</v>
      </c>
      <c r="AY635" s="3" t="s">
        <v>146</v>
      </c>
      <c r="BE635" s="154">
        <f t="shared" si="14"/>
        <v>0</v>
      </c>
      <c r="BF635" s="154">
        <f t="shared" si="15"/>
        <v>0</v>
      </c>
      <c r="BG635" s="154">
        <f t="shared" si="16"/>
        <v>0</v>
      </c>
      <c r="BH635" s="154">
        <f t="shared" si="17"/>
        <v>0</v>
      </c>
      <c r="BI635" s="154">
        <f t="shared" si="18"/>
        <v>0</v>
      </c>
      <c r="BJ635" s="3" t="s">
        <v>80</v>
      </c>
      <c r="BK635" s="155">
        <f t="shared" si="19"/>
        <v>0</v>
      </c>
      <c r="BL635" s="82" t="s">
        <v>232</v>
      </c>
      <c r="BM635" s="153" t="s">
        <v>1088</v>
      </c>
      <c r="BP635" s="83"/>
    </row>
    <row r="636" spans="2:68" s="14" customFormat="1" ht="24.2" customHeight="1">
      <c r="B636" s="142"/>
      <c r="C636" s="184" t="s">
        <v>1089</v>
      </c>
      <c r="D636" s="184" t="s">
        <v>341</v>
      </c>
      <c r="E636" s="185" t="s">
        <v>1090</v>
      </c>
      <c r="F636" s="186" t="s">
        <v>1091</v>
      </c>
      <c r="G636" s="187" t="s">
        <v>654</v>
      </c>
      <c r="H636" s="188">
        <v>2</v>
      </c>
      <c r="I636" s="188"/>
      <c r="J636" s="188">
        <f t="shared" si="10"/>
        <v>0</v>
      </c>
      <c r="K636" s="189"/>
      <c r="L636" s="190"/>
      <c r="M636" s="191"/>
      <c r="N636" s="192" t="s">
        <v>35</v>
      </c>
      <c r="O636" s="151">
        <v>0</v>
      </c>
      <c r="P636" s="151">
        <f t="shared" si="11"/>
        <v>0</v>
      </c>
      <c r="Q636" s="151">
        <v>0</v>
      </c>
      <c r="R636" s="151">
        <f t="shared" si="12"/>
        <v>0</v>
      </c>
      <c r="S636" s="151">
        <v>0</v>
      </c>
      <c r="T636" s="152">
        <f t="shared" si="13"/>
        <v>0</v>
      </c>
      <c r="AR636" s="153" t="s">
        <v>312</v>
      </c>
      <c r="AT636" s="153" t="s">
        <v>341</v>
      </c>
      <c r="AU636" s="153" t="s">
        <v>80</v>
      </c>
      <c r="AY636" s="3" t="s">
        <v>146</v>
      </c>
      <c r="BE636" s="154">
        <f t="shared" si="14"/>
        <v>0</v>
      </c>
      <c r="BF636" s="154">
        <f t="shared" si="15"/>
        <v>0</v>
      </c>
      <c r="BG636" s="154">
        <f t="shared" si="16"/>
        <v>0</v>
      </c>
      <c r="BH636" s="154">
        <f t="shared" si="17"/>
        <v>0</v>
      </c>
      <c r="BI636" s="154">
        <f t="shared" si="18"/>
        <v>0</v>
      </c>
      <c r="BJ636" s="3" t="s">
        <v>80</v>
      </c>
      <c r="BK636" s="155">
        <f t="shared" si="19"/>
        <v>0</v>
      </c>
      <c r="BL636" s="82" t="s">
        <v>232</v>
      </c>
      <c r="BM636" s="153" t="s">
        <v>1092</v>
      </c>
      <c r="BP636" s="83"/>
    </row>
    <row r="637" spans="2:68" s="14" customFormat="1" ht="14.45" customHeight="1">
      <c r="B637" s="142"/>
      <c r="C637" s="184" t="s">
        <v>1093</v>
      </c>
      <c r="D637" s="184" t="s">
        <v>341</v>
      </c>
      <c r="E637" s="185" t="s">
        <v>1094</v>
      </c>
      <c r="F637" s="186" t="s">
        <v>1095</v>
      </c>
      <c r="G637" s="187" t="s">
        <v>654</v>
      </c>
      <c r="H637" s="188">
        <v>2</v>
      </c>
      <c r="I637" s="188"/>
      <c r="J637" s="188">
        <f t="shared" si="10"/>
        <v>0</v>
      </c>
      <c r="K637" s="189"/>
      <c r="L637" s="190"/>
      <c r="M637" s="191"/>
      <c r="N637" s="192" t="s">
        <v>35</v>
      </c>
      <c r="O637" s="151">
        <v>0</v>
      </c>
      <c r="P637" s="151">
        <f t="shared" si="11"/>
        <v>0</v>
      </c>
      <c r="Q637" s="151">
        <v>0</v>
      </c>
      <c r="R637" s="151">
        <f t="shared" si="12"/>
        <v>0</v>
      </c>
      <c r="S637" s="151">
        <v>0</v>
      </c>
      <c r="T637" s="152">
        <f t="shared" si="13"/>
        <v>0</v>
      </c>
      <c r="AR637" s="153" t="s">
        <v>312</v>
      </c>
      <c r="AT637" s="153" t="s">
        <v>341</v>
      </c>
      <c r="AU637" s="153" t="s">
        <v>80</v>
      </c>
      <c r="AY637" s="3" t="s">
        <v>146</v>
      </c>
      <c r="BE637" s="154">
        <f t="shared" si="14"/>
        <v>0</v>
      </c>
      <c r="BF637" s="154">
        <f t="shared" si="15"/>
        <v>0</v>
      </c>
      <c r="BG637" s="154">
        <f t="shared" si="16"/>
        <v>0</v>
      </c>
      <c r="BH637" s="154">
        <f t="shared" si="17"/>
        <v>0</v>
      </c>
      <c r="BI637" s="154">
        <f t="shared" si="18"/>
        <v>0</v>
      </c>
      <c r="BJ637" s="3" t="s">
        <v>80</v>
      </c>
      <c r="BK637" s="155">
        <f t="shared" si="19"/>
        <v>0</v>
      </c>
      <c r="BL637" s="82" t="s">
        <v>232</v>
      </c>
      <c r="BM637" s="153" t="s">
        <v>1096</v>
      </c>
      <c r="BP637" s="83"/>
    </row>
    <row r="638" spans="2:68" s="14" customFormat="1" ht="24.2" customHeight="1">
      <c r="B638" s="142"/>
      <c r="C638" s="184" t="s">
        <v>1097</v>
      </c>
      <c r="D638" s="184" t="s">
        <v>341</v>
      </c>
      <c r="E638" s="185" t="s">
        <v>1098</v>
      </c>
      <c r="F638" s="186" t="s">
        <v>1099</v>
      </c>
      <c r="G638" s="187" t="s">
        <v>322</v>
      </c>
      <c r="H638" s="188">
        <v>0.47199999999999998</v>
      </c>
      <c r="I638" s="188"/>
      <c r="J638" s="188">
        <f t="shared" si="10"/>
        <v>0</v>
      </c>
      <c r="K638" s="189"/>
      <c r="L638" s="190"/>
      <c r="M638" s="191"/>
      <c r="N638" s="192" t="s">
        <v>35</v>
      </c>
      <c r="O638" s="151">
        <v>0</v>
      </c>
      <c r="P638" s="151">
        <f t="shared" si="11"/>
        <v>0</v>
      </c>
      <c r="Q638" s="151">
        <v>0</v>
      </c>
      <c r="R638" s="151">
        <f t="shared" si="12"/>
        <v>0</v>
      </c>
      <c r="S638" s="151">
        <v>0</v>
      </c>
      <c r="T638" s="152">
        <f t="shared" si="13"/>
        <v>0</v>
      </c>
      <c r="AR638" s="153" t="s">
        <v>312</v>
      </c>
      <c r="AT638" s="153" t="s">
        <v>341</v>
      </c>
      <c r="AU638" s="153" t="s">
        <v>80</v>
      </c>
      <c r="AY638" s="3" t="s">
        <v>146</v>
      </c>
      <c r="BE638" s="154">
        <f t="shared" si="14"/>
        <v>0</v>
      </c>
      <c r="BF638" s="154">
        <f t="shared" si="15"/>
        <v>0</v>
      </c>
      <c r="BG638" s="154">
        <f t="shared" si="16"/>
        <v>0</v>
      </c>
      <c r="BH638" s="154">
        <f t="shared" si="17"/>
        <v>0</v>
      </c>
      <c r="BI638" s="154">
        <f t="shared" si="18"/>
        <v>0</v>
      </c>
      <c r="BJ638" s="3" t="s">
        <v>80</v>
      </c>
      <c r="BK638" s="155">
        <f t="shared" si="19"/>
        <v>0</v>
      </c>
      <c r="BL638" s="82" t="s">
        <v>232</v>
      </c>
      <c r="BM638" s="153" t="s">
        <v>1100</v>
      </c>
      <c r="BP638" s="83"/>
    </row>
    <row r="639" spans="2:68" s="14" customFormat="1" ht="14.45" customHeight="1">
      <c r="B639" s="142"/>
      <c r="C639" s="184" t="s">
        <v>1101</v>
      </c>
      <c r="D639" s="184" t="s">
        <v>341</v>
      </c>
      <c r="E639" s="185" t="s">
        <v>1102</v>
      </c>
      <c r="F639" s="186" t="s">
        <v>1103</v>
      </c>
      <c r="G639" s="187" t="s">
        <v>228</v>
      </c>
      <c r="H639" s="188">
        <v>4.5</v>
      </c>
      <c r="I639" s="188"/>
      <c r="J639" s="188">
        <f t="shared" si="10"/>
        <v>0</v>
      </c>
      <c r="K639" s="189"/>
      <c r="L639" s="190"/>
      <c r="M639" s="191"/>
      <c r="N639" s="192" t="s">
        <v>35</v>
      </c>
      <c r="O639" s="151">
        <v>0</v>
      </c>
      <c r="P639" s="151">
        <f t="shared" si="11"/>
        <v>0</v>
      </c>
      <c r="Q639" s="151">
        <v>0</v>
      </c>
      <c r="R639" s="151">
        <f t="shared" si="12"/>
        <v>0</v>
      </c>
      <c r="S639" s="151">
        <v>0</v>
      </c>
      <c r="T639" s="152">
        <f t="shared" si="13"/>
        <v>0</v>
      </c>
      <c r="AR639" s="153" t="s">
        <v>312</v>
      </c>
      <c r="AT639" s="153" t="s">
        <v>341</v>
      </c>
      <c r="AU639" s="153" t="s">
        <v>80</v>
      </c>
      <c r="AY639" s="3" t="s">
        <v>146</v>
      </c>
      <c r="BE639" s="154">
        <f t="shared" si="14"/>
        <v>0</v>
      </c>
      <c r="BF639" s="154">
        <f t="shared" si="15"/>
        <v>0</v>
      </c>
      <c r="BG639" s="154">
        <f t="shared" si="16"/>
        <v>0</v>
      </c>
      <c r="BH639" s="154">
        <f t="shared" si="17"/>
        <v>0</v>
      </c>
      <c r="BI639" s="154">
        <f t="shared" si="18"/>
        <v>0</v>
      </c>
      <c r="BJ639" s="3" t="s">
        <v>80</v>
      </c>
      <c r="BK639" s="155">
        <f t="shared" si="19"/>
        <v>0</v>
      </c>
      <c r="BL639" s="82" t="s">
        <v>232</v>
      </c>
      <c r="BM639" s="153" t="s">
        <v>1104</v>
      </c>
      <c r="BP639" s="83"/>
    </row>
    <row r="640" spans="2:68" s="14" customFormat="1" ht="14.45" customHeight="1">
      <c r="B640" s="142"/>
      <c r="C640" s="184" t="s">
        <v>1105</v>
      </c>
      <c r="D640" s="184" t="s">
        <v>341</v>
      </c>
      <c r="E640" s="185" t="s">
        <v>1106</v>
      </c>
      <c r="F640" s="186" t="s">
        <v>1107</v>
      </c>
      <c r="G640" s="187" t="s">
        <v>981</v>
      </c>
      <c r="H640" s="188">
        <v>30</v>
      </c>
      <c r="I640" s="188"/>
      <c r="J640" s="188">
        <f t="shared" ref="J640:J643" si="20">ROUND(I640*H640,3)</f>
        <v>0</v>
      </c>
      <c r="K640" s="189"/>
      <c r="L640" s="190"/>
      <c r="M640" s="191"/>
      <c r="N640" s="192" t="s">
        <v>35</v>
      </c>
      <c r="O640" s="151">
        <v>0</v>
      </c>
      <c r="P640" s="151">
        <f t="shared" ref="P640:P643" si="21">O640*H640</f>
        <v>0</v>
      </c>
      <c r="Q640" s="151">
        <v>0</v>
      </c>
      <c r="R640" s="151">
        <f t="shared" ref="R640:R643" si="22">Q640*H640</f>
        <v>0</v>
      </c>
      <c r="S640" s="151">
        <v>0</v>
      </c>
      <c r="T640" s="152">
        <f t="shared" ref="T640:T643" si="23">S640*H640</f>
        <v>0</v>
      </c>
      <c r="AR640" s="153" t="s">
        <v>312</v>
      </c>
      <c r="AT640" s="153" t="s">
        <v>341</v>
      </c>
      <c r="AU640" s="153" t="s">
        <v>80</v>
      </c>
      <c r="AY640" s="3" t="s">
        <v>146</v>
      </c>
      <c r="BE640" s="154">
        <f t="shared" si="14"/>
        <v>0</v>
      </c>
      <c r="BF640" s="154">
        <f t="shared" si="15"/>
        <v>0</v>
      </c>
      <c r="BG640" s="154">
        <f t="shared" si="16"/>
        <v>0</v>
      </c>
      <c r="BH640" s="154">
        <f t="shared" si="17"/>
        <v>0</v>
      </c>
      <c r="BI640" s="154">
        <f t="shared" si="18"/>
        <v>0</v>
      </c>
      <c r="BJ640" s="3" t="s">
        <v>80</v>
      </c>
      <c r="BK640" s="155">
        <f t="shared" si="19"/>
        <v>0</v>
      </c>
      <c r="BL640" s="82" t="s">
        <v>232</v>
      </c>
      <c r="BM640" s="153" t="s">
        <v>1108</v>
      </c>
      <c r="BP640" s="83"/>
    </row>
    <row r="641" spans="2:68" s="14" customFormat="1" ht="14.45" customHeight="1">
      <c r="B641" s="142"/>
      <c r="C641" s="143" t="s">
        <v>1109</v>
      </c>
      <c r="D641" s="143" t="s">
        <v>148</v>
      </c>
      <c r="E641" s="144" t="s">
        <v>1110</v>
      </c>
      <c r="F641" s="145" t="s">
        <v>1111</v>
      </c>
      <c r="G641" s="146" t="s">
        <v>654</v>
      </c>
      <c r="H641" s="147">
        <v>1</v>
      </c>
      <c r="I641" s="147"/>
      <c r="J641" s="147">
        <f t="shared" si="20"/>
        <v>0</v>
      </c>
      <c r="K641" s="148"/>
      <c r="L641" s="15"/>
      <c r="M641" s="149"/>
      <c r="N641" s="150" t="s">
        <v>35</v>
      </c>
      <c r="O641" s="151">
        <v>0.80430000000000001</v>
      </c>
      <c r="P641" s="151">
        <f t="shared" si="21"/>
        <v>0.80430000000000001</v>
      </c>
      <c r="Q641" s="151">
        <v>8.0000000000000004E-4</v>
      </c>
      <c r="R641" s="151">
        <f t="shared" si="22"/>
        <v>8.0000000000000004E-4</v>
      </c>
      <c r="S641" s="151">
        <v>0</v>
      </c>
      <c r="T641" s="152">
        <f t="shared" si="23"/>
        <v>0</v>
      </c>
      <c r="AR641" s="153" t="s">
        <v>232</v>
      </c>
      <c r="AT641" s="153" t="s">
        <v>148</v>
      </c>
      <c r="AU641" s="153" t="s">
        <v>80</v>
      </c>
      <c r="AY641" s="3" t="s">
        <v>146</v>
      </c>
      <c r="BE641" s="154">
        <f t="shared" si="14"/>
        <v>0</v>
      </c>
      <c r="BF641" s="154">
        <f t="shared" si="15"/>
        <v>0</v>
      </c>
      <c r="BG641" s="154">
        <f t="shared" si="16"/>
        <v>0</v>
      </c>
      <c r="BH641" s="154">
        <f t="shared" si="17"/>
        <v>0</v>
      </c>
      <c r="BI641" s="154">
        <f t="shared" si="18"/>
        <v>0</v>
      </c>
      <c r="BJ641" s="3" t="s">
        <v>80</v>
      </c>
      <c r="BK641" s="155">
        <f t="shared" si="19"/>
        <v>0</v>
      </c>
      <c r="BL641" s="82" t="s">
        <v>232</v>
      </c>
      <c r="BM641" s="153" t="s">
        <v>1112</v>
      </c>
      <c r="BP641" s="83"/>
    </row>
    <row r="642" spans="2:68" s="14" customFormat="1" ht="14.45" customHeight="1">
      <c r="B642" s="142"/>
      <c r="C642" s="143" t="s">
        <v>1113</v>
      </c>
      <c r="D642" s="143" t="s">
        <v>148</v>
      </c>
      <c r="E642" s="144" t="s">
        <v>1114</v>
      </c>
      <c r="F642" s="145" t="s">
        <v>1115</v>
      </c>
      <c r="G642" s="146" t="s">
        <v>654</v>
      </c>
      <c r="H642" s="147">
        <v>1</v>
      </c>
      <c r="I642" s="147"/>
      <c r="J642" s="147">
        <f t="shared" si="20"/>
        <v>0</v>
      </c>
      <c r="K642" s="148"/>
      <c r="L642" s="15"/>
      <c r="M642" s="149"/>
      <c r="N642" s="150" t="s">
        <v>35</v>
      </c>
      <c r="O642" s="151">
        <v>0.80430000000000001</v>
      </c>
      <c r="P642" s="151">
        <f t="shared" si="21"/>
        <v>0.80430000000000001</v>
      </c>
      <c r="Q642" s="151">
        <v>8.0000000000000004E-4</v>
      </c>
      <c r="R642" s="151">
        <f t="shared" si="22"/>
        <v>8.0000000000000004E-4</v>
      </c>
      <c r="S642" s="151">
        <v>0</v>
      </c>
      <c r="T642" s="152">
        <f t="shared" si="23"/>
        <v>0</v>
      </c>
      <c r="AR642" s="153" t="s">
        <v>232</v>
      </c>
      <c r="AT642" s="153" t="s">
        <v>148</v>
      </c>
      <c r="AU642" s="153" t="s">
        <v>80</v>
      </c>
      <c r="AY642" s="3" t="s">
        <v>146</v>
      </c>
      <c r="BE642" s="154">
        <f t="shared" si="14"/>
        <v>0</v>
      </c>
      <c r="BF642" s="154">
        <f t="shared" si="15"/>
        <v>0</v>
      </c>
      <c r="BG642" s="154">
        <f t="shared" si="16"/>
        <v>0</v>
      </c>
      <c r="BH642" s="154">
        <f t="shared" si="17"/>
        <v>0</v>
      </c>
      <c r="BI642" s="154">
        <f t="shared" si="18"/>
        <v>0</v>
      </c>
      <c r="BJ642" s="3" t="s">
        <v>80</v>
      </c>
      <c r="BK642" s="155">
        <f t="shared" si="19"/>
        <v>0</v>
      </c>
      <c r="BL642" s="82" t="s">
        <v>232</v>
      </c>
      <c r="BM642" s="153" t="s">
        <v>1116</v>
      </c>
      <c r="BP642" s="83"/>
    </row>
    <row r="643" spans="2:68" s="14" customFormat="1" ht="14.45" customHeight="1">
      <c r="B643" s="142"/>
      <c r="C643" s="184" t="s">
        <v>1117</v>
      </c>
      <c r="D643" s="184" t="s">
        <v>341</v>
      </c>
      <c r="E643" s="185" t="s">
        <v>1118</v>
      </c>
      <c r="F643" s="186" t="s">
        <v>1119</v>
      </c>
      <c r="G643" s="187" t="s">
        <v>654</v>
      </c>
      <c r="H643" s="188">
        <v>1</v>
      </c>
      <c r="I643" s="188"/>
      <c r="J643" s="188">
        <f t="shared" si="20"/>
        <v>0</v>
      </c>
      <c r="K643" s="189"/>
      <c r="L643" s="190"/>
      <c r="M643" s="191"/>
      <c r="N643" s="192" t="s">
        <v>35</v>
      </c>
      <c r="O643" s="151">
        <v>0</v>
      </c>
      <c r="P643" s="151">
        <f t="shared" si="21"/>
        <v>0</v>
      </c>
      <c r="Q643" s="151">
        <v>1.2999999999999999E-3</v>
      </c>
      <c r="R643" s="151">
        <f t="shared" si="22"/>
        <v>1.2999999999999999E-3</v>
      </c>
      <c r="S643" s="151">
        <v>0</v>
      </c>
      <c r="T643" s="152">
        <f t="shared" si="23"/>
        <v>0</v>
      </c>
      <c r="AR643" s="153" t="s">
        <v>312</v>
      </c>
      <c r="AT643" s="153" t="s">
        <v>341</v>
      </c>
      <c r="AU643" s="153" t="s">
        <v>80</v>
      </c>
      <c r="AY643" s="3" t="s">
        <v>146</v>
      </c>
      <c r="BE643" s="154">
        <f t="shared" si="14"/>
        <v>0</v>
      </c>
      <c r="BF643" s="154">
        <f t="shared" si="15"/>
        <v>0</v>
      </c>
      <c r="BG643" s="154">
        <f t="shared" si="16"/>
        <v>0</v>
      </c>
      <c r="BH643" s="154">
        <f t="shared" si="17"/>
        <v>0</v>
      </c>
      <c r="BI643" s="154">
        <f t="shared" si="18"/>
        <v>0</v>
      </c>
      <c r="BJ643" s="3" t="s">
        <v>80</v>
      </c>
      <c r="BK643" s="155">
        <f t="shared" si="19"/>
        <v>0</v>
      </c>
      <c r="BL643" s="82" t="s">
        <v>232</v>
      </c>
      <c r="BM643" s="153" t="s">
        <v>1120</v>
      </c>
      <c r="BP643" s="83"/>
    </row>
    <row r="644" spans="2:68" s="129" customFormat="1" ht="22.9" customHeight="1">
      <c r="B644" s="130"/>
      <c r="D644" s="131" t="s">
        <v>68</v>
      </c>
      <c r="E644" s="140" t="s">
        <v>1121</v>
      </c>
      <c r="F644" s="140" t="s">
        <v>1122</v>
      </c>
      <c r="J644" s="141">
        <f>BK644</f>
        <v>0</v>
      </c>
      <c r="L644" s="130"/>
      <c r="M644" s="134"/>
      <c r="P644" s="135">
        <f>SUM(P645:P647)</f>
        <v>0.22298757</v>
      </c>
      <c r="R644" s="135">
        <f>SUM(R645:R647)</f>
        <v>3.8766000000000001E-4</v>
      </c>
      <c r="T644" s="136">
        <f>SUM(T645:T647)</f>
        <v>0</v>
      </c>
      <c r="AR644" s="131" t="s">
        <v>80</v>
      </c>
      <c r="AT644" s="137" t="s">
        <v>68</v>
      </c>
      <c r="AU644" s="137" t="s">
        <v>76</v>
      </c>
      <c r="AY644" s="131" t="s">
        <v>146</v>
      </c>
      <c r="BK644" s="138">
        <f>SUM(BK645:BK647)</f>
        <v>0</v>
      </c>
      <c r="BL644" s="137"/>
      <c r="BP644" s="139"/>
    </row>
    <row r="645" spans="2:68" s="14" customFormat="1" ht="37.9" customHeight="1">
      <c r="B645" s="142"/>
      <c r="C645" s="143" t="s">
        <v>1123</v>
      </c>
      <c r="D645" s="143" t="s">
        <v>148</v>
      </c>
      <c r="E645" s="144" t="s">
        <v>1124</v>
      </c>
      <c r="F645" s="145" t="s">
        <v>1125</v>
      </c>
      <c r="G645" s="146" t="s">
        <v>165</v>
      </c>
      <c r="H645" s="147">
        <v>0.92300000000000004</v>
      </c>
      <c r="I645" s="147"/>
      <c r="J645" s="147">
        <f>ROUND(I645*H645,3)</f>
        <v>0</v>
      </c>
      <c r="K645" s="148"/>
      <c r="L645" s="15"/>
      <c r="M645" s="149"/>
      <c r="N645" s="150" t="s">
        <v>35</v>
      </c>
      <c r="O645" s="151">
        <v>0.24159</v>
      </c>
      <c r="P645" s="151">
        <f>O645*H645</f>
        <v>0.22298757</v>
      </c>
      <c r="Q645" s="151">
        <v>4.2000000000000002E-4</v>
      </c>
      <c r="R645" s="151">
        <f>Q645*H645</f>
        <v>3.8766000000000001E-4</v>
      </c>
      <c r="S645" s="151">
        <v>0</v>
      </c>
      <c r="T645" s="152">
        <f>S645*H645</f>
        <v>0</v>
      </c>
      <c r="AR645" s="153" t="s">
        <v>232</v>
      </c>
      <c r="AT645" s="153" t="s">
        <v>148</v>
      </c>
      <c r="AU645" s="153" t="s">
        <v>80</v>
      </c>
      <c r="AY645" s="3" t="s">
        <v>146</v>
      </c>
      <c r="BE645" s="154">
        <f>IF(N645="základná",J645,0)</f>
        <v>0</v>
      </c>
      <c r="BF645" s="154">
        <f>IF(N645="znížená",J645,0)</f>
        <v>0</v>
      </c>
      <c r="BG645" s="154">
        <f>IF(N645="zákl. prenesená",J645,0)</f>
        <v>0</v>
      </c>
      <c r="BH645" s="154">
        <f>IF(N645="zníž. prenesená",J645,0)</f>
        <v>0</v>
      </c>
      <c r="BI645" s="154">
        <f>IF(N645="nulová",J645,0)</f>
        <v>0</v>
      </c>
      <c r="BJ645" s="3" t="s">
        <v>80</v>
      </c>
      <c r="BK645" s="155">
        <f>ROUND(I645*H645,3)</f>
        <v>0</v>
      </c>
      <c r="BL645" s="82" t="s">
        <v>232</v>
      </c>
      <c r="BM645" s="153" t="s">
        <v>1126</v>
      </c>
      <c r="BP645" s="83"/>
    </row>
    <row r="646" spans="2:68" s="156" customFormat="1" ht="11.25">
      <c r="B646" s="157"/>
      <c r="D646" s="158" t="s">
        <v>156</v>
      </c>
      <c r="E646" s="159"/>
      <c r="F646" s="160" t="s">
        <v>1127</v>
      </c>
      <c r="H646" s="161">
        <v>0.92310000000000003</v>
      </c>
      <c r="L646" s="157"/>
      <c r="M646" s="162"/>
      <c r="T646" s="163"/>
      <c r="AT646" s="159" t="s">
        <v>156</v>
      </c>
      <c r="AU646" s="159" t="s">
        <v>80</v>
      </c>
      <c r="AV646" s="156" t="s">
        <v>80</v>
      </c>
      <c r="AW646" s="156" t="s">
        <v>27</v>
      </c>
      <c r="AX646" s="156" t="s">
        <v>76</v>
      </c>
      <c r="AY646" s="159" t="s">
        <v>146</v>
      </c>
      <c r="BL646" s="164"/>
      <c r="BP646" s="165"/>
    </row>
    <row r="647" spans="2:68" s="14" customFormat="1" ht="24.2" customHeight="1">
      <c r="B647" s="142"/>
      <c r="C647" s="143" t="s">
        <v>1128</v>
      </c>
      <c r="D647" s="143" t="s">
        <v>148</v>
      </c>
      <c r="E647" s="144" t="s">
        <v>1129</v>
      </c>
      <c r="F647" s="145" t="s">
        <v>1130</v>
      </c>
      <c r="G647" s="146" t="s">
        <v>823</v>
      </c>
      <c r="H647" s="147">
        <v>4.5659999999999998</v>
      </c>
      <c r="I647" s="147"/>
      <c r="J647" s="147">
        <f>ROUND(I647*H647,3)</f>
        <v>0</v>
      </c>
      <c r="K647" s="148"/>
      <c r="L647" s="15"/>
      <c r="M647" s="149"/>
      <c r="N647" s="150" t="s">
        <v>35</v>
      </c>
      <c r="O647" s="151">
        <v>0</v>
      </c>
      <c r="P647" s="151">
        <f>O647*H647</f>
        <v>0</v>
      </c>
      <c r="Q647" s="151">
        <v>0</v>
      </c>
      <c r="R647" s="151">
        <f>Q647*H647</f>
        <v>0</v>
      </c>
      <c r="S647" s="151">
        <v>0</v>
      </c>
      <c r="T647" s="152">
        <f>S647*H647</f>
        <v>0</v>
      </c>
      <c r="AR647" s="153" t="s">
        <v>232</v>
      </c>
      <c r="AT647" s="153" t="s">
        <v>148</v>
      </c>
      <c r="AU647" s="153" t="s">
        <v>80</v>
      </c>
      <c r="AY647" s="3" t="s">
        <v>146</v>
      </c>
      <c r="BE647" s="154">
        <f>IF(N647="základná",J647,0)</f>
        <v>0</v>
      </c>
      <c r="BF647" s="154">
        <f>IF(N647="znížená",J647,0)</f>
        <v>0</v>
      </c>
      <c r="BG647" s="154">
        <f>IF(N647="zákl. prenesená",J647,0)</f>
        <v>0</v>
      </c>
      <c r="BH647" s="154">
        <f>IF(N647="zníž. prenesená",J647,0)</f>
        <v>0</v>
      </c>
      <c r="BI647" s="154">
        <f>IF(N647="nulová",J647,0)</f>
        <v>0</v>
      </c>
      <c r="BJ647" s="3" t="s">
        <v>80</v>
      </c>
      <c r="BK647" s="155">
        <f>ROUND(I647*H647,3)</f>
        <v>0</v>
      </c>
      <c r="BL647" s="82" t="s">
        <v>232</v>
      </c>
      <c r="BM647" s="153" t="s">
        <v>1131</v>
      </c>
      <c r="BP647" s="83"/>
    </row>
    <row r="648" spans="2:68" s="129" customFormat="1" ht="22.9" customHeight="1">
      <c r="B648" s="130"/>
      <c r="D648" s="131" t="s">
        <v>68</v>
      </c>
      <c r="E648" s="140" t="s">
        <v>1132</v>
      </c>
      <c r="F648" s="140" t="s">
        <v>1133</v>
      </c>
      <c r="J648" s="141">
        <f>BK648</f>
        <v>0</v>
      </c>
      <c r="L648" s="130"/>
      <c r="M648" s="134"/>
      <c r="P648" s="135">
        <f>SUM(P649:P661)</f>
        <v>344.27457479999998</v>
      </c>
      <c r="R648" s="135">
        <f>SUM(R649:R661)</f>
        <v>5.9760856999999996</v>
      </c>
      <c r="T648" s="136">
        <f>SUM(T649:T661)</f>
        <v>0</v>
      </c>
      <c r="AR648" s="131" t="s">
        <v>80</v>
      </c>
      <c r="AT648" s="137" t="s">
        <v>68</v>
      </c>
      <c r="AU648" s="137" t="s">
        <v>76</v>
      </c>
      <c r="AY648" s="131" t="s">
        <v>146</v>
      </c>
      <c r="BK648" s="138">
        <f>SUM(BK649:BK661)</f>
        <v>0</v>
      </c>
      <c r="BL648" s="137"/>
      <c r="BP648" s="139"/>
    </row>
    <row r="649" spans="2:68" s="14" customFormat="1" ht="24.2" customHeight="1">
      <c r="B649" s="142"/>
      <c r="C649" s="143" t="s">
        <v>1134</v>
      </c>
      <c r="D649" s="143" t="s">
        <v>148</v>
      </c>
      <c r="E649" s="144" t="s">
        <v>1135</v>
      </c>
      <c r="F649" s="145" t="s">
        <v>1136</v>
      </c>
      <c r="G649" s="146" t="s">
        <v>228</v>
      </c>
      <c r="H649" s="147">
        <v>166.79</v>
      </c>
      <c r="I649" s="147"/>
      <c r="J649" s="147">
        <f>ROUND(I649*H649,3)</f>
        <v>0</v>
      </c>
      <c r="K649" s="148"/>
      <c r="L649" s="15"/>
      <c r="M649" s="149"/>
      <c r="N649" s="150" t="s">
        <v>35</v>
      </c>
      <c r="O649" s="151">
        <v>1.2512799999999999</v>
      </c>
      <c r="P649" s="151">
        <f>O649*H649</f>
        <v>208.70099119999998</v>
      </c>
      <c r="Q649" s="151">
        <v>3.3500000000000002E-2</v>
      </c>
      <c r="R649" s="151">
        <f>Q649*H649</f>
        <v>5.5874649999999999</v>
      </c>
      <c r="S649" s="151">
        <v>0</v>
      </c>
      <c r="T649" s="152">
        <f>S649*H649</f>
        <v>0</v>
      </c>
      <c r="AR649" s="153" t="s">
        <v>232</v>
      </c>
      <c r="AT649" s="153" t="s">
        <v>148</v>
      </c>
      <c r="AU649" s="153" t="s">
        <v>80</v>
      </c>
      <c r="AY649" s="3" t="s">
        <v>146</v>
      </c>
      <c r="BE649" s="154">
        <f>IF(N649="základná",J649,0)</f>
        <v>0</v>
      </c>
      <c r="BF649" s="154">
        <f>IF(N649="znížená",J649,0)</f>
        <v>0</v>
      </c>
      <c r="BG649" s="154">
        <f>IF(N649="zákl. prenesená",J649,0)</f>
        <v>0</v>
      </c>
      <c r="BH649" s="154">
        <f>IF(N649="zníž. prenesená",J649,0)</f>
        <v>0</v>
      </c>
      <c r="BI649" s="154">
        <f>IF(N649="nulová",J649,0)</f>
        <v>0</v>
      </c>
      <c r="BJ649" s="3" t="s">
        <v>80</v>
      </c>
      <c r="BK649" s="155">
        <f>ROUND(I649*H649,3)</f>
        <v>0</v>
      </c>
      <c r="BL649" s="82" t="s">
        <v>232</v>
      </c>
      <c r="BM649" s="153" t="s">
        <v>1137</v>
      </c>
      <c r="BP649" s="83"/>
    </row>
    <row r="650" spans="2:68" s="156" customFormat="1" ht="22.5">
      <c r="B650" s="157"/>
      <c r="D650" s="158" t="s">
        <v>156</v>
      </c>
      <c r="E650" s="159"/>
      <c r="F650" s="160" t="s">
        <v>1138</v>
      </c>
      <c r="H650" s="161">
        <v>43.95</v>
      </c>
      <c r="L650" s="157"/>
      <c r="M650" s="162"/>
      <c r="T650" s="163"/>
      <c r="AT650" s="159" t="s">
        <v>156</v>
      </c>
      <c r="AU650" s="159" t="s">
        <v>80</v>
      </c>
      <c r="AV650" s="156" t="s">
        <v>80</v>
      </c>
      <c r="AW650" s="156" t="s">
        <v>27</v>
      </c>
      <c r="AX650" s="156" t="s">
        <v>69</v>
      </c>
      <c r="AY650" s="159" t="s">
        <v>146</v>
      </c>
      <c r="BL650" s="164"/>
      <c r="BP650" s="165"/>
    </row>
    <row r="651" spans="2:68" s="156" customFormat="1" ht="11.25">
      <c r="B651" s="157"/>
      <c r="D651" s="158" t="s">
        <v>156</v>
      </c>
      <c r="E651" s="159"/>
      <c r="F651" s="160" t="s">
        <v>1139</v>
      </c>
      <c r="H651" s="161">
        <v>101.59</v>
      </c>
      <c r="L651" s="157"/>
      <c r="M651" s="162"/>
      <c r="T651" s="163"/>
      <c r="AT651" s="159" t="s">
        <v>156</v>
      </c>
      <c r="AU651" s="159" t="s">
        <v>80</v>
      </c>
      <c r="AV651" s="156" t="s">
        <v>80</v>
      </c>
      <c r="AW651" s="156" t="s">
        <v>27</v>
      </c>
      <c r="AX651" s="156" t="s">
        <v>69</v>
      </c>
      <c r="AY651" s="159" t="s">
        <v>146</v>
      </c>
      <c r="BL651" s="164"/>
      <c r="BP651" s="165"/>
    </row>
    <row r="652" spans="2:68" s="175" customFormat="1" ht="11.25">
      <c r="B652" s="176"/>
      <c r="D652" s="158" t="s">
        <v>156</v>
      </c>
      <c r="E652" s="177"/>
      <c r="F652" s="178" t="s">
        <v>208</v>
      </c>
      <c r="H652" s="179">
        <v>145.54</v>
      </c>
      <c r="L652" s="176"/>
      <c r="M652" s="180"/>
      <c r="T652" s="181"/>
      <c r="AT652" s="177" t="s">
        <v>156</v>
      </c>
      <c r="AU652" s="177" t="s">
        <v>80</v>
      </c>
      <c r="AV652" s="175" t="s">
        <v>84</v>
      </c>
      <c r="AW652" s="175" t="s">
        <v>27</v>
      </c>
      <c r="AX652" s="175" t="s">
        <v>69</v>
      </c>
      <c r="AY652" s="177" t="s">
        <v>146</v>
      </c>
      <c r="BL652" s="182"/>
      <c r="BP652" s="183"/>
    </row>
    <row r="653" spans="2:68" s="156" customFormat="1" ht="11.25">
      <c r="B653" s="157"/>
      <c r="D653" s="158" t="s">
        <v>156</v>
      </c>
      <c r="E653" s="159"/>
      <c r="F653" s="160" t="s">
        <v>833</v>
      </c>
      <c r="H653" s="161">
        <v>21.25</v>
      </c>
      <c r="L653" s="157"/>
      <c r="M653" s="162"/>
      <c r="T653" s="163"/>
      <c r="AT653" s="159" t="s">
        <v>156</v>
      </c>
      <c r="AU653" s="159" t="s">
        <v>80</v>
      </c>
      <c r="AV653" s="156" t="s">
        <v>80</v>
      </c>
      <c r="AW653" s="156" t="s">
        <v>27</v>
      </c>
      <c r="AX653" s="156" t="s">
        <v>69</v>
      </c>
      <c r="AY653" s="159" t="s">
        <v>146</v>
      </c>
      <c r="BL653" s="164"/>
      <c r="BP653" s="165"/>
    </row>
    <row r="654" spans="2:68" s="166" customFormat="1" ht="11.25">
      <c r="B654" s="167"/>
      <c r="D654" s="158" t="s">
        <v>156</v>
      </c>
      <c r="E654" s="168"/>
      <c r="F654" s="169" t="s">
        <v>159</v>
      </c>
      <c r="H654" s="170">
        <v>166.79</v>
      </c>
      <c r="L654" s="167"/>
      <c r="M654" s="171"/>
      <c r="T654" s="172"/>
      <c r="AT654" s="168" t="s">
        <v>156</v>
      </c>
      <c r="AU654" s="168" t="s">
        <v>80</v>
      </c>
      <c r="AV654" s="166" t="s">
        <v>87</v>
      </c>
      <c r="AW654" s="166" t="s">
        <v>27</v>
      </c>
      <c r="AX654" s="166" t="s">
        <v>76</v>
      </c>
      <c r="AY654" s="168" t="s">
        <v>146</v>
      </c>
      <c r="BL654" s="173"/>
      <c r="BP654" s="174"/>
    </row>
    <row r="655" spans="2:68" s="14" customFormat="1" ht="24.2" customHeight="1">
      <c r="B655" s="142"/>
      <c r="C655" s="143" t="s">
        <v>1140</v>
      </c>
      <c r="D655" s="143" t="s">
        <v>148</v>
      </c>
      <c r="E655" s="144" t="s">
        <v>1141</v>
      </c>
      <c r="F655" s="145" t="s">
        <v>1142</v>
      </c>
      <c r="G655" s="146" t="s">
        <v>228</v>
      </c>
      <c r="H655" s="147">
        <v>166.79</v>
      </c>
      <c r="I655" s="147"/>
      <c r="J655" s="147">
        <f>ROUND(I655*H655,3)</f>
        <v>0</v>
      </c>
      <c r="K655" s="148"/>
      <c r="L655" s="15"/>
      <c r="M655" s="149"/>
      <c r="N655" s="150" t="s">
        <v>35</v>
      </c>
      <c r="O655" s="151">
        <v>0.81284000000000001</v>
      </c>
      <c r="P655" s="151">
        <f>O655*H655</f>
        <v>135.57358360000001</v>
      </c>
      <c r="Q655" s="151">
        <v>2.33E-3</v>
      </c>
      <c r="R655" s="151">
        <f>Q655*H655</f>
        <v>0.38862069999999999</v>
      </c>
      <c r="S655" s="151">
        <v>0</v>
      </c>
      <c r="T655" s="152">
        <f>S655*H655</f>
        <v>0</v>
      </c>
      <c r="AR655" s="153" t="s">
        <v>232</v>
      </c>
      <c r="AT655" s="153" t="s">
        <v>148</v>
      </c>
      <c r="AU655" s="153" t="s">
        <v>80</v>
      </c>
      <c r="AY655" s="3" t="s">
        <v>146</v>
      </c>
      <c r="BE655" s="154">
        <f>IF(N655="základná",J655,0)</f>
        <v>0</v>
      </c>
      <c r="BF655" s="154">
        <f>IF(N655="znížená",J655,0)</f>
        <v>0</v>
      </c>
      <c r="BG655" s="154">
        <f>IF(N655="zákl. prenesená",J655,0)</f>
        <v>0</v>
      </c>
      <c r="BH655" s="154">
        <f>IF(N655="zníž. prenesená",J655,0)</f>
        <v>0</v>
      </c>
      <c r="BI655" s="154">
        <f>IF(N655="nulová",J655,0)</f>
        <v>0</v>
      </c>
      <c r="BJ655" s="3" t="s">
        <v>80</v>
      </c>
      <c r="BK655" s="155">
        <f>ROUND(I655*H655,3)</f>
        <v>0</v>
      </c>
      <c r="BL655" s="82" t="s">
        <v>232</v>
      </c>
      <c r="BM655" s="153" t="s">
        <v>1143</v>
      </c>
      <c r="BP655" s="83"/>
    </row>
    <row r="656" spans="2:68" s="156" customFormat="1" ht="22.5">
      <c r="B656" s="157"/>
      <c r="D656" s="158" t="s">
        <v>156</v>
      </c>
      <c r="E656" s="159"/>
      <c r="F656" s="160" t="s">
        <v>1138</v>
      </c>
      <c r="H656" s="161">
        <v>43.95</v>
      </c>
      <c r="L656" s="157"/>
      <c r="M656" s="162"/>
      <c r="T656" s="163"/>
      <c r="AT656" s="159" t="s">
        <v>156</v>
      </c>
      <c r="AU656" s="159" t="s">
        <v>80</v>
      </c>
      <c r="AV656" s="156" t="s">
        <v>80</v>
      </c>
      <c r="AW656" s="156" t="s">
        <v>27</v>
      </c>
      <c r="AX656" s="156" t="s">
        <v>69</v>
      </c>
      <c r="AY656" s="159" t="s">
        <v>146</v>
      </c>
      <c r="BL656" s="164"/>
      <c r="BP656" s="165"/>
    </row>
    <row r="657" spans="2:68" s="156" customFormat="1" ht="11.25">
      <c r="B657" s="157"/>
      <c r="D657" s="158" t="s">
        <v>156</v>
      </c>
      <c r="E657" s="159"/>
      <c r="F657" s="160" t="s">
        <v>1139</v>
      </c>
      <c r="H657" s="161">
        <v>101.59</v>
      </c>
      <c r="L657" s="157"/>
      <c r="M657" s="162"/>
      <c r="T657" s="163"/>
      <c r="AT657" s="159" t="s">
        <v>156</v>
      </c>
      <c r="AU657" s="159" t="s">
        <v>80</v>
      </c>
      <c r="AV657" s="156" t="s">
        <v>80</v>
      </c>
      <c r="AW657" s="156" t="s">
        <v>27</v>
      </c>
      <c r="AX657" s="156" t="s">
        <v>69</v>
      </c>
      <c r="AY657" s="159" t="s">
        <v>146</v>
      </c>
      <c r="BL657" s="164"/>
      <c r="BP657" s="165"/>
    </row>
    <row r="658" spans="2:68" s="175" customFormat="1" ht="11.25">
      <c r="B658" s="176"/>
      <c r="D658" s="158" t="s">
        <v>156</v>
      </c>
      <c r="E658" s="177"/>
      <c r="F658" s="178" t="s">
        <v>208</v>
      </c>
      <c r="H658" s="179">
        <v>145.54</v>
      </c>
      <c r="L658" s="176"/>
      <c r="M658" s="180"/>
      <c r="T658" s="181"/>
      <c r="AT658" s="177" t="s">
        <v>156</v>
      </c>
      <c r="AU658" s="177" t="s">
        <v>80</v>
      </c>
      <c r="AV658" s="175" t="s">
        <v>84</v>
      </c>
      <c r="AW658" s="175" t="s">
        <v>27</v>
      </c>
      <c r="AX658" s="175" t="s">
        <v>69</v>
      </c>
      <c r="AY658" s="177" t="s">
        <v>146</v>
      </c>
      <c r="BL658" s="182"/>
      <c r="BP658" s="183"/>
    </row>
    <row r="659" spans="2:68" s="156" customFormat="1" ht="11.25">
      <c r="B659" s="157"/>
      <c r="D659" s="158" t="s">
        <v>156</v>
      </c>
      <c r="E659" s="159"/>
      <c r="F659" s="160" t="s">
        <v>833</v>
      </c>
      <c r="H659" s="161">
        <v>21.25</v>
      </c>
      <c r="L659" s="157"/>
      <c r="M659" s="162"/>
      <c r="T659" s="163"/>
      <c r="AT659" s="159" t="s">
        <v>156</v>
      </c>
      <c r="AU659" s="159" t="s">
        <v>80</v>
      </c>
      <c r="AV659" s="156" t="s">
        <v>80</v>
      </c>
      <c r="AW659" s="156" t="s">
        <v>27</v>
      </c>
      <c r="AX659" s="156" t="s">
        <v>69</v>
      </c>
      <c r="AY659" s="159" t="s">
        <v>146</v>
      </c>
      <c r="BL659" s="164"/>
      <c r="BP659" s="165"/>
    </row>
    <row r="660" spans="2:68" s="166" customFormat="1" ht="11.25">
      <c r="B660" s="167"/>
      <c r="D660" s="158" t="s">
        <v>156</v>
      </c>
      <c r="E660" s="168"/>
      <c r="F660" s="169" t="s">
        <v>159</v>
      </c>
      <c r="H660" s="170">
        <v>166.79</v>
      </c>
      <c r="L660" s="167"/>
      <c r="M660" s="171"/>
      <c r="T660" s="172"/>
      <c r="AT660" s="168" t="s">
        <v>156</v>
      </c>
      <c r="AU660" s="168" t="s">
        <v>80</v>
      </c>
      <c r="AV660" s="166" t="s">
        <v>87</v>
      </c>
      <c r="AW660" s="166" t="s">
        <v>27</v>
      </c>
      <c r="AX660" s="166" t="s">
        <v>76</v>
      </c>
      <c r="AY660" s="168" t="s">
        <v>146</v>
      </c>
      <c r="BL660" s="173"/>
      <c r="BP660" s="174"/>
    </row>
    <row r="661" spans="2:68" s="14" customFormat="1" ht="24.2" customHeight="1">
      <c r="B661" s="142"/>
      <c r="C661" s="143" t="s">
        <v>1144</v>
      </c>
      <c r="D661" s="143" t="s">
        <v>148</v>
      </c>
      <c r="E661" s="144" t="s">
        <v>1145</v>
      </c>
      <c r="F661" s="145" t="s">
        <v>1146</v>
      </c>
      <c r="G661" s="146" t="s">
        <v>823</v>
      </c>
      <c r="H661" s="147">
        <v>90.7</v>
      </c>
      <c r="I661" s="147"/>
      <c r="J661" s="147">
        <f>ROUND(I661*H661,3)</f>
        <v>0</v>
      </c>
      <c r="K661" s="148"/>
      <c r="L661" s="15"/>
      <c r="M661" s="149"/>
      <c r="N661" s="150" t="s">
        <v>35</v>
      </c>
      <c r="O661" s="151">
        <v>0</v>
      </c>
      <c r="P661" s="151">
        <f>O661*H661</f>
        <v>0</v>
      </c>
      <c r="Q661" s="151">
        <v>0</v>
      </c>
      <c r="R661" s="151">
        <f>Q661*H661</f>
        <v>0</v>
      </c>
      <c r="S661" s="151">
        <v>0</v>
      </c>
      <c r="T661" s="152">
        <f>S661*H661</f>
        <v>0</v>
      </c>
      <c r="AR661" s="153" t="s">
        <v>232</v>
      </c>
      <c r="AT661" s="153" t="s">
        <v>148</v>
      </c>
      <c r="AU661" s="153" t="s">
        <v>80</v>
      </c>
      <c r="AY661" s="3" t="s">
        <v>146</v>
      </c>
      <c r="BE661" s="154">
        <f>IF(N661="základná",J661,0)</f>
        <v>0</v>
      </c>
      <c r="BF661" s="154">
        <f>IF(N661="znížená",J661,0)</f>
        <v>0</v>
      </c>
      <c r="BG661" s="154">
        <f>IF(N661="zákl. prenesená",J661,0)</f>
        <v>0</v>
      </c>
      <c r="BH661" s="154">
        <f>IF(N661="zníž. prenesená",J661,0)</f>
        <v>0</v>
      </c>
      <c r="BI661" s="154">
        <f>IF(N661="nulová",J661,0)</f>
        <v>0</v>
      </c>
      <c r="BJ661" s="3" t="s">
        <v>80</v>
      </c>
      <c r="BK661" s="155">
        <f>ROUND(I661*H661,3)</f>
        <v>0</v>
      </c>
      <c r="BL661" s="82" t="s">
        <v>232</v>
      </c>
      <c r="BM661" s="153" t="s">
        <v>1147</v>
      </c>
      <c r="BP661" s="83"/>
    </row>
    <row r="662" spans="2:68" s="129" customFormat="1" ht="22.9" customHeight="1">
      <c r="B662" s="130"/>
      <c r="D662" s="131" t="s">
        <v>68</v>
      </c>
      <c r="E662" s="140" t="s">
        <v>1148</v>
      </c>
      <c r="F662" s="140" t="s">
        <v>1149</v>
      </c>
      <c r="J662" s="141">
        <f>BK662</f>
        <v>0</v>
      </c>
      <c r="L662" s="130"/>
      <c r="M662" s="134"/>
      <c r="P662" s="135">
        <f>SUM(P663:P673)</f>
        <v>22.010649999999998</v>
      </c>
      <c r="R662" s="135">
        <f>SUM(R663:R673)</f>
        <v>4.1576000000000002E-2</v>
      </c>
      <c r="T662" s="136">
        <f>SUM(T663:T673)</f>
        <v>0</v>
      </c>
      <c r="AR662" s="131" t="s">
        <v>80</v>
      </c>
      <c r="AT662" s="137" t="s">
        <v>68</v>
      </c>
      <c r="AU662" s="137" t="s">
        <v>76</v>
      </c>
      <c r="AY662" s="131" t="s">
        <v>146</v>
      </c>
      <c r="BK662" s="138">
        <f>SUM(BK663:BK673)</f>
        <v>0</v>
      </c>
      <c r="BL662" s="137"/>
      <c r="BP662" s="139"/>
    </row>
    <row r="663" spans="2:68" s="14" customFormat="1" ht="37.9" customHeight="1">
      <c r="B663" s="142"/>
      <c r="C663" s="143" t="s">
        <v>1150</v>
      </c>
      <c r="D663" s="143" t="s">
        <v>148</v>
      </c>
      <c r="E663" s="144" t="s">
        <v>1151</v>
      </c>
      <c r="F663" s="145" t="s">
        <v>1152</v>
      </c>
      <c r="G663" s="146" t="s">
        <v>151</v>
      </c>
      <c r="H663" s="147">
        <v>4.7</v>
      </c>
      <c r="I663" s="147"/>
      <c r="J663" s="147">
        <f>ROUND(I663*H663,3)</f>
        <v>0</v>
      </c>
      <c r="K663" s="148"/>
      <c r="L663" s="15"/>
      <c r="M663" s="149"/>
      <c r="N663" s="150" t="s">
        <v>35</v>
      </c>
      <c r="O663" s="151">
        <v>0.65812999999999999</v>
      </c>
      <c r="P663" s="151">
        <f>O663*H663</f>
        <v>3.0932110000000002</v>
      </c>
      <c r="Q663" s="151">
        <v>5.3800000000000002E-3</v>
      </c>
      <c r="R663" s="151">
        <f>Q663*H663</f>
        <v>2.5286000000000003E-2</v>
      </c>
      <c r="S663" s="151">
        <v>0</v>
      </c>
      <c r="T663" s="152">
        <f>S663*H663</f>
        <v>0</v>
      </c>
      <c r="AR663" s="153" t="s">
        <v>232</v>
      </c>
      <c r="AT663" s="153" t="s">
        <v>148</v>
      </c>
      <c r="AU663" s="153" t="s">
        <v>80</v>
      </c>
      <c r="AY663" s="3" t="s">
        <v>146</v>
      </c>
      <c r="BE663" s="154">
        <f>IF(N663="základná",J663,0)</f>
        <v>0</v>
      </c>
      <c r="BF663" s="154">
        <f>IF(N663="znížená",J663,0)</f>
        <v>0</v>
      </c>
      <c r="BG663" s="154">
        <f>IF(N663="zákl. prenesená",J663,0)</f>
        <v>0</v>
      </c>
      <c r="BH663" s="154">
        <f>IF(N663="zníž. prenesená",J663,0)</f>
        <v>0</v>
      </c>
      <c r="BI663" s="154">
        <f>IF(N663="nulová",J663,0)</f>
        <v>0</v>
      </c>
      <c r="BJ663" s="3" t="s">
        <v>80</v>
      </c>
      <c r="BK663" s="155">
        <f>ROUND(I663*H663,3)</f>
        <v>0</v>
      </c>
      <c r="BL663" s="82" t="s">
        <v>232</v>
      </c>
      <c r="BM663" s="153" t="s">
        <v>1153</v>
      </c>
      <c r="BP663" s="83"/>
    </row>
    <row r="664" spans="2:68" s="156" customFormat="1" ht="11.25">
      <c r="B664" s="157"/>
      <c r="D664" s="158" t="s">
        <v>156</v>
      </c>
      <c r="E664" s="159"/>
      <c r="F664" s="160" t="s">
        <v>1154</v>
      </c>
      <c r="H664" s="161">
        <v>4.7</v>
      </c>
      <c r="L664" s="157"/>
      <c r="M664" s="162"/>
      <c r="T664" s="163"/>
      <c r="AT664" s="159" t="s">
        <v>156</v>
      </c>
      <c r="AU664" s="159" t="s">
        <v>80</v>
      </c>
      <c r="AV664" s="156" t="s">
        <v>80</v>
      </c>
      <c r="AW664" s="156" t="s">
        <v>27</v>
      </c>
      <c r="AX664" s="156" t="s">
        <v>76</v>
      </c>
      <c r="AY664" s="159" t="s">
        <v>146</v>
      </c>
      <c r="BL664" s="164"/>
      <c r="BP664" s="165"/>
    </row>
    <row r="665" spans="2:68" s="14" customFormat="1" ht="14.45" customHeight="1">
      <c r="B665" s="142"/>
      <c r="C665" s="143" t="s">
        <v>1155</v>
      </c>
      <c r="D665" s="143" t="s">
        <v>148</v>
      </c>
      <c r="E665" s="144" t="s">
        <v>1156</v>
      </c>
      <c r="F665" s="145" t="s">
        <v>1157</v>
      </c>
      <c r="G665" s="146" t="s">
        <v>151</v>
      </c>
      <c r="H665" s="147">
        <v>14.1</v>
      </c>
      <c r="I665" s="147"/>
      <c r="J665" s="147">
        <f>ROUND(I665*H665,3)</f>
        <v>0</v>
      </c>
      <c r="K665" s="148"/>
      <c r="L665" s="15"/>
      <c r="M665" s="149"/>
      <c r="N665" s="150" t="s">
        <v>35</v>
      </c>
      <c r="O665" s="151">
        <v>0.86634</v>
      </c>
      <c r="P665" s="151">
        <f>O665*H665</f>
        <v>12.215394</v>
      </c>
      <c r="Q665" s="151">
        <v>2.3000000000000001E-4</v>
      </c>
      <c r="R665" s="151">
        <f>Q665*H665</f>
        <v>3.2430000000000002E-3</v>
      </c>
      <c r="S665" s="151">
        <v>0</v>
      </c>
      <c r="T665" s="152">
        <f>S665*H665</f>
        <v>0</v>
      </c>
      <c r="AR665" s="153" t="s">
        <v>232</v>
      </c>
      <c r="AT665" s="153" t="s">
        <v>148</v>
      </c>
      <c r="AU665" s="153" t="s">
        <v>80</v>
      </c>
      <c r="AY665" s="3" t="s">
        <v>146</v>
      </c>
      <c r="BE665" s="154">
        <f>IF(N665="základná",J665,0)</f>
        <v>0</v>
      </c>
      <c r="BF665" s="154">
        <f>IF(N665="znížená",J665,0)</f>
        <v>0</v>
      </c>
      <c r="BG665" s="154">
        <f>IF(N665="zákl. prenesená",J665,0)</f>
        <v>0</v>
      </c>
      <c r="BH665" s="154">
        <f>IF(N665="zníž. prenesená",J665,0)</f>
        <v>0</v>
      </c>
      <c r="BI665" s="154">
        <f>IF(N665="nulová",J665,0)</f>
        <v>0</v>
      </c>
      <c r="BJ665" s="3" t="s">
        <v>80</v>
      </c>
      <c r="BK665" s="155">
        <f>ROUND(I665*H665,3)</f>
        <v>0</v>
      </c>
      <c r="BL665" s="82" t="s">
        <v>232</v>
      </c>
      <c r="BM665" s="153" t="s">
        <v>1158</v>
      </c>
      <c r="BP665" s="83"/>
    </row>
    <row r="666" spans="2:68" s="156" customFormat="1" ht="11.25">
      <c r="B666" s="157"/>
      <c r="D666" s="158" t="s">
        <v>156</v>
      </c>
      <c r="E666" s="159"/>
      <c r="F666" s="160" t="s">
        <v>1159</v>
      </c>
      <c r="H666" s="161">
        <v>10.1</v>
      </c>
      <c r="L666" s="157"/>
      <c r="M666" s="162"/>
      <c r="T666" s="163"/>
      <c r="AT666" s="159" t="s">
        <v>156</v>
      </c>
      <c r="AU666" s="159" t="s">
        <v>80</v>
      </c>
      <c r="AV666" s="156" t="s">
        <v>80</v>
      </c>
      <c r="AW666" s="156" t="s">
        <v>27</v>
      </c>
      <c r="AX666" s="156" t="s">
        <v>69</v>
      </c>
      <c r="AY666" s="159" t="s">
        <v>146</v>
      </c>
      <c r="BL666" s="164"/>
      <c r="BP666" s="165"/>
    </row>
    <row r="667" spans="2:68" s="156" customFormat="1" ht="11.25">
      <c r="B667" s="157"/>
      <c r="D667" s="158" t="s">
        <v>156</v>
      </c>
      <c r="E667" s="159"/>
      <c r="F667" s="160" t="s">
        <v>1160</v>
      </c>
      <c r="H667" s="161">
        <v>4</v>
      </c>
      <c r="L667" s="157"/>
      <c r="M667" s="162"/>
      <c r="T667" s="163"/>
      <c r="AT667" s="159" t="s">
        <v>156</v>
      </c>
      <c r="AU667" s="159" t="s">
        <v>80</v>
      </c>
      <c r="AV667" s="156" t="s">
        <v>80</v>
      </c>
      <c r="AW667" s="156" t="s">
        <v>27</v>
      </c>
      <c r="AX667" s="156" t="s">
        <v>69</v>
      </c>
      <c r="AY667" s="159" t="s">
        <v>146</v>
      </c>
      <c r="BL667" s="164"/>
      <c r="BP667" s="165"/>
    </row>
    <row r="668" spans="2:68" s="166" customFormat="1" ht="11.25">
      <c r="B668" s="167"/>
      <c r="D668" s="158" t="s">
        <v>156</v>
      </c>
      <c r="E668" s="168"/>
      <c r="F668" s="169" t="s">
        <v>159</v>
      </c>
      <c r="H668" s="170">
        <v>14.1</v>
      </c>
      <c r="L668" s="167"/>
      <c r="M668" s="171"/>
      <c r="T668" s="172"/>
      <c r="AT668" s="168" t="s">
        <v>156</v>
      </c>
      <c r="AU668" s="168" t="s">
        <v>80</v>
      </c>
      <c r="AV668" s="166" t="s">
        <v>87</v>
      </c>
      <c r="AW668" s="166" t="s">
        <v>27</v>
      </c>
      <c r="AX668" s="166" t="s">
        <v>76</v>
      </c>
      <c r="AY668" s="168" t="s">
        <v>146</v>
      </c>
      <c r="BL668" s="173"/>
      <c r="BP668" s="174"/>
    </row>
    <row r="669" spans="2:68" s="14" customFormat="1" ht="24.2" customHeight="1">
      <c r="B669" s="142"/>
      <c r="C669" s="143" t="s">
        <v>1161</v>
      </c>
      <c r="D669" s="143" t="s">
        <v>148</v>
      </c>
      <c r="E669" s="144" t="s">
        <v>1162</v>
      </c>
      <c r="F669" s="145" t="s">
        <v>1163</v>
      </c>
      <c r="G669" s="146" t="s">
        <v>151</v>
      </c>
      <c r="H669" s="147">
        <v>4.7</v>
      </c>
      <c r="I669" s="147"/>
      <c r="J669" s="147">
        <f>ROUND(I669*H669,3)</f>
        <v>0</v>
      </c>
      <c r="K669" s="148"/>
      <c r="L669" s="15"/>
      <c r="M669" s="149"/>
      <c r="N669" s="150" t="s">
        <v>35</v>
      </c>
      <c r="O669" s="151">
        <v>0.89234999999999998</v>
      </c>
      <c r="P669" s="151">
        <f>O669*H669</f>
        <v>4.194045</v>
      </c>
      <c r="Q669" s="151">
        <v>1.07E-3</v>
      </c>
      <c r="R669" s="151">
        <f>Q669*H669</f>
        <v>5.0290000000000005E-3</v>
      </c>
      <c r="S669" s="151">
        <v>0</v>
      </c>
      <c r="T669" s="152">
        <f>S669*H669</f>
        <v>0</v>
      </c>
      <c r="AR669" s="153" t="s">
        <v>232</v>
      </c>
      <c r="AT669" s="153" t="s">
        <v>148</v>
      </c>
      <c r="AU669" s="153" t="s">
        <v>80</v>
      </c>
      <c r="AY669" s="3" t="s">
        <v>146</v>
      </c>
      <c r="BE669" s="154">
        <f>IF(N669="základná",J669,0)</f>
        <v>0</v>
      </c>
      <c r="BF669" s="154">
        <f>IF(N669="znížená",J669,0)</f>
        <v>0</v>
      </c>
      <c r="BG669" s="154">
        <f>IF(N669="zákl. prenesená",J669,0)</f>
        <v>0</v>
      </c>
      <c r="BH669" s="154">
        <f>IF(N669="zníž. prenesená",J669,0)</f>
        <v>0</v>
      </c>
      <c r="BI669" s="154">
        <f>IF(N669="nulová",J669,0)</f>
        <v>0</v>
      </c>
      <c r="BJ669" s="3" t="s">
        <v>80</v>
      </c>
      <c r="BK669" s="155">
        <f>ROUND(I669*H669,3)</f>
        <v>0</v>
      </c>
      <c r="BL669" s="82" t="s">
        <v>232</v>
      </c>
      <c r="BM669" s="153" t="s">
        <v>1164</v>
      </c>
      <c r="BP669" s="83"/>
    </row>
    <row r="670" spans="2:68" s="156" customFormat="1" ht="11.25">
      <c r="B670" s="157"/>
      <c r="D670" s="158" t="s">
        <v>156</v>
      </c>
      <c r="E670" s="159"/>
      <c r="F670" s="160" t="s">
        <v>1165</v>
      </c>
      <c r="H670" s="161">
        <v>4.7</v>
      </c>
      <c r="L670" s="157"/>
      <c r="M670" s="162"/>
      <c r="T670" s="163"/>
      <c r="AT670" s="159" t="s">
        <v>156</v>
      </c>
      <c r="AU670" s="159" t="s">
        <v>80</v>
      </c>
      <c r="AV670" s="156" t="s">
        <v>80</v>
      </c>
      <c r="AW670" s="156" t="s">
        <v>27</v>
      </c>
      <c r="AX670" s="156" t="s">
        <v>76</v>
      </c>
      <c r="AY670" s="159" t="s">
        <v>146</v>
      </c>
      <c r="BL670" s="164"/>
      <c r="BP670" s="165"/>
    </row>
    <row r="671" spans="2:68" s="14" customFormat="1" ht="24.2" customHeight="1">
      <c r="B671" s="142"/>
      <c r="C671" s="143" t="s">
        <v>1166</v>
      </c>
      <c r="D671" s="143" t="s">
        <v>148</v>
      </c>
      <c r="E671" s="144" t="s">
        <v>1167</v>
      </c>
      <c r="F671" s="145" t="s">
        <v>1168</v>
      </c>
      <c r="G671" s="146" t="s">
        <v>151</v>
      </c>
      <c r="H671" s="147">
        <v>3.8</v>
      </c>
      <c r="I671" s="147"/>
      <c r="J671" s="147">
        <f>ROUND(I671*H671,3)</f>
        <v>0</v>
      </c>
      <c r="K671" s="148"/>
      <c r="L671" s="15"/>
      <c r="M671" s="149"/>
      <c r="N671" s="150" t="s">
        <v>35</v>
      </c>
      <c r="O671" s="151">
        <v>0.66</v>
      </c>
      <c r="P671" s="151">
        <f>O671*H671</f>
        <v>2.508</v>
      </c>
      <c r="Q671" s="151">
        <v>2.1099999999999999E-3</v>
      </c>
      <c r="R671" s="151">
        <f>Q671*H671</f>
        <v>8.0179999999999991E-3</v>
      </c>
      <c r="S671" s="151">
        <v>0</v>
      </c>
      <c r="T671" s="152">
        <f>S671*H671</f>
        <v>0</v>
      </c>
      <c r="AR671" s="153" t="s">
        <v>232</v>
      </c>
      <c r="AT671" s="153" t="s">
        <v>148</v>
      </c>
      <c r="AU671" s="153" t="s">
        <v>80</v>
      </c>
      <c r="AY671" s="3" t="s">
        <v>146</v>
      </c>
      <c r="BE671" s="154">
        <f>IF(N671="základná",J671,0)</f>
        <v>0</v>
      </c>
      <c r="BF671" s="154">
        <f>IF(N671="znížená",J671,0)</f>
        <v>0</v>
      </c>
      <c r="BG671" s="154">
        <f>IF(N671="zákl. prenesená",J671,0)</f>
        <v>0</v>
      </c>
      <c r="BH671" s="154">
        <f>IF(N671="zníž. prenesená",J671,0)</f>
        <v>0</v>
      </c>
      <c r="BI671" s="154">
        <f>IF(N671="nulová",J671,0)</f>
        <v>0</v>
      </c>
      <c r="BJ671" s="3" t="s">
        <v>80</v>
      </c>
      <c r="BK671" s="155">
        <f>ROUND(I671*H671,3)</f>
        <v>0</v>
      </c>
      <c r="BL671" s="82" t="s">
        <v>232</v>
      </c>
      <c r="BM671" s="153" t="s">
        <v>1169</v>
      </c>
      <c r="BP671" s="83"/>
    </row>
    <row r="672" spans="2:68" s="156" customFormat="1" ht="11.25">
      <c r="B672" s="157"/>
      <c r="D672" s="158" t="s">
        <v>156</v>
      </c>
      <c r="E672" s="159"/>
      <c r="F672" s="160" t="s">
        <v>1170</v>
      </c>
      <c r="H672" s="161">
        <v>3.8</v>
      </c>
      <c r="L672" s="157"/>
      <c r="M672" s="162"/>
      <c r="T672" s="163"/>
      <c r="AT672" s="159" t="s">
        <v>156</v>
      </c>
      <c r="AU672" s="159" t="s">
        <v>80</v>
      </c>
      <c r="AV672" s="156" t="s">
        <v>80</v>
      </c>
      <c r="AW672" s="156" t="s">
        <v>27</v>
      </c>
      <c r="AX672" s="156" t="s">
        <v>76</v>
      </c>
      <c r="AY672" s="159" t="s">
        <v>146</v>
      </c>
      <c r="BL672" s="164"/>
      <c r="BP672" s="165"/>
    </row>
    <row r="673" spans="2:68" s="14" customFormat="1" ht="24.2" customHeight="1">
      <c r="B673" s="142"/>
      <c r="C673" s="143" t="s">
        <v>1171</v>
      </c>
      <c r="D673" s="143" t="s">
        <v>148</v>
      </c>
      <c r="E673" s="144" t="s">
        <v>1172</v>
      </c>
      <c r="F673" s="145" t="s">
        <v>1173</v>
      </c>
      <c r="G673" s="146" t="s">
        <v>823</v>
      </c>
      <c r="H673" s="147">
        <v>8.0389999999999997</v>
      </c>
      <c r="I673" s="147"/>
      <c r="J673" s="147">
        <f>ROUND(I673*H673,3)</f>
        <v>0</v>
      </c>
      <c r="K673" s="148"/>
      <c r="L673" s="15"/>
      <c r="M673" s="149"/>
      <c r="N673" s="150" t="s">
        <v>35</v>
      </c>
      <c r="O673" s="151">
        <v>0</v>
      </c>
      <c r="P673" s="151">
        <f>O673*H673</f>
        <v>0</v>
      </c>
      <c r="Q673" s="151">
        <v>0</v>
      </c>
      <c r="R673" s="151">
        <f>Q673*H673</f>
        <v>0</v>
      </c>
      <c r="S673" s="151">
        <v>0</v>
      </c>
      <c r="T673" s="152">
        <f>S673*H673</f>
        <v>0</v>
      </c>
      <c r="AR673" s="153" t="s">
        <v>232</v>
      </c>
      <c r="AT673" s="153" t="s">
        <v>148</v>
      </c>
      <c r="AU673" s="153" t="s">
        <v>80</v>
      </c>
      <c r="AY673" s="3" t="s">
        <v>146</v>
      </c>
      <c r="BE673" s="154">
        <f>IF(N673="základná",J673,0)</f>
        <v>0</v>
      </c>
      <c r="BF673" s="154">
        <f>IF(N673="znížená",J673,0)</f>
        <v>0</v>
      </c>
      <c r="BG673" s="154">
        <f>IF(N673="zákl. prenesená",J673,0)</f>
        <v>0</v>
      </c>
      <c r="BH673" s="154">
        <f>IF(N673="zníž. prenesená",J673,0)</f>
        <v>0</v>
      </c>
      <c r="BI673" s="154">
        <f>IF(N673="nulová",J673,0)</f>
        <v>0</v>
      </c>
      <c r="BJ673" s="3" t="s">
        <v>80</v>
      </c>
      <c r="BK673" s="155">
        <f>ROUND(I673*H673,3)</f>
        <v>0</v>
      </c>
      <c r="BL673" s="82" t="s">
        <v>232</v>
      </c>
      <c r="BM673" s="153" t="s">
        <v>1174</v>
      </c>
      <c r="BP673" s="83"/>
    </row>
    <row r="674" spans="2:68" s="129" customFormat="1" ht="22.9" customHeight="1">
      <c r="B674" s="130"/>
      <c r="D674" s="131" t="s">
        <v>68</v>
      </c>
      <c r="E674" s="140" t="s">
        <v>1175</v>
      </c>
      <c r="F674" s="140" t="s">
        <v>1176</v>
      </c>
      <c r="J674" s="141">
        <f>BK674</f>
        <v>0</v>
      </c>
      <c r="L674" s="130"/>
      <c r="M674" s="134"/>
      <c r="P674" s="135">
        <f>SUM(P675:P697)</f>
        <v>43.75432481</v>
      </c>
      <c r="R674" s="135">
        <f>SUM(R675:R697)</f>
        <v>1.3940200000000004E-3</v>
      </c>
      <c r="T674" s="136">
        <f>SUM(T675:T697)</f>
        <v>0</v>
      </c>
      <c r="AR674" s="131" t="s">
        <v>80</v>
      </c>
      <c r="AT674" s="137" t="s">
        <v>68</v>
      </c>
      <c r="AU674" s="137" t="s">
        <v>76</v>
      </c>
      <c r="AY674" s="131" t="s">
        <v>146</v>
      </c>
      <c r="BK674" s="138">
        <f>SUM(BK675:BK697)</f>
        <v>0</v>
      </c>
      <c r="BL674" s="137"/>
      <c r="BP674" s="139"/>
    </row>
    <row r="675" spans="2:68" s="14" customFormat="1" ht="14.45" customHeight="1">
      <c r="B675" s="142"/>
      <c r="C675" s="143" t="s">
        <v>1177</v>
      </c>
      <c r="D675" s="143" t="s">
        <v>148</v>
      </c>
      <c r="E675" s="144" t="s">
        <v>1178</v>
      </c>
      <c r="F675" s="145" t="s">
        <v>1179</v>
      </c>
      <c r="G675" s="146" t="s">
        <v>228</v>
      </c>
      <c r="H675" s="147">
        <v>18.486000000000001</v>
      </c>
      <c r="I675" s="147"/>
      <c r="J675" s="147">
        <f>ROUND(I675*H675,3)</f>
        <v>0</v>
      </c>
      <c r="K675" s="148"/>
      <c r="L675" s="15"/>
      <c r="M675" s="149"/>
      <c r="N675" s="150" t="s">
        <v>35</v>
      </c>
      <c r="O675" s="151">
        <v>0.41550999999999999</v>
      </c>
      <c r="P675" s="151">
        <f>O675*H675</f>
        <v>7.6811178600000005</v>
      </c>
      <c r="Q675" s="151">
        <v>5.0000000000000002E-5</v>
      </c>
      <c r="R675" s="151">
        <f>Q675*H675</f>
        <v>9.2430000000000008E-4</v>
      </c>
      <c r="S675" s="151">
        <v>0</v>
      </c>
      <c r="T675" s="152">
        <f>S675*H675</f>
        <v>0</v>
      </c>
      <c r="AR675" s="153" t="s">
        <v>232</v>
      </c>
      <c r="AT675" s="153" t="s">
        <v>148</v>
      </c>
      <c r="AU675" s="153" t="s">
        <v>80</v>
      </c>
      <c r="AY675" s="3" t="s">
        <v>146</v>
      </c>
      <c r="BE675" s="154">
        <f>IF(N675="základná",J675,0)</f>
        <v>0</v>
      </c>
      <c r="BF675" s="154">
        <f>IF(N675="znížená",J675,0)</f>
        <v>0</v>
      </c>
      <c r="BG675" s="154">
        <f>IF(N675="zákl. prenesená",J675,0)</f>
        <v>0</v>
      </c>
      <c r="BH675" s="154">
        <f>IF(N675="zníž. prenesená",J675,0)</f>
        <v>0</v>
      </c>
      <c r="BI675" s="154">
        <f>IF(N675="nulová",J675,0)</f>
        <v>0</v>
      </c>
      <c r="BJ675" s="3" t="s">
        <v>80</v>
      </c>
      <c r="BK675" s="155">
        <f>ROUND(I675*H675,3)</f>
        <v>0</v>
      </c>
      <c r="BL675" s="82" t="s">
        <v>232</v>
      </c>
      <c r="BM675" s="153" t="s">
        <v>1180</v>
      </c>
      <c r="BP675" s="83"/>
    </row>
    <row r="676" spans="2:68" s="156" customFormat="1" ht="11.25">
      <c r="B676" s="157"/>
      <c r="D676" s="158" t="s">
        <v>156</v>
      </c>
      <c r="E676" s="159"/>
      <c r="F676" s="160" t="s">
        <v>1181</v>
      </c>
      <c r="H676" s="161">
        <v>18.486000000000001</v>
      </c>
      <c r="L676" s="157"/>
      <c r="M676" s="162"/>
      <c r="T676" s="163"/>
      <c r="AT676" s="159" t="s">
        <v>156</v>
      </c>
      <c r="AU676" s="159" t="s">
        <v>80</v>
      </c>
      <c r="AV676" s="156" t="s">
        <v>80</v>
      </c>
      <c r="AW676" s="156" t="s">
        <v>27</v>
      </c>
      <c r="AX676" s="156" t="s">
        <v>76</v>
      </c>
      <c r="AY676" s="159" t="s">
        <v>146</v>
      </c>
      <c r="BL676" s="164"/>
      <c r="BP676" s="165"/>
    </row>
    <row r="677" spans="2:68" s="14" customFormat="1" ht="24.2" customHeight="1">
      <c r="B677" s="142"/>
      <c r="C677" s="184" t="s">
        <v>1182</v>
      </c>
      <c r="D677" s="184" t="s">
        <v>341</v>
      </c>
      <c r="E677" s="185" t="s">
        <v>1183</v>
      </c>
      <c r="F677" s="186" t="s">
        <v>1184</v>
      </c>
      <c r="G677" s="187" t="s">
        <v>228</v>
      </c>
      <c r="H677" s="188">
        <v>18.486000000000001</v>
      </c>
      <c r="I677" s="188"/>
      <c r="J677" s="188">
        <f>ROUND(I677*H677,3)</f>
        <v>0</v>
      </c>
      <c r="K677" s="189"/>
      <c r="L677" s="190"/>
      <c r="M677" s="191"/>
      <c r="N677" s="192" t="s">
        <v>35</v>
      </c>
      <c r="O677" s="151">
        <v>0</v>
      </c>
      <c r="P677" s="151">
        <f>O677*H677</f>
        <v>0</v>
      </c>
      <c r="Q677" s="151">
        <v>2.0000000000000002E-5</v>
      </c>
      <c r="R677" s="151">
        <f>Q677*H677</f>
        <v>3.6972000000000003E-4</v>
      </c>
      <c r="S677" s="151">
        <v>0</v>
      </c>
      <c r="T677" s="152">
        <f>S677*H677</f>
        <v>0</v>
      </c>
      <c r="AR677" s="153" t="s">
        <v>312</v>
      </c>
      <c r="AT677" s="153" t="s">
        <v>341</v>
      </c>
      <c r="AU677" s="153" t="s">
        <v>80</v>
      </c>
      <c r="AY677" s="3" t="s">
        <v>146</v>
      </c>
      <c r="BE677" s="154">
        <f>IF(N677="základná",J677,0)</f>
        <v>0</v>
      </c>
      <c r="BF677" s="154">
        <f>IF(N677="znížená",J677,0)</f>
        <v>0</v>
      </c>
      <c r="BG677" s="154">
        <f>IF(N677="zákl. prenesená",J677,0)</f>
        <v>0</v>
      </c>
      <c r="BH677" s="154">
        <f>IF(N677="zníž. prenesená",J677,0)</f>
        <v>0</v>
      </c>
      <c r="BI677" s="154">
        <f>IF(N677="nulová",J677,0)</f>
        <v>0</v>
      </c>
      <c r="BJ677" s="3" t="s">
        <v>80</v>
      </c>
      <c r="BK677" s="155">
        <f>ROUND(I677*H677,3)</f>
        <v>0</v>
      </c>
      <c r="BL677" s="82" t="s">
        <v>232</v>
      </c>
      <c r="BM677" s="153" t="s">
        <v>1185</v>
      </c>
      <c r="BP677" s="83"/>
    </row>
    <row r="678" spans="2:68" s="156" customFormat="1" ht="11.25">
      <c r="B678" s="157"/>
      <c r="D678" s="158" t="s">
        <v>156</v>
      </c>
      <c r="E678" s="159"/>
      <c r="F678" s="160" t="s">
        <v>1181</v>
      </c>
      <c r="H678" s="161">
        <v>18.486000000000001</v>
      </c>
      <c r="L678" s="157"/>
      <c r="M678" s="162"/>
      <c r="T678" s="163"/>
      <c r="AT678" s="159" t="s">
        <v>156</v>
      </c>
      <c r="AU678" s="159" t="s">
        <v>80</v>
      </c>
      <c r="AV678" s="156" t="s">
        <v>80</v>
      </c>
      <c r="AW678" s="156" t="s">
        <v>27</v>
      </c>
      <c r="AX678" s="156" t="s">
        <v>76</v>
      </c>
      <c r="AY678" s="159" t="s">
        <v>146</v>
      </c>
      <c r="BL678" s="164"/>
      <c r="BP678" s="165"/>
    </row>
    <row r="679" spans="2:68" s="14" customFormat="1" ht="24.2" customHeight="1">
      <c r="B679" s="142"/>
      <c r="C679" s="143" t="s">
        <v>1186</v>
      </c>
      <c r="D679" s="143" t="s">
        <v>148</v>
      </c>
      <c r="E679" s="144" t="s">
        <v>1187</v>
      </c>
      <c r="F679" s="145" t="s">
        <v>1188</v>
      </c>
      <c r="G679" s="146" t="s">
        <v>228</v>
      </c>
      <c r="H679" s="147">
        <v>10.291</v>
      </c>
      <c r="I679" s="147"/>
      <c r="J679" s="147">
        <f>ROUND(I679*H679,3)</f>
        <v>0</v>
      </c>
      <c r="K679" s="148"/>
      <c r="L679" s="15"/>
      <c r="M679" s="149"/>
      <c r="N679" s="150" t="s">
        <v>35</v>
      </c>
      <c r="O679" s="151">
        <v>0.40799999999999997</v>
      </c>
      <c r="P679" s="151">
        <f>O679*H679</f>
        <v>4.198728</v>
      </c>
      <c r="Q679" s="151">
        <v>0</v>
      </c>
      <c r="R679" s="151">
        <f>Q679*H679</f>
        <v>0</v>
      </c>
      <c r="S679" s="151">
        <v>0</v>
      </c>
      <c r="T679" s="152">
        <f>S679*H679</f>
        <v>0</v>
      </c>
      <c r="AR679" s="153" t="s">
        <v>232</v>
      </c>
      <c r="AT679" s="153" t="s">
        <v>148</v>
      </c>
      <c r="AU679" s="153" t="s">
        <v>80</v>
      </c>
      <c r="AY679" s="3" t="s">
        <v>146</v>
      </c>
      <c r="BE679" s="154">
        <f>IF(N679="základná",J679,0)</f>
        <v>0</v>
      </c>
      <c r="BF679" s="154">
        <f>IF(N679="znížená",J679,0)</f>
        <v>0</v>
      </c>
      <c r="BG679" s="154">
        <f>IF(N679="zákl. prenesená",J679,0)</f>
        <v>0</v>
      </c>
      <c r="BH679" s="154">
        <f>IF(N679="zníž. prenesená",J679,0)</f>
        <v>0</v>
      </c>
      <c r="BI679" s="154">
        <f>IF(N679="nulová",J679,0)</f>
        <v>0</v>
      </c>
      <c r="BJ679" s="3" t="s">
        <v>80</v>
      </c>
      <c r="BK679" s="155">
        <f>ROUND(I679*H679,3)</f>
        <v>0</v>
      </c>
      <c r="BL679" s="82" t="s">
        <v>232</v>
      </c>
      <c r="BM679" s="153" t="s">
        <v>1189</v>
      </c>
      <c r="BP679" s="83"/>
    </row>
    <row r="680" spans="2:68" s="156" customFormat="1" ht="11.25">
      <c r="B680" s="157"/>
      <c r="D680" s="158" t="s">
        <v>156</v>
      </c>
      <c r="E680" s="159"/>
      <c r="F680" s="160" t="s">
        <v>1190</v>
      </c>
      <c r="H680" s="161">
        <v>5.8905000000000003</v>
      </c>
      <c r="L680" s="157"/>
      <c r="M680" s="162"/>
      <c r="T680" s="163"/>
      <c r="AT680" s="159" t="s">
        <v>156</v>
      </c>
      <c r="AU680" s="159" t="s">
        <v>80</v>
      </c>
      <c r="AV680" s="156" t="s">
        <v>80</v>
      </c>
      <c r="AW680" s="156" t="s">
        <v>27</v>
      </c>
      <c r="AX680" s="156" t="s">
        <v>69</v>
      </c>
      <c r="AY680" s="159" t="s">
        <v>146</v>
      </c>
      <c r="BL680" s="164"/>
      <c r="BP680" s="165"/>
    </row>
    <row r="681" spans="2:68" s="156" customFormat="1" ht="11.25">
      <c r="B681" s="157"/>
      <c r="D681" s="158" t="s">
        <v>156</v>
      </c>
      <c r="E681" s="159"/>
      <c r="F681" s="160" t="s">
        <v>1191</v>
      </c>
      <c r="H681" s="161">
        <v>4.4000000000000004</v>
      </c>
      <c r="L681" s="157"/>
      <c r="M681" s="162"/>
      <c r="T681" s="163"/>
      <c r="AT681" s="159" t="s">
        <v>156</v>
      </c>
      <c r="AU681" s="159" t="s">
        <v>80</v>
      </c>
      <c r="AV681" s="156" t="s">
        <v>80</v>
      </c>
      <c r="AW681" s="156" t="s">
        <v>27</v>
      </c>
      <c r="AX681" s="156" t="s">
        <v>69</v>
      </c>
      <c r="AY681" s="159" t="s">
        <v>146</v>
      </c>
      <c r="BL681" s="164"/>
      <c r="BP681" s="165"/>
    </row>
    <row r="682" spans="2:68" s="166" customFormat="1" ht="11.25">
      <c r="B682" s="167"/>
      <c r="D682" s="158" t="s">
        <v>156</v>
      </c>
      <c r="E682" s="168"/>
      <c r="F682" s="169" t="s">
        <v>159</v>
      </c>
      <c r="H682" s="170">
        <v>10.2905</v>
      </c>
      <c r="L682" s="167"/>
      <c r="M682" s="171"/>
      <c r="T682" s="172"/>
      <c r="AT682" s="168" t="s">
        <v>156</v>
      </c>
      <c r="AU682" s="168" t="s">
        <v>80</v>
      </c>
      <c r="AV682" s="166" t="s">
        <v>87</v>
      </c>
      <c r="AW682" s="166" t="s">
        <v>27</v>
      </c>
      <c r="AX682" s="166" t="s">
        <v>76</v>
      </c>
      <c r="AY682" s="168" t="s">
        <v>146</v>
      </c>
      <c r="BL682" s="173"/>
      <c r="BP682" s="174"/>
    </row>
    <row r="683" spans="2:68" s="14" customFormat="1" ht="37.9" customHeight="1">
      <c r="B683" s="142"/>
      <c r="C683" s="184" t="s">
        <v>1192</v>
      </c>
      <c r="D683" s="184" t="s">
        <v>341</v>
      </c>
      <c r="E683" s="185" t="s">
        <v>1193</v>
      </c>
      <c r="F683" s="186" t="s">
        <v>1194</v>
      </c>
      <c r="G683" s="187" t="s">
        <v>654</v>
      </c>
      <c r="H683" s="188">
        <v>1</v>
      </c>
      <c r="I683" s="188"/>
      <c r="J683" s="188">
        <f>ROUND(I683*H683,3)</f>
        <v>0</v>
      </c>
      <c r="K683" s="189"/>
      <c r="L683" s="190"/>
      <c r="M683" s="191"/>
      <c r="N683" s="192" t="s">
        <v>35</v>
      </c>
      <c r="O683" s="151">
        <v>0</v>
      </c>
      <c r="P683" s="151">
        <f>O683*H683</f>
        <v>0</v>
      </c>
      <c r="Q683" s="151">
        <v>2.0000000000000002E-5</v>
      </c>
      <c r="R683" s="151">
        <f>Q683*H683</f>
        <v>2.0000000000000002E-5</v>
      </c>
      <c r="S683" s="151">
        <v>0</v>
      </c>
      <c r="T683" s="152">
        <f>S683*H683</f>
        <v>0</v>
      </c>
      <c r="AR683" s="153" t="s">
        <v>312</v>
      </c>
      <c r="AT683" s="153" t="s">
        <v>341</v>
      </c>
      <c r="AU683" s="153" t="s">
        <v>80</v>
      </c>
      <c r="AY683" s="3" t="s">
        <v>146</v>
      </c>
      <c r="BE683" s="154">
        <f>IF(N683="základná",J683,0)</f>
        <v>0</v>
      </c>
      <c r="BF683" s="154">
        <f>IF(N683="znížená",J683,0)</f>
        <v>0</v>
      </c>
      <c r="BG683" s="154">
        <f>IF(N683="zákl. prenesená",J683,0)</f>
        <v>0</v>
      </c>
      <c r="BH683" s="154">
        <f>IF(N683="zníž. prenesená",J683,0)</f>
        <v>0</v>
      </c>
      <c r="BI683" s="154">
        <f>IF(N683="nulová",J683,0)</f>
        <v>0</v>
      </c>
      <c r="BJ683" s="3" t="s">
        <v>80</v>
      </c>
      <c r="BK683" s="155">
        <f>ROUND(I683*H683,3)</f>
        <v>0</v>
      </c>
      <c r="BL683" s="82" t="s">
        <v>232</v>
      </c>
      <c r="BM683" s="153" t="s">
        <v>1195</v>
      </c>
      <c r="BP683" s="83"/>
    </row>
    <row r="684" spans="2:68" s="14" customFormat="1" ht="24.2" customHeight="1">
      <c r="B684" s="142"/>
      <c r="C684" s="184" t="s">
        <v>1196</v>
      </c>
      <c r="D684" s="184" t="s">
        <v>341</v>
      </c>
      <c r="E684" s="185" t="s">
        <v>1197</v>
      </c>
      <c r="F684" s="186" t="s">
        <v>1198</v>
      </c>
      <c r="G684" s="187" t="s">
        <v>654</v>
      </c>
      <c r="H684" s="188">
        <v>2</v>
      </c>
      <c r="I684" s="188"/>
      <c r="J684" s="188">
        <f>ROUND(I684*H684,3)</f>
        <v>0</v>
      </c>
      <c r="K684" s="189"/>
      <c r="L684" s="190"/>
      <c r="M684" s="191"/>
      <c r="N684" s="192" t="s">
        <v>35</v>
      </c>
      <c r="O684" s="151">
        <v>0</v>
      </c>
      <c r="P684" s="151">
        <f>O684*H684</f>
        <v>0</v>
      </c>
      <c r="Q684" s="151">
        <v>2.0000000000000002E-5</v>
      </c>
      <c r="R684" s="151">
        <f>Q684*H684</f>
        <v>4.0000000000000003E-5</v>
      </c>
      <c r="S684" s="151">
        <v>0</v>
      </c>
      <c r="T684" s="152">
        <f>S684*H684</f>
        <v>0</v>
      </c>
      <c r="AR684" s="153" t="s">
        <v>312</v>
      </c>
      <c r="AT684" s="153" t="s">
        <v>341</v>
      </c>
      <c r="AU684" s="153" t="s">
        <v>80</v>
      </c>
      <c r="AY684" s="3" t="s">
        <v>146</v>
      </c>
      <c r="BE684" s="154">
        <f>IF(N684="základná",J684,0)</f>
        <v>0</v>
      </c>
      <c r="BF684" s="154">
        <f>IF(N684="znížená",J684,0)</f>
        <v>0</v>
      </c>
      <c r="BG684" s="154">
        <f>IF(N684="zákl. prenesená",J684,0)</f>
        <v>0</v>
      </c>
      <c r="BH684" s="154">
        <f>IF(N684="zníž. prenesená",J684,0)</f>
        <v>0</v>
      </c>
      <c r="BI684" s="154">
        <f>IF(N684="nulová",J684,0)</f>
        <v>0</v>
      </c>
      <c r="BJ684" s="3" t="s">
        <v>80</v>
      </c>
      <c r="BK684" s="155">
        <f>ROUND(I684*H684,3)</f>
        <v>0</v>
      </c>
      <c r="BL684" s="82" t="s">
        <v>232</v>
      </c>
      <c r="BM684" s="153" t="s">
        <v>1199</v>
      </c>
      <c r="BP684" s="83"/>
    </row>
    <row r="685" spans="2:68" s="14" customFormat="1" ht="24.2" customHeight="1">
      <c r="B685" s="142"/>
      <c r="C685" s="143" t="s">
        <v>1200</v>
      </c>
      <c r="D685" s="143" t="s">
        <v>148</v>
      </c>
      <c r="E685" s="144" t="s">
        <v>1201</v>
      </c>
      <c r="F685" s="145" t="s">
        <v>1202</v>
      </c>
      <c r="G685" s="146" t="s">
        <v>228</v>
      </c>
      <c r="H685" s="147">
        <v>44.279000000000003</v>
      </c>
      <c r="I685" s="147"/>
      <c r="J685" s="147">
        <f>ROUND(I685*H685,3)</f>
        <v>0</v>
      </c>
      <c r="K685" s="148"/>
      <c r="L685" s="15"/>
      <c r="M685" s="149"/>
      <c r="N685" s="150" t="s">
        <v>35</v>
      </c>
      <c r="O685" s="151">
        <v>0.40799999999999997</v>
      </c>
      <c r="P685" s="151">
        <f>O685*H685</f>
        <v>18.065832</v>
      </c>
      <c r="Q685" s="151">
        <v>0</v>
      </c>
      <c r="R685" s="151">
        <f>Q685*H685</f>
        <v>0</v>
      </c>
      <c r="S685" s="151">
        <v>0</v>
      </c>
      <c r="T685" s="152">
        <f>S685*H685</f>
        <v>0</v>
      </c>
      <c r="AR685" s="153" t="s">
        <v>232</v>
      </c>
      <c r="AT685" s="153" t="s">
        <v>148</v>
      </c>
      <c r="AU685" s="153" t="s">
        <v>80</v>
      </c>
      <c r="AY685" s="3" t="s">
        <v>146</v>
      </c>
      <c r="BE685" s="154">
        <f>IF(N685="základná",J685,0)</f>
        <v>0</v>
      </c>
      <c r="BF685" s="154">
        <f>IF(N685="znížená",J685,0)</f>
        <v>0</v>
      </c>
      <c r="BG685" s="154">
        <f>IF(N685="zákl. prenesená",J685,0)</f>
        <v>0</v>
      </c>
      <c r="BH685" s="154">
        <f>IF(N685="zníž. prenesená",J685,0)</f>
        <v>0</v>
      </c>
      <c r="BI685" s="154">
        <f>IF(N685="nulová",J685,0)</f>
        <v>0</v>
      </c>
      <c r="BJ685" s="3" t="s">
        <v>80</v>
      </c>
      <c r="BK685" s="155">
        <f>ROUND(I685*H685,3)</f>
        <v>0</v>
      </c>
      <c r="BL685" s="82" t="s">
        <v>232</v>
      </c>
      <c r="BM685" s="153" t="s">
        <v>1203</v>
      </c>
      <c r="BP685" s="83"/>
    </row>
    <row r="686" spans="2:68" s="156" customFormat="1" ht="11.25">
      <c r="B686" s="157"/>
      <c r="D686" s="158" t="s">
        <v>156</v>
      </c>
      <c r="E686" s="159"/>
      <c r="F686" s="160" t="s">
        <v>1204</v>
      </c>
      <c r="H686" s="161">
        <v>24.99</v>
      </c>
      <c r="L686" s="157"/>
      <c r="M686" s="162"/>
      <c r="T686" s="163"/>
      <c r="AT686" s="159" t="s">
        <v>156</v>
      </c>
      <c r="AU686" s="159" t="s">
        <v>80</v>
      </c>
      <c r="AV686" s="156" t="s">
        <v>80</v>
      </c>
      <c r="AW686" s="156" t="s">
        <v>27</v>
      </c>
      <c r="AX686" s="156" t="s">
        <v>69</v>
      </c>
      <c r="AY686" s="159" t="s">
        <v>146</v>
      </c>
      <c r="BL686" s="164"/>
      <c r="BP686" s="165"/>
    </row>
    <row r="687" spans="2:68" s="156" customFormat="1" ht="11.25">
      <c r="B687" s="157"/>
      <c r="D687" s="158" t="s">
        <v>156</v>
      </c>
      <c r="E687" s="159"/>
      <c r="F687" s="160" t="s">
        <v>1205</v>
      </c>
      <c r="H687" s="161">
        <v>19.289474999999999</v>
      </c>
      <c r="L687" s="157"/>
      <c r="M687" s="162"/>
      <c r="T687" s="163"/>
      <c r="AT687" s="159" t="s">
        <v>156</v>
      </c>
      <c r="AU687" s="159" t="s">
        <v>80</v>
      </c>
      <c r="AV687" s="156" t="s">
        <v>80</v>
      </c>
      <c r="AW687" s="156" t="s">
        <v>27</v>
      </c>
      <c r="AX687" s="156" t="s">
        <v>69</v>
      </c>
      <c r="AY687" s="159" t="s">
        <v>146</v>
      </c>
      <c r="BL687" s="164"/>
      <c r="BP687" s="165"/>
    </row>
    <row r="688" spans="2:68" s="166" customFormat="1" ht="11.25">
      <c r="B688" s="167"/>
      <c r="D688" s="158" t="s">
        <v>156</v>
      </c>
      <c r="E688" s="168"/>
      <c r="F688" s="169" t="s">
        <v>159</v>
      </c>
      <c r="H688" s="170">
        <v>44.279474999999998</v>
      </c>
      <c r="L688" s="167"/>
      <c r="M688" s="171"/>
      <c r="T688" s="172"/>
      <c r="AT688" s="168" t="s">
        <v>156</v>
      </c>
      <c r="AU688" s="168" t="s">
        <v>80</v>
      </c>
      <c r="AV688" s="166" t="s">
        <v>87</v>
      </c>
      <c r="AW688" s="166" t="s">
        <v>27</v>
      </c>
      <c r="AX688" s="166" t="s">
        <v>76</v>
      </c>
      <c r="AY688" s="168" t="s">
        <v>146</v>
      </c>
      <c r="BL688" s="173"/>
      <c r="BP688" s="174"/>
    </row>
    <row r="689" spans="2:68" s="14" customFormat="1" ht="24.2" customHeight="1">
      <c r="B689" s="142"/>
      <c r="C689" s="184" t="s">
        <v>1206</v>
      </c>
      <c r="D689" s="184" t="s">
        <v>341</v>
      </c>
      <c r="E689" s="185" t="s">
        <v>1207</v>
      </c>
      <c r="F689" s="186" t="s">
        <v>1208</v>
      </c>
      <c r="G689" s="187" t="s">
        <v>654</v>
      </c>
      <c r="H689" s="188">
        <v>1</v>
      </c>
      <c r="I689" s="188"/>
      <c r="J689" s="188">
        <f>ROUND(I689*H689,3)</f>
        <v>0</v>
      </c>
      <c r="K689" s="189"/>
      <c r="L689" s="190"/>
      <c r="M689" s="191"/>
      <c r="N689" s="192" t="s">
        <v>35</v>
      </c>
      <c r="O689" s="151">
        <v>0</v>
      </c>
      <c r="P689" s="151">
        <f>O689*H689</f>
        <v>0</v>
      </c>
      <c r="Q689" s="151">
        <v>2.0000000000000002E-5</v>
      </c>
      <c r="R689" s="151">
        <f>Q689*H689</f>
        <v>2.0000000000000002E-5</v>
      </c>
      <c r="S689" s="151">
        <v>0</v>
      </c>
      <c r="T689" s="152">
        <f>S689*H689</f>
        <v>0</v>
      </c>
      <c r="AR689" s="153" t="s">
        <v>312</v>
      </c>
      <c r="AT689" s="153" t="s">
        <v>341</v>
      </c>
      <c r="AU689" s="153" t="s">
        <v>80</v>
      </c>
      <c r="AY689" s="3" t="s">
        <v>146</v>
      </c>
      <c r="BE689" s="154">
        <f>IF(N689="základná",J689,0)</f>
        <v>0</v>
      </c>
      <c r="BF689" s="154">
        <f>IF(N689="znížená",J689,0)</f>
        <v>0</v>
      </c>
      <c r="BG689" s="154">
        <f>IF(N689="zákl. prenesená",J689,0)</f>
        <v>0</v>
      </c>
      <c r="BH689" s="154">
        <f>IF(N689="zníž. prenesená",J689,0)</f>
        <v>0</v>
      </c>
      <c r="BI689" s="154">
        <f>IF(N689="nulová",J689,0)</f>
        <v>0</v>
      </c>
      <c r="BJ689" s="3" t="s">
        <v>80</v>
      </c>
      <c r="BK689" s="155">
        <f>ROUND(I689*H689,3)</f>
        <v>0</v>
      </c>
      <c r="BL689" s="82" t="s">
        <v>232</v>
      </c>
      <c r="BM689" s="153" t="s">
        <v>1209</v>
      </c>
      <c r="BP689" s="83"/>
    </row>
    <row r="690" spans="2:68" s="14" customFormat="1" ht="24.2" customHeight="1">
      <c r="B690" s="142"/>
      <c r="C690" s="184" t="s">
        <v>1210</v>
      </c>
      <c r="D690" s="184" t="s">
        <v>341</v>
      </c>
      <c r="E690" s="185" t="s">
        <v>1211</v>
      </c>
      <c r="F690" s="186" t="s">
        <v>1212</v>
      </c>
      <c r="G690" s="187" t="s">
        <v>654</v>
      </c>
      <c r="H690" s="188">
        <v>1</v>
      </c>
      <c r="I690" s="188"/>
      <c r="J690" s="188">
        <f>ROUND(I690*H690,3)</f>
        <v>0</v>
      </c>
      <c r="K690" s="189"/>
      <c r="L690" s="190"/>
      <c r="M690" s="191"/>
      <c r="N690" s="192" t="s">
        <v>35</v>
      </c>
      <c r="O690" s="151">
        <v>0</v>
      </c>
      <c r="P690" s="151">
        <f>O690*H690</f>
        <v>0</v>
      </c>
      <c r="Q690" s="151">
        <v>2.0000000000000002E-5</v>
      </c>
      <c r="R690" s="151">
        <f>Q690*H690</f>
        <v>2.0000000000000002E-5</v>
      </c>
      <c r="S690" s="151">
        <v>0</v>
      </c>
      <c r="T690" s="152">
        <f>S690*H690</f>
        <v>0</v>
      </c>
      <c r="AR690" s="153" t="s">
        <v>312</v>
      </c>
      <c r="AT690" s="153" t="s">
        <v>341</v>
      </c>
      <c r="AU690" s="153" t="s">
        <v>80</v>
      </c>
      <c r="AY690" s="3" t="s">
        <v>146</v>
      </c>
      <c r="BE690" s="154">
        <f>IF(N690="základná",J690,0)</f>
        <v>0</v>
      </c>
      <c r="BF690" s="154">
        <f>IF(N690="znížená",J690,0)</f>
        <v>0</v>
      </c>
      <c r="BG690" s="154">
        <f>IF(N690="zákl. prenesená",J690,0)</f>
        <v>0</v>
      </c>
      <c r="BH690" s="154">
        <f>IF(N690="zníž. prenesená",J690,0)</f>
        <v>0</v>
      </c>
      <c r="BI690" s="154">
        <f>IF(N690="nulová",J690,0)</f>
        <v>0</v>
      </c>
      <c r="BJ690" s="3" t="s">
        <v>80</v>
      </c>
      <c r="BK690" s="155">
        <f>ROUND(I690*H690,3)</f>
        <v>0</v>
      </c>
      <c r="BL690" s="82" t="s">
        <v>232</v>
      </c>
      <c r="BM690" s="153" t="s">
        <v>1213</v>
      </c>
      <c r="BP690" s="83"/>
    </row>
    <row r="691" spans="2:68" s="14" customFormat="1" ht="14.45" customHeight="1">
      <c r="B691" s="142"/>
      <c r="C691" s="143" t="s">
        <v>1214</v>
      </c>
      <c r="D691" s="143" t="s">
        <v>148</v>
      </c>
      <c r="E691" s="144" t="s">
        <v>1215</v>
      </c>
      <c r="F691" s="145" t="s">
        <v>1216</v>
      </c>
      <c r="G691" s="146" t="s">
        <v>228</v>
      </c>
      <c r="H691" s="147">
        <v>11.255000000000001</v>
      </c>
      <c r="I691" s="147"/>
      <c r="J691" s="147">
        <f>ROUND(I691*H691,3)</f>
        <v>0</v>
      </c>
      <c r="K691" s="148"/>
      <c r="L691" s="15"/>
      <c r="M691" s="149"/>
      <c r="N691" s="150" t="s">
        <v>35</v>
      </c>
      <c r="O691" s="151">
        <v>1.22689</v>
      </c>
      <c r="P691" s="151">
        <f>O691*H691</f>
        <v>13.808646950000002</v>
      </c>
      <c r="Q691" s="151">
        <v>0</v>
      </c>
      <c r="R691" s="151">
        <f>Q691*H691</f>
        <v>0</v>
      </c>
      <c r="S691" s="151">
        <v>0</v>
      </c>
      <c r="T691" s="152">
        <f>S691*H691</f>
        <v>0</v>
      </c>
      <c r="AR691" s="153" t="s">
        <v>232</v>
      </c>
      <c r="AT691" s="153" t="s">
        <v>148</v>
      </c>
      <c r="AU691" s="153" t="s">
        <v>80</v>
      </c>
      <c r="AY691" s="3" t="s">
        <v>146</v>
      </c>
      <c r="BE691" s="154">
        <f>IF(N691="základná",J691,0)</f>
        <v>0</v>
      </c>
      <c r="BF691" s="154">
        <f>IF(N691="znížená",J691,0)</f>
        <v>0</v>
      </c>
      <c r="BG691" s="154">
        <f>IF(N691="zákl. prenesená",J691,0)</f>
        <v>0</v>
      </c>
      <c r="BH691" s="154">
        <f>IF(N691="zníž. prenesená",J691,0)</f>
        <v>0</v>
      </c>
      <c r="BI691" s="154">
        <f>IF(N691="nulová",J691,0)</f>
        <v>0</v>
      </c>
      <c r="BJ691" s="3" t="s">
        <v>80</v>
      </c>
      <c r="BK691" s="155">
        <f>ROUND(I691*H691,3)</f>
        <v>0</v>
      </c>
      <c r="BL691" s="82" t="s">
        <v>232</v>
      </c>
      <c r="BM691" s="153" t="s">
        <v>1217</v>
      </c>
      <c r="BP691" s="83"/>
    </row>
    <row r="692" spans="2:68" s="156" customFormat="1" ht="11.25">
      <c r="B692" s="157"/>
      <c r="D692" s="158" t="s">
        <v>156</v>
      </c>
      <c r="E692" s="159"/>
      <c r="F692" s="160" t="s">
        <v>1218</v>
      </c>
      <c r="H692" s="161">
        <v>3.7080000000000002</v>
      </c>
      <c r="L692" s="157"/>
      <c r="M692" s="162"/>
      <c r="T692" s="163"/>
      <c r="AT692" s="159" t="s">
        <v>156</v>
      </c>
      <c r="AU692" s="159" t="s">
        <v>80</v>
      </c>
      <c r="AV692" s="156" t="s">
        <v>80</v>
      </c>
      <c r="AW692" s="156" t="s">
        <v>27</v>
      </c>
      <c r="AX692" s="156" t="s">
        <v>69</v>
      </c>
      <c r="AY692" s="159" t="s">
        <v>146</v>
      </c>
      <c r="BL692" s="164"/>
      <c r="BP692" s="165"/>
    </row>
    <row r="693" spans="2:68" s="156" customFormat="1" ht="11.25">
      <c r="B693" s="157"/>
      <c r="D693" s="158" t="s">
        <v>156</v>
      </c>
      <c r="E693" s="159"/>
      <c r="F693" s="160" t="s">
        <v>1219</v>
      </c>
      <c r="H693" s="161">
        <v>7.5473499999999998</v>
      </c>
      <c r="L693" s="157"/>
      <c r="M693" s="162"/>
      <c r="T693" s="163"/>
      <c r="AT693" s="159" t="s">
        <v>156</v>
      </c>
      <c r="AU693" s="159" t="s">
        <v>80</v>
      </c>
      <c r="AV693" s="156" t="s">
        <v>80</v>
      </c>
      <c r="AW693" s="156" t="s">
        <v>27</v>
      </c>
      <c r="AX693" s="156" t="s">
        <v>69</v>
      </c>
      <c r="AY693" s="159" t="s">
        <v>146</v>
      </c>
      <c r="BL693" s="164"/>
      <c r="BP693" s="165"/>
    </row>
    <row r="694" spans="2:68" s="166" customFormat="1" ht="11.25">
      <c r="B694" s="167"/>
      <c r="D694" s="158" t="s">
        <v>156</v>
      </c>
      <c r="E694" s="168"/>
      <c r="F694" s="169" t="s">
        <v>159</v>
      </c>
      <c r="H694" s="170">
        <v>11.25535</v>
      </c>
      <c r="L694" s="167"/>
      <c r="M694" s="171"/>
      <c r="T694" s="172"/>
      <c r="AT694" s="168" t="s">
        <v>156</v>
      </c>
      <c r="AU694" s="168" t="s">
        <v>80</v>
      </c>
      <c r="AV694" s="166" t="s">
        <v>87</v>
      </c>
      <c r="AW694" s="166" t="s">
        <v>27</v>
      </c>
      <c r="AX694" s="166" t="s">
        <v>76</v>
      </c>
      <c r="AY694" s="168" t="s">
        <v>146</v>
      </c>
      <c r="BL694" s="173"/>
      <c r="BP694" s="174"/>
    </row>
    <row r="695" spans="2:68" s="14" customFormat="1" ht="24.2" customHeight="1">
      <c r="B695" s="142"/>
      <c r="C695" s="184" t="s">
        <v>1220</v>
      </c>
      <c r="D695" s="184" t="s">
        <v>341</v>
      </c>
      <c r="E695" s="185" t="s">
        <v>1221</v>
      </c>
      <c r="F695" s="186" t="s">
        <v>1222</v>
      </c>
      <c r="G695" s="187" t="s">
        <v>654</v>
      </c>
      <c r="H695" s="188">
        <v>1</v>
      </c>
      <c r="I695" s="188"/>
      <c r="J695" s="188">
        <f>ROUND(I695*H695,3)</f>
        <v>0</v>
      </c>
      <c r="K695" s="189"/>
      <c r="L695" s="190"/>
      <c r="M695" s="191"/>
      <c r="N695" s="192" t="s">
        <v>35</v>
      </c>
      <c r="O695" s="151">
        <v>0</v>
      </c>
      <c r="P695" s="151">
        <f>O695*H695</f>
        <v>0</v>
      </c>
      <c r="Q695" s="151">
        <v>0</v>
      </c>
      <c r="R695" s="151">
        <f>Q695*H695</f>
        <v>0</v>
      </c>
      <c r="S695" s="151">
        <v>0</v>
      </c>
      <c r="T695" s="152">
        <f>S695*H695</f>
        <v>0</v>
      </c>
      <c r="AR695" s="153" t="s">
        <v>312</v>
      </c>
      <c r="AT695" s="153" t="s">
        <v>341</v>
      </c>
      <c r="AU695" s="153" t="s">
        <v>80</v>
      </c>
      <c r="AY695" s="3" t="s">
        <v>146</v>
      </c>
      <c r="BE695" s="154">
        <f>IF(N695="základná",J695,0)</f>
        <v>0</v>
      </c>
      <c r="BF695" s="154">
        <f>IF(N695="znížená",J695,0)</f>
        <v>0</v>
      </c>
      <c r="BG695" s="154">
        <f>IF(N695="zákl. prenesená",J695,0)</f>
        <v>0</v>
      </c>
      <c r="BH695" s="154">
        <f>IF(N695="zníž. prenesená",J695,0)</f>
        <v>0</v>
      </c>
      <c r="BI695" s="154">
        <f>IF(N695="nulová",J695,0)</f>
        <v>0</v>
      </c>
      <c r="BJ695" s="3" t="s">
        <v>80</v>
      </c>
      <c r="BK695" s="155">
        <f>ROUND(I695*H695,3)</f>
        <v>0</v>
      </c>
      <c r="BL695" s="82" t="s">
        <v>232</v>
      </c>
      <c r="BM695" s="153" t="s">
        <v>1223</v>
      </c>
      <c r="BP695" s="83"/>
    </row>
    <row r="696" spans="2:68" s="14" customFormat="1" ht="24.2" customHeight="1">
      <c r="B696" s="142"/>
      <c r="C696" s="184" t="s">
        <v>1224</v>
      </c>
      <c r="D696" s="184" t="s">
        <v>341</v>
      </c>
      <c r="E696" s="185" t="s">
        <v>1225</v>
      </c>
      <c r="F696" s="186" t="s">
        <v>1226</v>
      </c>
      <c r="G696" s="187" t="s">
        <v>654</v>
      </c>
      <c r="H696" s="188">
        <v>1</v>
      </c>
      <c r="I696" s="188"/>
      <c r="J696" s="188">
        <f>ROUND(I696*H696,3)</f>
        <v>0</v>
      </c>
      <c r="K696" s="189"/>
      <c r="L696" s="190"/>
      <c r="M696" s="191"/>
      <c r="N696" s="192" t="s">
        <v>35</v>
      </c>
      <c r="O696" s="151">
        <v>0</v>
      </c>
      <c r="P696" s="151">
        <f>O696*H696</f>
        <v>0</v>
      </c>
      <c r="Q696" s="151">
        <v>0</v>
      </c>
      <c r="R696" s="151">
        <f>Q696*H696</f>
        <v>0</v>
      </c>
      <c r="S696" s="151">
        <v>0</v>
      </c>
      <c r="T696" s="152">
        <f>S696*H696</f>
        <v>0</v>
      </c>
      <c r="AR696" s="153" t="s">
        <v>312</v>
      </c>
      <c r="AT696" s="153" t="s">
        <v>341</v>
      </c>
      <c r="AU696" s="153" t="s">
        <v>80</v>
      </c>
      <c r="AY696" s="3" t="s">
        <v>146</v>
      </c>
      <c r="BE696" s="154">
        <f>IF(N696="základná",J696,0)</f>
        <v>0</v>
      </c>
      <c r="BF696" s="154">
        <f>IF(N696="znížená",J696,0)</f>
        <v>0</v>
      </c>
      <c r="BG696" s="154">
        <f>IF(N696="zákl. prenesená",J696,0)</f>
        <v>0</v>
      </c>
      <c r="BH696" s="154">
        <f>IF(N696="zníž. prenesená",J696,0)</f>
        <v>0</v>
      </c>
      <c r="BI696" s="154">
        <f>IF(N696="nulová",J696,0)</f>
        <v>0</v>
      </c>
      <c r="BJ696" s="3" t="s">
        <v>80</v>
      </c>
      <c r="BK696" s="155">
        <f>ROUND(I696*H696,3)</f>
        <v>0</v>
      </c>
      <c r="BL696" s="82" t="s">
        <v>232</v>
      </c>
      <c r="BM696" s="153" t="s">
        <v>1227</v>
      </c>
      <c r="BP696" s="83"/>
    </row>
    <row r="697" spans="2:68" s="14" customFormat="1" ht="24.2" customHeight="1">
      <c r="B697" s="142"/>
      <c r="C697" s="143" t="s">
        <v>1228</v>
      </c>
      <c r="D697" s="143" t="s">
        <v>148</v>
      </c>
      <c r="E697" s="144" t="s">
        <v>1229</v>
      </c>
      <c r="F697" s="145" t="s">
        <v>1230</v>
      </c>
      <c r="G697" s="146" t="s">
        <v>823</v>
      </c>
      <c r="H697" s="147">
        <v>384.142</v>
      </c>
      <c r="I697" s="147"/>
      <c r="J697" s="147">
        <f>ROUND(I697*H697,3)</f>
        <v>0</v>
      </c>
      <c r="K697" s="148"/>
      <c r="L697" s="15"/>
      <c r="M697" s="149"/>
      <c r="N697" s="150" t="s">
        <v>35</v>
      </c>
      <c r="O697" s="151">
        <v>0</v>
      </c>
      <c r="P697" s="151">
        <f>O697*H697</f>
        <v>0</v>
      </c>
      <c r="Q697" s="151">
        <v>0</v>
      </c>
      <c r="R697" s="151">
        <f>Q697*H697</f>
        <v>0</v>
      </c>
      <c r="S697" s="151">
        <v>0</v>
      </c>
      <c r="T697" s="152">
        <f>S697*H697</f>
        <v>0</v>
      </c>
      <c r="AR697" s="153" t="s">
        <v>232</v>
      </c>
      <c r="AT697" s="153" t="s">
        <v>148</v>
      </c>
      <c r="AU697" s="153" t="s">
        <v>80</v>
      </c>
      <c r="AY697" s="3" t="s">
        <v>146</v>
      </c>
      <c r="BE697" s="154">
        <f>IF(N697="základná",J697,0)</f>
        <v>0</v>
      </c>
      <c r="BF697" s="154">
        <f>IF(N697="znížená",J697,0)</f>
        <v>0</v>
      </c>
      <c r="BG697" s="154">
        <f>IF(N697="zákl. prenesená",J697,0)</f>
        <v>0</v>
      </c>
      <c r="BH697" s="154">
        <f>IF(N697="zníž. prenesená",J697,0)</f>
        <v>0</v>
      </c>
      <c r="BI697" s="154">
        <f>IF(N697="nulová",J697,0)</f>
        <v>0</v>
      </c>
      <c r="BJ697" s="3" t="s">
        <v>80</v>
      </c>
      <c r="BK697" s="155">
        <f>ROUND(I697*H697,3)</f>
        <v>0</v>
      </c>
      <c r="BL697" s="82" t="s">
        <v>232</v>
      </c>
      <c r="BM697" s="153" t="s">
        <v>1231</v>
      </c>
      <c r="BP697" s="83"/>
    </row>
    <row r="698" spans="2:68" s="129" customFormat="1" ht="22.9" customHeight="1">
      <c r="B698" s="130"/>
      <c r="D698" s="131" t="s">
        <v>68</v>
      </c>
      <c r="E698" s="140" t="s">
        <v>1232</v>
      </c>
      <c r="F698" s="140" t="s">
        <v>1233</v>
      </c>
      <c r="J698" s="141">
        <f>BK698</f>
        <v>0</v>
      </c>
      <c r="L698" s="130"/>
      <c r="M698" s="134"/>
      <c r="P698" s="135">
        <f>SUM(P699:P787)</f>
        <v>3329.581612</v>
      </c>
      <c r="R698" s="135">
        <f>SUM(R699:R787)</f>
        <v>29.303118660000003</v>
      </c>
      <c r="T698" s="136">
        <f>SUM(T699:T787)</f>
        <v>0</v>
      </c>
      <c r="AR698" s="131" t="s">
        <v>80</v>
      </c>
      <c r="AT698" s="137" t="s">
        <v>68</v>
      </c>
      <c r="AU698" s="137" t="s">
        <v>76</v>
      </c>
      <c r="AY698" s="131" t="s">
        <v>146</v>
      </c>
      <c r="BK698" s="138">
        <f>SUM(BK699:BK787)</f>
        <v>0</v>
      </c>
      <c r="BL698" s="137"/>
      <c r="BP698" s="139"/>
    </row>
    <row r="699" spans="2:68" s="14" customFormat="1" ht="24.2" customHeight="1">
      <c r="B699" s="142"/>
      <c r="C699" s="143" t="s">
        <v>1234</v>
      </c>
      <c r="D699" s="143" t="s">
        <v>148</v>
      </c>
      <c r="E699" s="144" t="s">
        <v>1235</v>
      </c>
      <c r="F699" s="145" t="s">
        <v>1236</v>
      </c>
      <c r="G699" s="146" t="s">
        <v>228</v>
      </c>
      <c r="H699" s="147">
        <v>48.805</v>
      </c>
      <c r="I699" s="147"/>
      <c r="J699" s="147">
        <f>ROUND(I699*H699,3)</f>
        <v>0</v>
      </c>
      <c r="K699" s="148"/>
      <c r="L699" s="15"/>
      <c r="M699" s="149"/>
      <c r="N699" s="150" t="s">
        <v>35</v>
      </c>
      <c r="O699" s="151">
        <v>1.49</v>
      </c>
      <c r="P699" s="151">
        <f>O699*H699</f>
        <v>72.719449999999995</v>
      </c>
      <c r="Q699" s="151">
        <v>5.0000000000000002E-5</v>
      </c>
      <c r="R699" s="151">
        <f>Q699*H699</f>
        <v>2.4402500000000001E-3</v>
      </c>
      <c r="S699" s="151">
        <v>0</v>
      </c>
      <c r="T699" s="152">
        <f>S699*H699</f>
        <v>0</v>
      </c>
      <c r="AR699" s="153" t="s">
        <v>232</v>
      </c>
      <c r="AT699" s="153" t="s">
        <v>148</v>
      </c>
      <c r="AU699" s="153" t="s">
        <v>80</v>
      </c>
      <c r="AY699" s="3" t="s">
        <v>146</v>
      </c>
      <c r="BE699" s="154">
        <f>IF(N699="základná",J699,0)</f>
        <v>0</v>
      </c>
      <c r="BF699" s="154">
        <f>IF(N699="znížená",J699,0)</f>
        <v>0</v>
      </c>
      <c r="BG699" s="154">
        <f>IF(N699="zákl. prenesená",J699,0)</f>
        <v>0</v>
      </c>
      <c r="BH699" s="154">
        <f>IF(N699="zníž. prenesená",J699,0)</f>
        <v>0</v>
      </c>
      <c r="BI699" s="154">
        <f>IF(N699="nulová",J699,0)</f>
        <v>0</v>
      </c>
      <c r="BJ699" s="3" t="s">
        <v>80</v>
      </c>
      <c r="BK699" s="155">
        <f>ROUND(I699*H699,3)</f>
        <v>0</v>
      </c>
      <c r="BL699" s="82" t="s">
        <v>232</v>
      </c>
      <c r="BM699" s="153" t="s">
        <v>1237</v>
      </c>
      <c r="BP699" s="83"/>
    </row>
    <row r="700" spans="2:68" s="156" customFormat="1" ht="11.25">
      <c r="B700" s="157"/>
      <c r="D700" s="158" t="s">
        <v>156</v>
      </c>
      <c r="E700" s="159"/>
      <c r="F700" s="160" t="s">
        <v>1238</v>
      </c>
      <c r="H700" s="161">
        <v>21.446999999999999</v>
      </c>
      <c r="L700" s="157"/>
      <c r="M700" s="162"/>
      <c r="T700" s="163"/>
      <c r="AT700" s="159" t="s">
        <v>156</v>
      </c>
      <c r="AU700" s="159" t="s">
        <v>80</v>
      </c>
      <c r="AV700" s="156" t="s">
        <v>80</v>
      </c>
      <c r="AW700" s="156" t="s">
        <v>27</v>
      </c>
      <c r="AX700" s="156" t="s">
        <v>69</v>
      </c>
      <c r="AY700" s="159" t="s">
        <v>146</v>
      </c>
      <c r="BL700" s="164"/>
      <c r="BP700" s="165"/>
    </row>
    <row r="701" spans="2:68" s="156" customFormat="1" ht="22.5">
      <c r="B701" s="157"/>
      <c r="D701" s="158" t="s">
        <v>156</v>
      </c>
      <c r="E701" s="159"/>
      <c r="F701" s="160" t="s">
        <v>1239</v>
      </c>
      <c r="H701" s="161">
        <v>8.4875624999999992</v>
      </c>
      <c r="L701" s="157"/>
      <c r="M701" s="162"/>
      <c r="T701" s="163"/>
      <c r="AT701" s="159" t="s">
        <v>156</v>
      </c>
      <c r="AU701" s="159" t="s">
        <v>80</v>
      </c>
      <c r="AV701" s="156" t="s">
        <v>80</v>
      </c>
      <c r="AW701" s="156" t="s">
        <v>27</v>
      </c>
      <c r="AX701" s="156" t="s">
        <v>69</v>
      </c>
      <c r="AY701" s="159" t="s">
        <v>146</v>
      </c>
      <c r="BL701" s="164"/>
      <c r="BP701" s="165"/>
    </row>
    <row r="702" spans="2:68" s="175" customFormat="1" ht="11.25">
      <c r="B702" s="176"/>
      <c r="D702" s="158" t="s">
        <v>156</v>
      </c>
      <c r="E702" s="177"/>
      <c r="F702" s="178" t="s">
        <v>208</v>
      </c>
      <c r="H702" s="179">
        <v>29.934562499999998</v>
      </c>
      <c r="L702" s="176"/>
      <c r="M702" s="180"/>
      <c r="T702" s="181"/>
      <c r="AT702" s="177" t="s">
        <v>156</v>
      </c>
      <c r="AU702" s="177" t="s">
        <v>80</v>
      </c>
      <c r="AV702" s="175" t="s">
        <v>84</v>
      </c>
      <c r="AW702" s="175" t="s">
        <v>27</v>
      </c>
      <c r="AX702" s="175" t="s">
        <v>69</v>
      </c>
      <c r="AY702" s="177" t="s">
        <v>146</v>
      </c>
      <c r="BL702" s="182"/>
      <c r="BP702" s="183"/>
    </row>
    <row r="703" spans="2:68" s="156" customFormat="1" ht="11.25">
      <c r="B703" s="157"/>
      <c r="D703" s="158" t="s">
        <v>156</v>
      </c>
      <c r="E703" s="159"/>
      <c r="F703" s="160" t="s">
        <v>1240</v>
      </c>
      <c r="H703" s="161">
        <v>16.32</v>
      </c>
      <c r="L703" s="157"/>
      <c r="M703" s="162"/>
      <c r="T703" s="163"/>
      <c r="AT703" s="159" t="s">
        <v>156</v>
      </c>
      <c r="AU703" s="159" t="s">
        <v>80</v>
      </c>
      <c r="AV703" s="156" t="s">
        <v>80</v>
      </c>
      <c r="AW703" s="156" t="s">
        <v>27</v>
      </c>
      <c r="AX703" s="156" t="s">
        <v>69</v>
      </c>
      <c r="AY703" s="159" t="s">
        <v>146</v>
      </c>
      <c r="BL703" s="164"/>
      <c r="BP703" s="165"/>
    </row>
    <row r="704" spans="2:68" s="156" customFormat="1" ht="11.25">
      <c r="B704" s="157"/>
      <c r="D704" s="158" t="s">
        <v>156</v>
      </c>
      <c r="E704" s="159"/>
      <c r="F704" s="160" t="s">
        <v>1241</v>
      </c>
      <c r="H704" s="161">
        <v>2.5499999999999998</v>
      </c>
      <c r="L704" s="157"/>
      <c r="M704" s="162"/>
      <c r="T704" s="163"/>
      <c r="AT704" s="159" t="s">
        <v>156</v>
      </c>
      <c r="AU704" s="159" t="s">
        <v>80</v>
      </c>
      <c r="AV704" s="156" t="s">
        <v>80</v>
      </c>
      <c r="AW704" s="156" t="s">
        <v>27</v>
      </c>
      <c r="AX704" s="156" t="s">
        <v>69</v>
      </c>
      <c r="AY704" s="159" t="s">
        <v>146</v>
      </c>
      <c r="BL704" s="164"/>
      <c r="BP704" s="165"/>
    </row>
    <row r="705" spans="2:68" s="175" customFormat="1" ht="11.25">
      <c r="B705" s="176"/>
      <c r="D705" s="158" t="s">
        <v>156</v>
      </c>
      <c r="E705" s="177"/>
      <c r="F705" s="178" t="s">
        <v>208</v>
      </c>
      <c r="H705" s="179">
        <v>18.87</v>
      </c>
      <c r="L705" s="176"/>
      <c r="M705" s="180"/>
      <c r="T705" s="181"/>
      <c r="AT705" s="177" t="s">
        <v>156</v>
      </c>
      <c r="AU705" s="177" t="s">
        <v>80</v>
      </c>
      <c r="AV705" s="175" t="s">
        <v>84</v>
      </c>
      <c r="AW705" s="175" t="s">
        <v>27</v>
      </c>
      <c r="AX705" s="175" t="s">
        <v>69</v>
      </c>
      <c r="AY705" s="177" t="s">
        <v>146</v>
      </c>
      <c r="BL705" s="182"/>
      <c r="BP705" s="183"/>
    </row>
    <row r="706" spans="2:68" s="166" customFormat="1" ht="11.25">
      <c r="B706" s="167"/>
      <c r="D706" s="158" t="s">
        <v>156</v>
      </c>
      <c r="E706" s="168"/>
      <c r="F706" s="169" t="s">
        <v>159</v>
      </c>
      <c r="H706" s="170">
        <v>48.804562500000003</v>
      </c>
      <c r="L706" s="167"/>
      <c r="M706" s="171"/>
      <c r="T706" s="172"/>
      <c r="AT706" s="168" t="s">
        <v>156</v>
      </c>
      <c r="AU706" s="168" t="s">
        <v>80</v>
      </c>
      <c r="AV706" s="166" t="s">
        <v>87</v>
      </c>
      <c r="AW706" s="166" t="s">
        <v>27</v>
      </c>
      <c r="AX706" s="166" t="s">
        <v>76</v>
      </c>
      <c r="AY706" s="168" t="s">
        <v>146</v>
      </c>
      <c r="BL706" s="173"/>
      <c r="BP706" s="174"/>
    </row>
    <row r="707" spans="2:68" s="14" customFormat="1" ht="24.2" customHeight="1">
      <c r="B707" s="142"/>
      <c r="C707" s="184" t="s">
        <v>1242</v>
      </c>
      <c r="D707" s="184" t="s">
        <v>341</v>
      </c>
      <c r="E707" s="185" t="s">
        <v>1243</v>
      </c>
      <c r="F707" s="186" t="s">
        <v>1244</v>
      </c>
      <c r="G707" s="187" t="s">
        <v>228</v>
      </c>
      <c r="H707" s="188">
        <v>48.805</v>
      </c>
      <c r="I707" s="188"/>
      <c r="J707" s="188">
        <f>ROUND(I707*H707,3)</f>
        <v>0</v>
      </c>
      <c r="K707" s="189"/>
      <c r="L707" s="190"/>
      <c r="M707" s="191"/>
      <c r="N707" s="192" t="s">
        <v>35</v>
      </c>
      <c r="O707" s="151">
        <v>0</v>
      </c>
      <c r="P707" s="151">
        <f>O707*H707</f>
        <v>0</v>
      </c>
      <c r="Q707" s="151">
        <v>1.4999999999999999E-4</v>
      </c>
      <c r="R707" s="151">
        <f>Q707*H707</f>
        <v>7.3207499999999991E-3</v>
      </c>
      <c r="S707" s="151">
        <v>0</v>
      </c>
      <c r="T707" s="152">
        <f>S707*H707</f>
        <v>0</v>
      </c>
      <c r="AR707" s="153" t="s">
        <v>312</v>
      </c>
      <c r="AT707" s="153" t="s">
        <v>341</v>
      </c>
      <c r="AU707" s="153" t="s">
        <v>80</v>
      </c>
      <c r="AY707" s="3" t="s">
        <v>146</v>
      </c>
      <c r="BE707" s="154">
        <f>IF(N707="základná",J707,0)</f>
        <v>0</v>
      </c>
      <c r="BF707" s="154">
        <f>IF(N707="znížená",J707,0)</f>
        <v>0</v>
      </c>
      <c r="BG707" s="154">
        <f>IF(N707="zákl. prenesená",J707,0)</f>
        <v>0</v>
      </c>
      <c r="BH707" s="154">
        <f>IF(N707="zníž. prenesená",J707,0)</f>
        <v>0</v>
      </c>
      <c r="BI707" s="154">
        <f>IF(N707="nulová",J707,0)</f>
        <v>0</v>
      </c>
      <c r="BJ707" s="3" t="s">
        <v>80</v>
      </c>
      <c r="BK707" s="155">
        <f>ROUND(I707*H707,3)</f>
        <v>0</v>
      </c>
      <c r="BL707" s="82" t="s">
        <v>232</v>
      </c>
      <c r="BM707" s="153" t="s">
        <v>1245</v>
      </c>
      <c r="BP707" s="83"/>
    </row>
    <row r="708" spans="2:68" s="14" customFormat="1" ht="14.45" customHeight="1">
      <c r="B708" s="142"/>
      <c r="C708" s="143" t="s">
        <v>1246</v>
      </c>
      <c r="D708" s="143" t="s">
        <v>148</v>
      </c>
      <c r="E708" s="144" t="s">
        <v>1247</v>
      </c>
      <c r="F708" s="145" t="s">
        <v>1248</v>
      </c>
      <c r="G708" s="146" t="s">
        <v>151</v>
      </c>
      <c r="H708" s="147">
        <v>10.76</v>
      </c>
      <c r="I708" s="147"/>
      <c r="J708" s="147">
        <f>ROUND(I708*H708,3)</f>
        <v>0</v>
      </c>
      <c r="K708" s="148"/>
      <c r="L708" s="15"/>
      <c r="M708" s="149"/>
      <c r="N708" s="150" t="s">
        <v>35</v>
      </c>
      <c r="O708" s="151">
        <v>0.437</v>
      </c>
      <c r="P708" s="151">
        <f>O708*H708</f>
        <v>4.7021199999999999</v>
      </c>
      <c r="Q708" s="151">
        <v>6.0000000000000002E-5</v>
      </c>
      <c r="R708" s="151">
        <f>Q708*H708</f>
        <v>6.4559999999999997E-4</v>
      </c>
      <c r="S708" s="151">
        <v>0</v>
      </c>
      <c r="T708" s="152">
        <f>S708*H708</f>
        <v>0</v>
      </c>
      <c r="AR708" s="153" t="s">
        <v>232</v>
      </c>
      <c r="AT708" s="153" t="s">
        <v>148</v>
      </c>
      <c r="AU708" s="153" t="s">
        <v>80</v>
      </c>
      <c r="AY708" s="3" t="s">
        <v>146</v>
      </c>
      <c r="BE708" s="154">
        <f>IF(N708="základná",J708,0)</f>
        <v>0</v>
      </c>
      <c r="BF708" s="154">
        <f>IF(N708="znížená",J708,0)</f>
        <v>0</v>
      </c>
      <c r="BG708" s="154">
        <f>IF(N708="zákl. prenesená",J708,0)</f>
        <v>0</v>
      </c>
      <c r="BH708" s="154">
        <f>IF(N708="zníž. prenesená",J708,0)</f>
        <v>0</v>
      </c>
      <c r="BI708" s="154">
        <f>IF(N708="nulová",J708,0)</f>
        <v>0</v>
      </c>
      <c r="BJ708" s="3" t="s">
        <v>80</v>
      </c>
      <c r="BK708" s="155">
        <f>ROUND(I708*H708,3)</f>
        <v>0</v>
      </c>
      <c r="BL708" s="82" t="s">
        <v>232</v>
      </c>
      <c r="BM708" s="153" t="s">
        <v>1249</v>
      </c>
      <c r="BP708" s="83"/>
    </row>
    <row r="709" spans="2:68" s="156" customFormat="1" ht="11.25">
      <c r="B709" s="157"/>
      <c r="D709" s="158" t="s">
        <v>156</v>
      </c>
      <c r="E709" s="159"/>
      <c r="F709" s="160" t="s">
        <v>1250</v>
      </c>
      <c r="H709" s="161">
        <v>5.38</v>
      </c>
      <c r="L709" s="157"/>
      <c r="M709" s="162"/>
      <c r="T709" s="163"/>
      <c r="AT709" s="159" t="s">
        <v>156</v>
      </c>
      <c r="AU709" s="159" t="s">
        <v>80</v>
      </c>
      <c r="AV709" s="156" t="s">
        <v>80</v>
      </c>
      <c r="AW709" s="156" t="s">
        <v>27</v>
      </c>
      <c r="AX709" s="156" t="s">
        <v>69</v>
      </c>
      <c r="AY709" s="159" t="s">
        <v>146</v>
      </c>
      <c r="BL709" s="164"/>
      <c r="BP709" s="165"/>
    </row>
    <row r="710" spans="2:68" s="156" customFormat="1" ht="11.25">
      <c r="B710" s="157"/>
      <c r="D710" s="158" t="s">
        <v>156</v>
      </c>
      <c r="E710" s="159"/>
      <c r="F710" s="160" t="s">
        <v>1251</v>
      </c>
      <c r="H710" s="161">
        <v>5.38</v>
      </c>
      <c r="L710" s="157"/>
      <c r="M710" s="162"/>
      <c r="T710" s="163"/>
      <c r="AT710" s="159" t="s">
        <v>156</v>
      </c>
      <c r="AU710" s="159" t="s">
        <v>80</v>
      </c>
      <c r="AV710" s="156" t="s">
        <v>80</v>
      </c>
      <c r="AW710" s="156" t="s">
        <v>27</v>
      </c>
      <c r="AX710" s="156" t="s">
        <v>69</v>
      </c>
      <c r="AY710" s="159" t="s">
        <v>146</v>
      </c>
      <c r="BL710" s="164"/>
      <c r="BP710" s="165"/>
    </row>
    <row r="711" spans="2:68" s="166" customFormat="1" ht="11.25">
      <c r="B711" s="167"/>
      <c r="D711" s="158" t="s">
        <v>156</v>
      </c>
      <c r="E711" s="168"/>
      <c r="F711" s="169" t="s">
        <v>159</v>
      </c>
      <c r="H711" s="170">
        <v>10.76</v>
      </c>
      <c r="L711" s="167"/>
      <c r="M711" s="171"/>
      <c r="T711" s="172"/>
      <c r="AT711" s="168" t="s">
        <v>156</v>
      </c>
      <c r="AU711" s="168" t="s">
        <v>80</v>
      </c>
      <c r="AV711" s="166" t="s">
        <v>87</v>
      </c>
      <c r="AW711" s="166" t="s">
        <v>27</v>
      </c>
      <c r="AX711" s="166" t="s">
        <v>76</v>
      </c>
      <c r="AY711" s="168" t="s">
        <v>146</v>
      </c>
      <c r="BL711" s="173"/>
      <c r="BP711" s="174"/>
    </row>
    <row r="712" spans="2:68" s="14" customFormat="1" ht="14.45" customHeight="1">
      <c r="B712" s="142"/>
      <c r="C712" s="184" t="s">
        <v>1252</v>
      </c>
      <c r="D712" s="184" t="s">
        <v>341</v>
      </c>
      <c r="E712" s="185" t="s">
        <v>1253</v>
      </c>
      <c r="F712" s="186" t="s">
        <v>1254</v>
      </c>
      <c r="G712" s="187" t="s">
        <v>228</v>
      </c>
      <c r="H712" s="188">
        <v>10.76</v>
      </c>
      <c r="I712" s="188"/>
      <c r="J712" s="188">
        <f>ROUND(I712*H712,3)</f>
        <v>0</v>
      </c>
      <c r="K712" s="189"/>
      <c r="L712" s="190"/>
      <c r="M712" s="191"/>
      <c r="N712" s="192" t="s">
        <v>35</v>
      </c>
      <c r="O712" s="151">
        <v>0</v>
      </c>
      <c r="P712" s="151">
        <f>O712*H712</f>
        <v>0</v>
      </c>
      <c r="Q712" s="151">
        <v>4.3999999999999997E-2</v>
      </c>
      <c r="R712" s="151">
        <f>Q712*H712</f>
        <v>0.47343999999999997</v>
      </c>
      <c r="S712" s="151">
        <v>0</v>
      </c>
      <c r="T712" s="152">
        <f>S712*H712</f>
        <v>0</v>
      </c>
      <c r="AR712" s="153" t="s">
        <v>312</v>
      </c>
      <c r="AT712" s="153" t="s">
        <v>341</v>
      </c>
      <c r="AU712" s="153" t="s">
        <v>80</v>
      </c>
      <c r="AY712" s="3" t="s">
        <v>146</v>
      </c>
      <c r="BE712" s="154">
        <f>IF(N712="základná",J712,0)</f>
        <v>0</v>
      </c>
      <c r="BF712" s="154">
        <f>IF(N712="znížená",J712,0)</f>
        <v>0</v>
      </c>
      <c r="BG712" s="154">
        <f>IF(N712="zákl. prenesená",J712,0)</f>
        <v>0</v>
      </c>
      <c r="BH712" s="154">
        <f>IF(N712="zníž. prenesená",J712,0)</f>
        <v>0</v>
      </c>
      <c r="BI712" s="154">
        <f>IF(N712="nulová",J712,0)</f>
        <v>0</v>
      </c>
      <c r="BJ712" s="3" t="s">
        <v>80</v>
      </c>
      <c r="BK712" s="155">
        <f>ROUND(I712*H712,3)</f>
        <v>0</v>
      </c>
      <c r="BL712" s="82" t="s">
        <v>232</v>
      </c>
      <c r="BM712" s="153" t="s">
        <v>1255</v>
      </c>
      <c r="BP712" s="83"/>
    </row>
    <row r="713" spans="2:68" s="156" customFormat="1" ht="11.25">
      <c r="B713" s="157"/>
      <c r="D713" s="158" t="s">
        <v>156</v>
      </c>
      <c r="E713" s="159"/>
      <c r="F713" s="160" t="s">
        <v>1256</v>
      </c>
      <c r="H713" s="161">
        <v>5.38</v>
      </c>
      <c r="L713" s="157"/>
      <c r="M713" s="162"/>
      <c r="T713" s="163"/>
      <c r="AT713" s="159" t="s">
        <v>156</v>
      </c>
      <c r="AU713" s="159" t="s">
        <v>80</v>
      </c>
      <c r="AV713" s="156" t="s">
        <v>80</v>
      </c>
      <c r="AW713" s="156" t="s">
        <v>27</v>
      </c>
      <c r="AX713" s="156" t="s">
        <v>69</v>
      </c>
      <c r="AY713" s="159" t="s">
        <v>146</v>
      </c>
      <c r="BL713" s="164"/>
      <c r="BP713" s="165"/>
    </row>
    <row r="714" spans="2:68" s="156" customFormat="1" ht="11.25">
      <c r="B714" s="157"/>
      <c r="D714" s="158" t="s">
        <v>156</v>
      </c>
      <c r="E714" s="159"/>
      <c r="F714" s="160" t="s">
        <v>1257</v>
      </c>
      <c r="H714" s="161">
        <v>5.38</v>
      </c>
      <c r="L714" s="157"/>
      <c r="M714" s="162"/>
      <c r="T714" s="163"/>
      <c r="AT714" s="159" t="s">
        <v>156</v>
      </c>
      <c r="AU714" s="159" t="s">
        <v>80</v>
      </c>
      <c r="AV714" s="156" t="s">
        <v>80</v>
      </c>
      <c r="AW714" s="156" t="s">
        <v>27</v>
      </c>
      <c r="AX714" s="156" t="s">
        <v>69</v>
      </c>
      <c r="AY714" s="159" t="s">
        <v>146</v>
      </c>
      <c r="BL714" s="164"/>
      <c r="BP714" s="165"/>
    </row>
    <row r="715" spans="2:68" s="166" customFormat="1" ht="11.25">
      <c r="B715" s="167"/>
      <c r="D715" s="158" t="s">
        <v>156</v>
      </c>
      <c r="E715" s="168"/>
      <c r="F715" s="169" t="s">
        <v>159</v>
      </c>
      <c r="H715" s="170">
        <v>10.76</v>
      </c>
      <c r="L715" s="167"/>
      <c r="M715" s="171"/>
      <c r="T715" s="172"/>
      <c r="AT715" s="168" t="s">
        <v>156</v>
      </c>
      <c r="AU715" s="168" t="s">
        <v>80</v>
      </c>
      <c r="AV715" s="166" t="s">
        <v>87</v>
      </c>
      <c r="AW715" s="166" t="s">
        <v>27</v>
      </c>
      <c r="AX715" s="166" t="s">
        <v>76</v>
      </c>
      <c r="AY715" s="168" t="s">
        <v>146</v>
      </c>
      <c r="BL715" s="173"/>
      <c r="BP715" s="174"/>
    </row>
    <row r="716" spans="2:68" s="14" customFormat="1" ht="14.45" customHeight="1">
      <c r="B716" s="142"/>
      <c r="C716" s="184" t="s">
        <v>1258</v>
      </c>
      <c r="D716" s="184" t="s">
        <v>341</v>
      </c>
      <c r="E716" s="185" t="s">
        <v>1259</v>
      </c>
      <c r="F716" s="186" t="s">
        <v>1260</v>
      </c>
      <c r="G716" s="187" t="s">
        <v>1261</v>
      </c>
      <c r="H716" s="188">
        <v>1536.8620000000001</v>
      </c>
      <c r="I716" s="188"/>
      <c r="J716" s="188">
        <f>ROUND(I716*H716,3)</f>
        <v>0</v>
      </c>
      <c r="K716" s="189"/>
      <c r="L716" s="190"/>
      <c r="M716" s="191"/>
      <c r="N716" s="192" t="s">
        <v>35</v>
      </c>
      <c r="O716" s="151">
        <v>0</v>
      </c>
      <c r="P716" s="151">
        <f>O716*H716</f>
        <v>0</v>
      </c>
      <c r="Q716" s="151">
        <v>6.2700000000000004E-3</v>
      </c>
      <c r="R716" s="151">
        <f>Q716*H716</f>
        <v>9.6361247400000014</v>
      </c>
      <c r="S716" s="151">
        <v>0</v>
      </c>
      <c r="T716" s="152">
        <f>S716*H716</f>
        <v>0</v>
      </c>
      <c r="AR716" s="153" t="s">
        <v>312</v>
      </c>
      <c r="AT716" s="153" t="s">
        <v>341</v>
      </c>
      <c r="AU716" s="153" t="s">
        <v>80</v>
      </c>
      <c r="AY716" s="3" t="s">
        <v>146</v>
      </c>
      <c r="BE716" s="154">
        <f>IF(N716="základná",J716,0)</f>
        <v>0</v>
      </c>
      <c r="BF716" s="154">
        <f>IF(N716="znížená",J716,0)</f>
        <v>0</v>
      </c>
      <c r="BG716" s="154">
        <f>IF(N716="zákl. prenesená",J716,0)</f>
        <v>0</v>
      </c>
      <c r="BH716" s="154">
        <f>IF(N716="zníž. prenesená",J716,0)</f>
        <v>0</v>
      </c>
      <c r="BI716" s="154">
        <f>IF(N716="nulová",J716,0)</f>
        <v>0</v>
      </c>
      <c r="BJ716" s="3" t="s">
        <v>80</v>
      </c>
      <c r="BK716" s="155">
        <f>ROUND(I716*H716,3)</f>
        <v>0</v>
      </c>
      <c r="BL716" s="82" t="s">
        <v>232</v>
      </c>
      <c r="BM716" s="153" t="s">
        <v>1262</v>
      </c>
      <c r="BP716" s="83"/>
    </row>
    <row r="717" spans="2:68" s="156" customFormat="1" ht="11.25">
      <c r="B717" s="157"/>
      <c r="D717" s="158" t="s">
        <v>156</v>
      </c>
      <c r="E717" s="159"/>
      <c r="F717" s="160" t="s">
        <v>1263</v>
      </c>
      <c r="H717" s="161">
        <v>68.644800000000004</v>
      </c>
      <c r="L717" s="157"/>
      <c r="M717" s="162"/>
      <c r="T717" s="163"/>
      <c r="AT717" s="159" t="s">
        <v>156</v>
      </c>
      <c r="AU717" s="159" t="s">
        <v>80</v>
      </c>
      <c r="AV717" s="156" t="s">
        <v>80</v>
      </c>
      <c r="AW717" s="156" t="s">
        <v>27</v>
      </c>
      <c r="AX717" s="156" t="s">
        <v>69</v>
      </c>
      <c r="AY717" s="159" t="s">
        <v>146</v>
      </c>
      <c r="BL717" s="164"/>
      <c r="BP717" s="165"/>
    </row>
    <row r="718" spans="2:68" s="156" customFormat="1" ht="11.25">
      <c r="B718" s="157"/>
      <c r="D718" s="158" t="s">
        <v>156</v>
      </c>
      <c r="E718" s="159"/>
      <c r="F718" s="160" t="s">
        <v>1264</v>
      </c>
      <c r="H718" s="161">
        <v>1468.2167999999999</v>
      </c>
      <c r="L718" s="157"/>
      <c r="M718" s="162"/>
      <c r="T718" s="163"/>
      <c r="AT718" s="159" t="s">
        <v>156</v>
      </c>
      <c r="AU718" s="159" t="s">
        <v>80</v>
      </c>
      <c r="AV718" s="156" t="s">
        <v>80</v>
      </c>
      <c r="AW718" s="156" t="s">
        <v>27</v>
      </c>
      <c r="AX718" s="156" t="s">
        <v>69</v>
      </c>
      <c r="AY718" s="159" t="s">
        <v>146</v>
      </c>
      <c r="BL718" s="164"/>
      <c r="BP718" s="165"/>
    </row>
    <row r="719" spans="2:68" s="166" customFormat="1" ht="11.25">
      <c r="B719" s="167"/>
      <c r="D719" s="158" t="s">
        <v>156</v>
      </c>
      <c r="E719" s="168"/>
      <c r="F719" s="169" t="s">
        <v>159</v>
      </c>
      <c r="H719" s="170">
        <v>1536.8616</v>
      </c>
      <c r="L719" s="167"/>
      <c r="M719" s="171"/>
      <c r="T719" s="172"/>
      <c r="AT719" s="168" t="s">
        <v>156</v>
      </c>
      <c r="AU719" s="168" t="s">
        <v>80</v>
      </c>
      <c r="AV719" s="166" t="s">
        <v>87</v>
      </c>
      <c r="AW719" s="166" t="s">
        <v>27</v>
      </c>
      <c r="AX719" s="166" t="s">
        <v>76</v>
      </c>
      <c r="AY719" s="168" t="s">
        <v>146</v>
      </c>
      <c r="BL719" s="173"/>
      <c r="BP719" s="174"/>
    </row>
    <row r="720" spans="2:68" s="14" customFormat="1" ht="14.45" customHeight="1">
      <c r="B720" s="142"/>
      <c r="C720" s="143" t="s">
        <v>1265</v>
      </c>
      <c r="D720" s="143" t="s">
        <v>148</v>
      </c>
      <c r="E720" s="144" t="s">
        <v>1266</v>
      </c>
      <c r="F720" s="145" t="s">
        <v>1267</v>
      </c>
      <c r="G720" s="146" t="s">
        <v>151</v>
      </c>
      <c r="H720" s="147">
        <v>14.46</v>
      </c>
      <c r="I720" s="147"/>
      <c r="J720" s="147">
        <f>ROUND(I720*H720,3)</f>
        <v>0</v>
      </c>
      <c r="K720" s="148"/>
      <c r="L720" s="15"/>
      <c r="M720" s="149"/>
      <c r="N720" s="150" t="s">
        <v>35</v>
      </c>
      <c r="O720" s="151">
        <v>0.43709999999999999</v>
      </c>
      <c r="P720" s="151">
        <f>O720*H720</f>
        <v>6.3204660000000006</v>
      </c>
      <c r="Q720" s="151">
        <v>6.0000000000000002E-5</v>
      </c>
      <c r="R720" s="151">
        <f>Q720*H720</f>
        <v>8.6760000000000006E-4</v>
      </c>
      <c r="S720" s="151">
        <v>0</v>
      </c>
      <c r="T720" s="152">
        <f>S720*H720</f>
        <v>0</v>
      </c>
      <c r="AR720" s="153" t="s">
        <v>232</v>
      </c>
      <c r="AT720" s="153" t="s">
        <v>148</v>
      </c>
      <c r="AU720" s="153" t="s">
        <v>80</v>
      </c>
      <c r="AY720" s="3" t="s">
        <v>146</v>
      </c>
      <c r="BE720" s="154">
        <f>IF(N720="základná",J720,0)</f>
        <v>0</v>
      </c>
      <c r="BF720" s="154">
        <f>IF(N720="znížená",J720,0)</f>
        <v>0</v>
      </c>
      <c r="BG720" s="154">
        <f>IF(N720="zákl. prenesená",J720,0)</f>
        <v>0</v>
      </c>
      <c r="BH720" s="154">
        <f>IF(N720="zníž. prenesená",J720,0)</f>
        <v>0</v>
      </c>
      <c r="BI720" s="154">
        <f>IF(N720="nulová",J720,0)</f>
        <v>0</v>
      </c>
      <c r="BJ720" s="3" t="s">
        <v>80</v>
      </c>
      <c r="BK720" s="155">
        <f>ROUND(I720*H720,3)</f>
        <v>0</v>
      </c>
      <c r="BL720" s="82" t="s">
        <v>232</v>
      </c>
      <c r="BM720" s="153" t="s">
        <v>1268</v>
      </c>
      <c r="BP720" s="83"/>
    </row>
    <row r="721" spans="2:68" s="156" customFormat="1" ht="11.25">
      <c r="B721" s="157"/>
      <c r="D721" s="158" t="s">
        <v>156</v>
      </c>
      <c r="E721" s="159"/>
      <c r="F721" s="160" t="s">
        <v>1269</v>
      </c>
      <c r="H721" s="161">
        <v>6.58</v>
      </c>
      <c r="L721" s="157"/>
      <c r="M721" s="162"/>
      <c r="T721" s="163"/>
      <c r="AT721" s="159" t="s">
        <v>156</v>
      </c>
      <c r="AU721" s="159" t="s">
        <v>80</v>
      </c>
      <c r="AV721" s="156" t="s">
        <v>80</v>
      </c>
      <c r="AW721" s="156" t="s">
        <v>27</v>
      </c>
      <c r="AX721" s="156" t="s">
        <v>69</v>
      </c>
      <c r="AY721" s="159" t="s">
        <v>146</v>
      </c>
      <c r="BL721" s="164"/>
      <c r="BP721" s="165"/>
    </row>
    <row r="722" spans="2:68" s="156" customFormat="1" ht="11.25">
      <c r="B722" s="157"/>
      <c r="D722" s="158" t="s">
        <v>156</v>
      </c>
      <c r="E722" s="159"/>
      <c r="F722" s="160" t="s">
        <v>1270</v>
      </c>
      <c r="H722" s="161">
        <v>7.88</v>
      </c>
      <c r="L722" s="157"/>
      <c r="M722" s="162"/>
      <c r="T722" s="163"/>
      <c r="AT722" s="159" t="s">
        <v>156</v>
      </c>
      <c r="AU722" s="159" t="s">
        <v>80</v>
      </c>
      <c r="AV722" s="156" t="s">
        <v>80</v>
      </c>
      <c r="AW722" s="156" t="s">
        <v>27</v>
      </c>
      <c r="AX722" s="156" t="s">
        <v>69</v>
      </c>
      <c r="AY722" s="159" t="s">
        <v>146</v>
      </c>
      <c r="BL722" s="164"/>
      <c r="BP722" s="165"/>
    </row>
    <row r="723" spans="2:68" s="166" customFormat="1" ht="11.25">
      <c r="B723" s="167"/>
      <c r="D723" s="158" t="s">
        <v>156</v>
      </c>
      <c r="E723" s="168"/>
      <c r="F723" s="169" t="s">
        <v>159</v>
      </c>
      <c r="H723" s="170">
        <v>14.46</v>
      </c>
      <c r="L723" s="167"/>
      <c r="M723" s="171"/>
      <c r="T723" s="172"/>
      <c r="AT723" s="168" t="s">
        <v>156</v>
      </c>
      <c r="AU723" s="168" t="s">
        <v>80</v>
      </c>
      <c r="AV723" s="166" t="s">
        <v>87</v>
      </c>
      <c r="AW723" s="166" t="s">
        <v>27</v>
      </c>
      <c r="AX723" s="166" t="s">
        <v>76</v>
      </c>
      <c r="AY723" s="168" t="s">
        <v>146</v>
      </c>
      <c r="BL723" s="173"/>
      <c r="BP723" s="174"/>
    </row>
    <row r="724" spans="2:68" s="14" customFormat="1" ht="14.45" customHeight="1">
      <c r="B724" s="142"/>
      <c r="C724" s="184" t="s">
        <v>1271</v>
      </c>
      <c r="D724" s="184" t="s">
        <v>341</v>
      </c>
      <c r="E724" s="185" t="s">
        <v>1259</v>
      </c>
      <c r="F724" s="186" t="s">
        <v>1260</v>
      </c>
      <c r="G724" s="187" t="s">
        <v>1261</v>
      </c>
      <c r="H724" s="188">
        <v>109.60899999999999</v>
      </c>
      <c r="I724" s="188"/>
      <c r="J724" s="188">
        <f>ROUND(I724*H724,3)</f>
        <v>0</v>
      </c>
      <c r="K724" s="189"/>
      <c r="L724" s="190"/>
      <c r="M724" s="191"/>
      <c r="N724" s="192" t="s">
        <v>35</v>
      </c>
      <c r="O724" s="151">
        <v>0</v>
      </c>
      <c r="P724" s="151">
        <f>O724*H724</f>
        <v>0</v>
      </c>
      <c r="Q724" s="151">
        <v>6.2700000000000004E-3</v>
      </c>
      <c r="R724" s="151">
        <f>Q724*H724</f>
        <v>0.68724843000000002</v>
      </c>
      <c r="S724" s="151">
        <v>0</v>
      </c>
      <c r="T724" s="152">
        <f>S724*H724</f>
        <v>0</v>
      </c>
      <c r="AR724" s="153" t="s">
        <v>312</v>
      </c>
      <c r="AT724" s="153" t="s">
        <v>341</v>
      </c>
      <c r="AU724" s="153" t="s">
        <v>80</v>
      </c>
      <c r="AY724" s="3" t="s">
        <v>146</v>
      </c>
      <c r="BE724" s="154">
        <f>IF(N724="základná",J724,0)</f>
        <v>0</v>
      </c>
      <c r="BF724" s="154">
        <f>IF(N724="znížená",J724,0)</f>
        <v>0</v>
      </c>
      <c r="BG724" s="154">
        <f>IF(N724="zákl. prenesená",J724,0)</f>
        <v>0</v>
      </c>
      <c r="BH724" s="154">
        <f>IF(N724="zníž. prenesená",J724,0)</f>
        <v>0</v>
      </c>
      <c r="BI724" s="154">
        <f>IF(N724="nulová",J724,0)</f>
        <v>0</v>
      </c>
      <c r="BJ724" s="3" t="s">
        <v>80</v>
      </c>
      <c r="BK724" s="155">
        <f>ROUND(I724*H724,3)</f>
        <v>0</v>
      </c>
      <c r="BL724" s="82" t="s">
        <v>232</v>
      </c>
      <c r="BM724" s="153" t="s">
        <v>1272</v>
      </c>
      <c r="BP724" s="83"/>
    </row>
    <row r="725" spans="2:68" s="156" customFormat="1" ht="11.25">
      <c r="B725" s="157"/>
      <c r="D725" s="158" t="s">
        <v>156</v>
      </c>
      <c r="E725" s="159"/>
      <c r="F725" s="160" t="s">
        <v>1273</v>
      </c>
      <c r="H725" s="161">
        <v>49.345199999999998</v>
      </c>
      <c r="L725" s="157"/>
      <c r="M725" s="162"/>
      <c r="T725" s="163"/>
      <c r="AT725" s="159" t="s">
        <v>156</v>
      </c>
      <c r="AU725" s="159" t="s">
        <v>80</v>
      </c>
      <c r="AV725" s="156" t="s">
        <v>80</v>
      </c>
      <c r="AW725" s="156" t="s">
        <v>27</v>
      </c>
      <c r="AX725" s="156" t="s">
        <v>69</v>
      </c>
      <c r="AY725" s="159" t="s">
        <v>146</v>
      </c>
      <c r="BL725" s="164"/>
      <c r="BP725" s="165"/>
    </row>
    <row r="726" spans="2:68" s="156" customFormat="1" ht="11.25">
      <c r="B726" s="157"/>
      <c r="D726" s="158" t="s">
        <v>156</v>
      </c>
      <c r="E726" s="159"/>
      <c r="F726" s="160" t="s">
        <v>1274</v>
      </c>
      <c r="H726" s="161">
        <v>60.264000000000003</v>
      </c>
      <c r="L726" s="157"/>
      <c r="M726" s="162"/>
      <c r="T726" s="163"/>
      <c r="AT726" s="159" t="s">
        <v>156</v>
      </c>
      <c r="AU726" s="159" t="s">
        <v>80</v>
      </c>
      <c r="AV726" s="156" t="s">
        <v>80</v>
      </c>
      <c r="AW726" s="156" t="s">
        <v>27</v>
      </c>
      <c r="AX726" s="156" t="s">
        <v>69</v>
      </c>
      <c r="AY726" s="159" t="s">
        <v>146</v>
      </c>
      <c r="BL726" s="164"/>
      <c r="BP726" s="165"/>
    </row>
    <row r="727" spans="2:68" s="166" customFormat="1" ht="11.25">
      <c r="B727" s="167"/>
      <c r="D727" s="158" t="s">
        <v>156</v>
      </c>
      <c r="E727" s="168"/>
      <c r="F727" s="169" t="s">
        <v>159</v>
      </c>
      <c r="H727" s="170">
        <v>109.6092</v>
      </c>
      <c r="L727" s="167"/>
      <c r="M727" s="171"/>
      <c r="T727" s="172"/>
      <c r="AT727" s="168" t="s">
        <v>156</v>
      </c>
      <c r="AU727" s="168" t="s">
        <v>80</v>
      </c>
      <c r="AV727" s="166" t="s">
        <v>87</v>
      </c>
      <c r="AW727" s="166" t="s">
        <v>27</v>
      </c>
      <c r="AX727" s="166" t="s">
        <v>76</v>
      </c>
      <c r="AY727" s="168" t="s">
        <v>146</v>
      </c>
      <c r="BL727" s="173"/>
      <c r="BP727" s="174"/>
    </row>
    <row r="728" spans="2:68" s="14" customFormat="1" ht="24.2" customHeight="1">
      <c r="B728" s="142"/>
      <c r="C728" s="143" t="s">
        <v>1275</v>
      </c>
      <c r="D728" s="143" t="s">
        <v>148</v>
      </c>
      <c r="E728" s="144" t="s">
        <v>1276</v>
      </c>
      <c r="F728" s="145" t="s">
        <v>1277</v>
      </c>
      <c r="G728" s="146" t="s">
        <v>654</v>
      </c>
      <c r="H728" s="147">
        <v>1</v>
      </c>
      <c r="I728" s="147"/>
      <c r="J728" s="147">
        <f>ROUND(I728*H728,3)</f>
        <v>0</v>
      </c>
      <c r="K728" s="148"/>
      <c r="L728" s="15"/>
      <c r="M728" s="149"/>
      <c r="N728" s="150" t="s">
        <v>35</v>
      </c>
      <c r="O728" s="151">
        <v>7.0099999999999996E-2</v>
      </c>
      <c r="P728" s="151">
        <f>O728*H728</f>
        <v>7.0099999999999996E-2</v>
      </c>
      <c r="Q728" s="151">
        <v>6.0000000000000002E-5</v>
      </c>
      <c r="R728" s="151">
        <f>Q728*H728</f>
        <v>6.0000000000000002E-5</v>
      </c>
      <c r="S728" s="151">
        <v>0</v>
      </c>
      <c r="T728" s="152">
        <f>S728*H728</f>
        <v>0</v>
      </c>
      <c r="AR728" s="153" t="s">
        <v>232</v>
      </c>
      <c r="AT728" s="153" t="s">
        <v>148</v>
      </c>
      <c r="AU728" s="153" t="s">
        <v>80</v>
      </c>
      <c r="AY728" s="3" t="s">
        <v>146</v>
      </c>
      <c r="BE728" s="154">
        <f>IF(N728="základná",J728,0)</f>
        <v>0</v>
      </c>
      <c r="BF728" s="154">
        <f>IF(N728="znížená",J728,0)</f>
        <v>0</v>
      </c>
      <c r="BG728" s="154">
        <f>IF(N728="zákl. prenesená",J728,0)</f>
        <v>0</v>
      </c>
      <c r="BH728" s="154">
        <f>IF(N728="zníž. prenesená",J728,0)</f>
        <v>0</v>
      </c>
      <c r="BI728" s="154">
        <f>IF(N728="nulová",J728,0)</f>
        <v>0</v>
      </c>
      <c r="BJ728" s="3" t="s">
        <v>80</v>
      </c>
      <c r="BK728" s="155">
        <f>ROUND(I728*H728,3)</f>
        <v>0</v>
      </c>
      <c r="BL728" s="82" t="s">
        <v>232</v>
      </c>
      <c r="BM728" s="153" t="s">
        <v>1278</v>
      </c>
      <c r="BP728" s="83"/>
    </row>
    <row r="729" spans="2:68" s="156" customFormat="1" ht="11.25">
      <c r="B729" s="157"/>
      <c r="D729" s="158" t="s">
        <v>156</v>
      </c>
      <c r="E729" s="159"/>
      <c r="F729" s="160" t="s">
        <v>1279</v>
      </c>
      <c r="H729" s="161">
        <v>1</v>
      </c>
      <c r="L729" s="157"/>
      <c r="M729" s="162"/>
      <c r="T729" s="163"/>
      <c r="AT729" s="159" t="s">
        <v>156</v>
      </c>
      <c r="AU729" s="159" t="s">
        <v>80</v>
      </c>
      <c r="AV729" s="156" t="s">
        <v>80</v>
      </c>
      <c r="AW729" s="156" t="s">
        <v>27</v>
      </c>
      <c r="AX729" s="156" t="s">
        <v>76</v>
      </c>
      <c r="AY729" s="159" t="s">
        <v>146</v>
      </c>
      <c r="BL729" s="164"/>
      <c r="BP729" s="165"/>
    </row>
    <row r="730" spans="2:68" s="14" customFormat="1" ht="24.2" customHeight="1">
      <c r="B730" s="142"/>
      <c r="C730" s="184" t="s">
        <v>1280</v>
      </c>
      <c r="D730" s="184" t="s">
        <v>341</v>
      </c>
      <c r="E730" s="185" t="s">
        <v>1281</v>
      </c>
      <c r="F730" s="186" t="s">
        <v>1282</v>
      </c>
      <c r="G730" s="187" t="s">
        <v>654</v>
      </c>
      <c r="H730" s="188">
        <v>1</v>
      </c>
      <c r="I730" s="188"/>
      <c r="J730" s="188">
        <f>ROUND(I730*H730,3)</f>
        <v>0</v>
      </c>
      <c r="K730" s="189"/>
      <c r="L730" s="190"/>
      <c r="M730" s="191"/>
      <c r="N730" s="192" t="s">
        <v>35</v>
      </c>
      <c r="O730" s="151">
        <v>0</v>
      </c>
      <c r="P730" s="151">
        <f>O730*H730</f>
        <v>0</v>
      </c>
      <c r="Q730" s="151">
        <v>6.2700000000000004E-3</v>
      </c>
      <c r="R730" s="151">
        <f>Q730*H730</f>
        <v>6.2700000000000004E-3</v>
      </c>
      <c r="S730" s="151">
        <v>0</v>
      </c>
      <c r="T730" s="152">
        <f>S730*H730</f>
        <v>0</v>
      </c>
      <c r="AR730" s="153" t="s">
        <v>312</v>
      </c>
      <c r="AT730" s="153" t="s">
        <v>341</v>
      </c>
      <c r="AU730" s="153" t="s">
        <v>80</v>
      </c>
      <c r="AY730" s="3" t="s">
        <v>146</v>
      </c>
      <c r="BE730" s="154">
        <f>IF(N730="základná",J730,0)</f>
        <v>0</v>
      </c>
      <c r="BF730" s="154">
        <f>IF(N730="znížená",J730,0)</f>
        <v>0</v>
      </c>
      <c r="BG730" s="154">
        <f>IF(N730="zákl. prenesená",J730,0)</f>
        <v>0</v>
      </c>
      <c r="BH730" s="154">
        <f>IF(N730="zníž. prenesená",J730,0)</f>
        <v>0</v>
      </c>
      <c r="BI730" s="154">
        <f>IF(N730="nulová",J730,0)</f>
        <v>0</v>
      </c>
      <c r="BJ730" s="3" t="s">
        <v>80</v>
      </c>
      <c r="BK730" s="155">
        <f>ROUND(I730*H730,3)</f>
        <v>0</v>
      </c>
      <c r="BL730" s="82" t="s">
        <v>232</v>
      </c>
      <c r="BM730" s="153" t="s">
        <v>1283</v>
      </c>
      <c r="BP730" s="83"/>
    </row>
    <row r="731" spans="2:68" s="14" customFormat="1" ht="24.2" customHeight="1">
      <c r="B731" s="142"/>
      <c r="C731" s="143" t="s">
        <v>1284</v>
      </c>
      <c r="D731" s="143" t="s">
        <v>148</v>
      </c>
      <c r="E731" s="144" t="s">
        <v>1285</v>
      </c>
      <c r="F731" s="145" t="s">
        <v>1286</v>
      </c>
      <c r="G731" s="146" t="s">
        <v>654</v>
      </c>
      <c r="H731" s="147">
        <v>1</v>
      </c>
      <c r="I731" s="147"/>
      <c r="J731" s="147">
        <f>ROUND(I731*H731,3)</f>
        <v>0</v>
      </c>
      <c r="K731" s="148"/>
      <c r="L731" s="15"/>
      <c r="M731" s="149"/>
      <c r="N731" s="150" t="s">
        <v>35</v>
      </c>
      <c r="O731" s="151">
        <v>7.0099999999999996E-2</v>
      </c>
      <c r="P731" s="151">
        <f>O731*H731</f>
        <v>7.0099999999999996E-2</v>
      </c>
      <c r="Q731" s="151">
        <v>6.0000000000000002E-5</v>
      </c>
      <c r="R731" s="151">
        <f>Q731*H731</f>
        <v>6.0000000000000002E-5</v>
      </c>
      <c r="S731" s="151">
        <v>0</v>
      </c>
      <c r="T731" s="152">
        <f>S731*H731</f>
        <v>0</v>
      </c>
      <c r="AR731" s="153" t="s">
        <v>232</v>
      </c>
      <c r="AT731" s="153" t="s">
        <v>148</v>
      </c>
      <c r="AU731" s="153" t="s">
        <v>80</v>
      </c>
      <c r="AY731" s="3" t="s">
        <v>146</v>
      </c>
      <c r="BE731" s="154">
        <f>IF(N731="základná",J731,0)</f>
        <v>0</v>
      </c>
      <c r="BF731" s="154">
        <f>IF(N731="znížená",J731,0)</f>
        <v>0</v>
      </c>
      <c r="BG731" s="154">
        <f>IF(N731="zákl. prenesená",J731,0)</f>
        <v>0</v>
      </c>
      <c r="BH731" s="154">
        <f>IF(N731="zníž. prenesená",J731,0)</f>
        <v>0</v>
      </c>
      <c r="BI731" s="154">
        <f>IF(N731="nulová",J731,0)</f>
        <v>0</v>
      </c>
      <c r="BJ731" s="3" t="s">
        <v>80</v>
      </c>
      <c r="BK731" s="155">
        <f>ROUND(I731*H731,3)</f>
        <v>0</v>
      </c>
      <c r="BL731" s="82" t="s">
        <v>232</v>
      </c>
      <c r="BM731" s="153" t="s">
        <v>1287</v>
      </c>
      <c r="BP731" s="83"/>
    </row>
    <row r="732" spans="2:68" s="156" customFormat="1" ht="11.25">
      <c r="B732" s="157"/>
      <c r="D732" s="158" t="s">
        <v>156</v>
      </c>
      <c r="E732" s="159"/>
      <c r="F732" s="160" t="s">
        <v>1288</v>
      </c>
      <c r="H732" s="161">
        <v>1</v>
      </c>
      <c r="L732" s="157"/>
      <c r="M732" s="162"/>
      <c r="T732" s="163"/>
      <c r="AT732" s="159" t="s">
        <v>156</v>
      </c>
      <c r="AU732" s="159" t="s">
        <v>80</v>
      </c>
      <c r="AV732" s="156" t="s">
        <v>80</v>
      </c>
      <c r="AW732" s="156" t="s">
        <v>27</v>
      </c>
      <c r="AX732" s="156" t="s">
        <v>76</v>
      </c>
      <c r="AY732" s="159" t="s">
        <v>146</v>
      </c>
      <c r="BL732" s="164"/>
      <c r="BP732" s="165"/>
    </row>
    <row r="733" spans="2:68" s="14" customFormat="1" ht="24.2" customHeight="1">
      <c r="B733" s="142"/>
      <c r="C733" s="184" t="s">
        <v>1289</v>
      </c>
      <c r="D733" s="184" t="s">
        <v>341</v>
      </c>
      <c r="E733" s="185" t="s">
        <v>1290</v>
      </c>
      <c r="F733" s="186" t="s">
        <v>1291</v>
      </c>
      <c r="G733" s="187" t="s">
        <v>654</v>
      </c>
      <c r="H733" s="188">
        <v>1</v>
      </c>
      <c r="I733" s="188"/>
      <c r="J733" s="188">
        <f>ROUND(I733*H733,3)</f>
        <v>0</v>
      </c>
      <c r="K733" s="189"/>
      <c r="L733" s="190"/>
      <c r="M733" s="191"/>
      <c r="N733" s="192" t="s">
        <v>35</v>
      </c>
      <c r="O733" s="151">
        <v>0</v>
      </c>
      <c r="P733" s="151">
        <f>O733*H733</f>
        <v>0</v>
      </c>
      <c r="Q733" s="151">
        <v>6.2700000000000004E-3</v>
      </c>
      <c r="R733" s="151">
        <f>Q733*H733</f>
        <v>6.2700000000000004E-3</v>
      </c>
      <c r="S733" s="151">
        <v>0</v>
      </c>
      <c r="T733" s="152">
        <f>S733*H733</f>
        <v>0</v>
      </c>
      <c r="AR733" s="153" t="s">
        <v>312</v>
      </c>
      <c r="AT733" s="153" t="s">
        <v>341</v>
      </c>
      <c r="AU733" s="153" t="s">
        <v>80</v>
      </c>
      <c r="AY733" s="3" t="s">
        <v>146</v>
      </c>
      <c r="BE733" s="154">
        <f>IF(N733="základná",J733,0)</f>
        <v>0</v>
      </c>
      <c r="BF733" s="154">
        <f>IF(N733="znížená",J733,0)</f>
        <v>0</v>
      </c>
      <c r="BG733" s="154">
        <f>IF(N733="zákl. prenesená",J733,0)</f>
        <v>0</v>
      </c>
      <c r="BH733" s="154">
        <f>IF(N733="zníž. prenesená",J733,0)</f>
        <v>0</v>
      </c>
      <c r="BI733" s="154">
        <f>IF(N733="nulová",J733,0)</f>
        <v>0</v>
      </c>
      <c r="BJ733" s="3" t="s">
        <v>80</v>
      </c>
      <c r="BK733" s="155">
        <f>ROUND(I733*H733,3)</f>
        <v>0</v>
      </c>
      <c r="BL733" s="82" t="s">
        <v>232</v>
      </c>
      <c r="BM733" s="153" t="s">
        <v>1292</v>
      </c>
      <c r="BP733" s="83"/>
    </row>
    <row r="734" spans="2:68" s="14" customFormat="1" ht="24.2" customHeight="1">
      <c r="B734" s="142"/>
      <c r="C734" s="143" t="s">
        <v>1293</v>
      </c>
      <c r="D734" s="143" t="s">
        <v>148</v>
      </c>
      <c r="E734" s="144" t="s">
        <v>1294</v>
      </c>
      <c r="F734" s="145" t="s">
        <v>1295</v>
      </c>
      <c r="G734" s="146" t="s">
        <v>151</v>
      </c>
      <c r="H734" s="147">
        <v>27.12</v>
      </c>
      <c r="I734" s="147"/>
      <c r="J734" s="147">
        <f>ROUND(I734*H734,3)</f>
        <v>0</v>
      </c>
      <c r="K734" s="148"/>
      <c r="L734" s="15"/>
      <c r="M734" s="149"/>
      <c r="N734" s="150" t="s">
        <v>35</v>
      </c>
      <c r="O734" s="151">
        <v>0.189</v>
      </c>
      <c r="P734" s="151">
        <f>O734*H734</f>
        <v>5.12568</v>
      </c>
      <c r="Q734" s="151">
        <v>0</v>
      </c>
      <c r="R734" s="151">
        <f>Q734*H734</f>
        <v>0</v>
      </c>
      <c r="S734" s="151">
        <v>0</v>
      </c>
      <c r="T734" s="152">
        <f>S734*H734</f>
        <v>0</v>
      </c>
      <c r="AR734" s="153" t="s">
        <v>232</v>
      </c>
      <c r="AT734" s="153" t="s">
        <v>148</v>
      </c>
      <c r="AU734" s="153" t="s">
        <v>80</v>
      </c>
      <c r="AY734" s="3" t="s">
        <v>146</v>
      </c>
      <c r="BE734" s="154">
        <f>IF(N734="základná",J734,0)</f>
        <v>0</v>
      </c>
      <c r="BF734" s="154">
        <f>IF(N734="znížená",J734,0)</f>
        <v>0</v>
      </c>
      <c r="BG734" s="154">
        <f>IF(N734="zákl. prenesená",J734,0)</f>
        <v>0</v>
      </c>
      <c r="BH734" s="154">
        <f>IF(N734="zníž. prenesená",J734,0)</f>
        <v>0</v>
      </c>
      <c r="BI734" s="154">
        <f>IF(N734="nulová",J734,0)</f>
        <v>0</v>
      </c>
      <c r="BJ734" s="3" t="s">
        <v>80</v>
      </c>
      <c r="BK734" s="155">
        <f>ROUND(I734*H734,3)</f>
        <v>0</v>
      </c>
      <c r="BL734" s="82" t="s">
        <v>232</v>
      </c>
      <c r="BM734" s="153" t="s">
        <v>1296</v>
      </c>
      <c r="BP734" s="83"/>
    </row>
    <row r="735" spans="2:68" s="156" customFormat="1" ht="11.25">
      <c r="B735" s="157"/>
      <c r="D735" s="158" t="s">
        <v>156</v>
      </c>
      <c r="E735" s="159"/>
      <c r="F735" s="160" t="s">
        <v>713</v>
      </c>
      <c r="H735" s="161">
        <v>20.92</v>
      </c>
      <c r="L735" s="157"/>
      <c r="M735" s="162"/>
      <c r="T735" s="163"/>
      <c r="AT735" s="159" t="s">
        <v>156</v>
      </c>
      <c r="AU735" s="159" t="s">
        <v>80</v>
      </c>
      <c r="AV735" s="156" t="s">
        <v>80</v>
      </c>
      <c r="AW735" s="156" t="s">
        <v>27</v>
      </c>
      <c r="AX735" s="156" t="s">
        <v>69</v>
      </c>
      <c r="AY735" s="159" t="s">
        <v>146</v>
      </c>
      <c r="BL735" s="164"/>
      <c r="BP735" s="165"/>
    </row>
    <row r="736" spans="2:68" s="156" customFormat="1" ht="11.25">
      <c r="B736" s="157"/>
      <c r="D736" s="158" t="s">
        <v>156</v>
      </c>
      <c r="E736" s="159"/>
      <c r="F736" s="160" t="s">
        <v>714</v>
      </c>
      <c r="H736" s="161">
        <v>6.2</v>
      </c>
      <c r="L736" s="157"/>
      <c r="M736" s="162"/>
      <c r="T736" s="163"/>
      <c r="AT736" s="159" t="s">
        <v>156</v>
      </c>
      <c r="AU736" s="159" t="s">
        <v>80</v>
      </c>
      <c r="AV736" s="156" t="s">
        <v>80</v>
      </c>
      <c r="AW736" s="156" t="s">
        <v>27</v>
      </c>
      <c r="AX736" s="156" t="s">
        <v>69</v>
      </c>
      <c r="AY736" s="159" t="s">
        <v>146</v>
      </c>
      <c r="BL736" s="164"/>
      <c r="BP736" s="165"/>
    </row>
    <row r="737" spans="2:68" s="166" customFormat="1" ht="11.25">
      <c r="B737" s="167"/>
      <c r="D737" s="158" t="s">
        <v>156</v>
      </c>
      <c r="E737" s="168"/>
      <c r="F737" s="169" t="s">
        <v>159</v>
      </c>
      <c r="H737" s="170">
        <v>27.12</v>
      </c>
      <c r="L737" s="167"/>
      <c r="M737" s="171"/>
      <c r="T737" s="172"/>
      <c r="AT737" s="168" t="s">
        <v>156</v>
      </c>
      <c r="AU737" s="168" t="s">
        <v>80</v>
      </c>
      <c r="AV737" s="166" t="s">
        <v>87</v>
      </c>
      <c r="AW737" s="166" t="s">
        <v>27</v>
      </c>
      <c r="AX737" s="166" t="s">
        <v>76</v>
      </c>
      <c r="AY737" s="168" t="s">
        <v>146</v>
      </c>
      <c r="BL737" s="173"/>
      <c r="BP737" s="174"/>
    </row>
    <row r="738" spans="2:68" s="14" customFormat="1" ht="24.2" customHeight="1">
      <c r="B738" s="142"/>
      <c r="C738" s="143" t="s">
        <v>1297</v>
      </c>
      <c r="D738" s="143" t="s">
        <v>148</v>
      </c>
      <c r="E738" s="144" t="s">
        <v>1298</v>
      </c>
      <c r="F738" s="145" t="s">
        <v>1299</v>
      </c>
      <c r="G738" s="146" t="s">
        <v>151</v>
      </c>
      <c r="H738" s="147">
        <v>52.72</v>
      </c>
      <c r="I738" s="147"/>
      <c r="J738" s="147">
        <f>ROUND(I738*H738,3)</f>
        <v>0</v>
      </c>
      <c r="K738" s="148"/>
      <c r="L738" s="15"/>
      <c r="M738" s="149"/>
      <c r="N738" s="150" t="s">
        <v>35</v>
      </c>
      <c r="O738" s="151">
        <v>0.189</v>
      </c>
      <c r="P738" s="151">
        <f>O738*H738</f>
        <v>9.9640799999999992</v>
      </c>
      <c r="Q738" s="151">
        <v>0</v>
      </c>
      <c r="R738" s="151">
        <f>Q738*H738</f>
        <v>0</v>
      </c>
      <c r="S738" s="151">
        <v>0</v>
      </c>
      <c r="T738" s="152">
        <f>S738*H738</f>
        <v>0</v>
      </c>
      <c r="AR738" s="153" t="s">
        <v>232</v>
      </c>
      <c r="AT738" s="153" t="s">
        <v>148</v>
      </c>
      <c r="AU738" s="153" t="s">
        <v>80</v>
      </c>
      <c r="AY738" s="3" t="s">
        <v>146</v>
      </c>
      <c r="BE738" s="154">
        <f>IF(N738="základná",J738,0)</f>
        <v>0</v>
      </c>
      <c r="BF738" s="154">
        <f>IF(N738="znížená",J738,0)</f>
        <v>0</v>
      </c>
      <c r="BG738" s="154">
        <f>IF(N738="zákl. prenesená",J738,0)</f>
        <v>0</v>
      </c>
      <c r="BH738" s="154">
        <f>IF(N738="zníž. prenesená",J738,0)</f>
        <v>0</v>
      </c>
      <c r="BI738" s="154">
        <f>IF(N738="nulová",J738,0)</f>
        <v>0</v>
      </c>
      <c r="BJ738" s="3" t="s">
        <v>80</v>
      </c>
      <c r="BK738" s="155">
        <f>ROUND(I738*H738,3)</f>
        <v>0</v>
      </c>
      <c r="BL738" s="82" t="s">
        <v>232</v>
      </c>
      <c r="BM738" s="153" t="s">
        <v>1300</v>
      </c>
      <c r="BP738" s="83"/>
    </row>
    <row r="739" spans="2:68" s="156" customFormat="1" ht="11.25">
      <c r="B739" s="157"/>
      <c r="D739" s="158" t="s">
        <v>156</v>
      </c>
      <c r="E739" s="159"/>
      <c r="F739" s="160" t="s">
        <v>711</v>
      </c>
      <c r="H739" s="161">
        <v>11.68</v>
      </c>
      <c r="L739" s="157"/>
      <c r="M739" s="162"/>
      <c r="T739" s="163"/>
      <c r="AT739" s="159" t="s">
        <v>156</v>
      </c>
      <c r="AU739" s="159" t="s">
        <v>80</v>
      </c>
      <c r="AV739" s="156" t="s">
        <v>80</v>
      </c>
      <c r="AW739" s="156" t="s">
        <v>27</v>
      </c>
      <c r="AX739" s="156" t="s">
        <v>69</v>
      </c>
      <c r="AY739" s="159" t="s">
        <v>146</v>
      </c>
      <c r="BL739" s="164"/>
      <c r="BP739" s="165"/>
    </row>
    <row r="740" spans="2:68" s="156" customFormat="1" ht="11.25">
      <c r="B740" s="157"/>
      <c r="D740" s="158" t="s">
        <v>156</v>
      </c>
      <c r="E740" s="159"/>
      <c r="F740" s="160" t="s">
        <v>1301</v>
      </c>
      <c r="H740" s="161">
        <v>7.44</v>
      </c>
      <c r="L740" s="157"/>
      <c r="M740" s="162"/>
      <c r="T740" s="163"/>
      <c r="AT740" s="159" t="s">
        <v>156</v>
      </c>
      <c r="AU740" s="159" t="s">
        <v>80</v>
      </c>
      <c r="AV740" s="156" t="s">
        <v>80</v>
      </c>
      <c r="AW740" s="156" t="s">
        <v>27</v>
      </c>
      <c r="AX740" s="156" t="s">
        <v>69</v>
      </c>
      <c r="AY740" s="159" t="s">
        <v>146</v>
      </c>
      <c r="BL740" s="164"/>
      <c r="BP740" s="165"/>
    </row>
    <row r="741" spans="2:68" s="156" customFormat="1" ht="11.25">
      <c r="B741" s="157"/>
      <c r="D741" s="158" t="s">
        <v>156</v>
      </c>
      <c r="E741" s="159"/>
      <c r="F741" s="160" t="s">
        <v>712</v>
      </c>
      <c r="H741" s="161">
        <v>27.6</v>
      </c>
      <c r="L741" s="157"/>
      <c r="M741" s="162"/>
      <c r="T741" s="163"/>
      <c r="AT741" s="159" t="s">
        <v>156</v>
      </c>
      <c r="AU741" s="159" t="s">
        <v>80</v>
      </c>
      <c r="AV741" s="156" t="s">
        <v>80</v>
      </c>
      <c r="AW741" s="156" t="s">
        <v>27</v>
      </c>
      <c r="AX741" s="156" t="s">
        <v>69</v>
      </c>
      <c r="AY741" s="159" t="s">
        <v>146</v>
      </c>
      <c r="BL741" s="164"/>
      <c r="BP741" s="165"/>
    </row>
    <row r="742" spans="2:68" s="156" customFormat="1" ht="11.25">
      <c r="B742" s="157"/>
      <c r="D742" s="158" t="s">
        <v>156</v>
      </c>
      <c r="E742" s="159"/>
      <c r="F742" s="160" t="s">
        <v>1302</v>
      </c>
      <c r="H742" s="161">
        <v>3</v>
      </c>
      <c r="L742" s="157"/>
      <c r="M742" s="162"/>
      <c r="T742" s="163"/>
      <c r="AT742" s="159" t="s">
        <v>156</v>
      </c>
      <c r="AU742" s="159" t="s">
        <v>80</v>
      </c>
      <c r="AV742" s="156" t="s">
        <v>80</v>
      </c>
      <c r="AW742" s="156" t="s">
        <v>27</v>
      </c>
      <c r="AX742" s="156" t="s">
        <v>69</v>
      </c>
      <c r="AY742" s="159" t="s">
        <v>146</v>
      </c>
      <c r="BL742" s="164"/>
      <c r="BP742" s="165"/>
    </row>
    <row r="743" spans="2:68" s="156" customFormat="1" ht="11.25">
      <c r="B743" s="157"/>
      <c r="D743" s="158" t="s">
        <v>156</v>
      </c>
      <c r="E743" s="159"/>
      <c r="F743" s="160" t="s">
        <v>1303</v>
      </c>
      <c r="H743" s="161">
        <v>3</v>
      </c>
      <c r="L743" s="157"/>
      <c r="M743" s="162"/>
      <c r="T743" s="163"/>
      <c r="AT743" s="159" t="s">
        <v>156</v>
      </c>
      <c r="AU743" s="159" t="s">
        <v>80</v>
      </c>
      <c r="AV743" s="156" t="s">
        <v>80</v>
      </c>
      <c r="AW743" s="156" t="s">
        <v>27</v>
      </c>
      <c r="AX743" s="156" t="s">
        <v>69</v>
      </c>
      <c r="AY743" s="159" t="s">
        <v>146</v>
      </c>
      <c r="BL743" s="164"/>
      <c r="BP743" s="165"/>
    </row>
    <row r="744" spans="2:68" s="166" customFormat="1" ht="11.25">
      <c r="B744" s="167"/>
      <c r="D744" s="158" t="s">
        <v>156</v>
      </c>
      <c r="E744" s="168"/>
      <c r="F744" s="169" t="s">
        <v>159</v>
      </c>
      <c r="H744" s="170">
        <v>52.72</v>
      </c>
      <c r="L744" s="167"/>
      <c r="M744" s="171"/>
      <c r="T744" s="172"/>
      <c r="AT744" s="168" t="s">
        <v>156</v>
      </c>
      <c r="AU744" s="168" t="s">
        <v>80</v>
      </c>
      <c r="AV744" s="166" t="s">
        <v>87</v>
      </c>
      <c r="AW744" s="166" t="s">
        <v>27</v>
      </c>
      <c r="AX744" s="166" t="s">
        <v>76</v>
      </c>
      <c r="AY744" s="168" t="s">
        <v>146</v>
      </c>
      <c r="BL744" s="173"/>
      <c r="BP744" s="174"/>
    </row>
    <row r="745" spans="2:68" s="14" customFormat="1" ht="49.15" customHeight="1">
      <c r="B745" s="142"/>
      <c r="C745" s="184" t="s">
        <v>1304</v>
      </c>
      <c r="D745" s="184" t="s">
        <v>341</v>
      </c>
      <c r="E745" s="185" t="s">
        <v>1305</v>
      </c>
      <c r="F745" s="186" t="s">
        <v>1306</v>
      </c>
      <c r="G745" s="187" t="s">
        <v>654</v>
      </c>
      <c r="H745" s="188">
        <v>2</v>
      </c>
      <c r="I745" s="188"/>
      <c r="J745" s="188">
        <f t="shared" ref="J745:J752" si="24">ROUND(I745*H745,3)</f>
        <v>0</v>
      </c>
      <c r="K745" s="189"/>
      <c r="L745" s="190"/>
      <c r="M745" s="191"/>
      <c r="N745" s="192" t="s">
        <v>35</v>
      </c>
      <c r="O745" s="151">
        <v>0</v>
      </c>
      <c r="P745" s="151">
        <f t="shared" ref="P745:P752" si="25">O745*H745</f>
        <v>0</v>
      </c>
      <c r="Q745" s="151">
        <v>0</v>
      </c>
      <c r="R745" s="151">
        <f t="shared" ref="R745:R752" si="26">Q745*H745</f>
        <v>0</v>
      </c>
      <c r="S745" s="151">
        <v>0</v>
      </c>
      <c r="T745" s="152">
        <f t="shared" ref="T745:T752" si="27">S745*H745</f>
        <v>0</v>
      </c>
      <c r="AR745" s="153" t="s">
        <v>312</v>
      </c>
      <c r="AT745" s="153" t="s">
        <v>341</v>
      </c>
      <c r="AU745" s="153" t="s">
        <v>80</v>
      </c>
      <c r="AY745" s="3" t="s">
        <v>146</v>
      </c>
      <c r="BE745" s="154">
        <f t="shared" ref="BE745:BE752" si="28">IF(N745="základná",J745,0)</f>
        <v>0</v>
      </c>
      <c r="BF745" s="154">
        <f t="shared" ref="BF745:BF752" si="29">IF(N745="znížená",J745,0)</f>
        <v>0</v>
      </c>
      <c r="BG745" s="154">
        <f t="shared" ref="BG745:BG752" si="30">IF(N745="zákl. prenesená",J745,0)</f>
        <v>0</v>
      </c>
      <c r="BH745" s="154">
        <f t="shared" ref="BH745:BH752" si="31">IF(N745="zníž. prenesená",J745,0)</f>
        <v>0</v>
      </c>
      <c r="BI745" s="154">
        <f t="shared" ref="BI745:BI752" si="32">IF(N745="nulová",J745,0)</f>
        <v>0</v>
      </c>
      <c r="BJ745" s="3" t="s">
        <v>80</v>
      </c>
      <c r="BK745" s="155">
        <f t="shared" ref="BK745:BK752" si="33">ROUND(I745*H745,3)</f>
        <v>0</v>
      </c>
      <c r="BL745" s="82" t="s">
        <v>232</v>
      </c>
      <c r="BM745" s="153" t="s">
        <v>1307</v>
      </c>
      <c r="BP745" s="83"/>
    </row>
    <row r="746" spans="2:68" s="14" customFormat="1" ht="49.15" customHeight="1">
      <c r="B746" s="142"/>
      <c r="C746" s="184" t="s">
        <v>1308</v>
      </c>
      <c r="D746" s="184" t="s">
        <v>341</v>
      </c>
      <c r="E746" s="185" t="s">
        <v>1309</v>
      </c>
      <c r="F746" s="186" t="s">
        <v>1310</v>
      </c>
      <c r="G746" s="187" t="s">
        <v>654</v>
      </c>
      <c r="H746" s="188">
        <v>4</v>
      </c>
      <c r="I746" s="188"/>
      <c r="J746" s="188">
        <f t="shared" si="24"/>
        <v>0</v>
      </c>
      <c r="K746" s="189"/>
      <c r="L746" s="190"/>
      <c r="M746" s="191"/>
      <c r="N746" s="192" t="s">
        <v>35</v>
      </c>
      <c r="O746" s="151">
        <v>0</v>
      </c>
      <c r="P746" s="151">
        <f t="shared" si="25"/>
        <v>0</v>
      </c>
      <c r="Q746" s="151">
        <v>0</v>
      </c>
      <c r="R746" s="151">
        <f t="shared" si="26"/>
        <v>0</v>
      </c>
      <c r="S746" s="151">
        <v>0</v>
      </c>
      <c r="T746" s="152">
        <f t="shared" si="27"/>
        <v>0</v>
      </c>
      <c r="AR746" s="153" t="s">
        <v>312</v>
      </c>
      <c r="AT746" s="153" t="s">
        <v>341</v>
      </c>
      <c r="AU746" s="153" t="s">
        <v>80</v>
      </c>
      <c r="AY746" s="3" t="s">
        <v>146</v>
      </c>
      <c r="BE746" s="154">
        <f t="shared" si="28"/>
        <v>0</v>
      </c>
      <c r="BF746" s="154">
        <f t="shared" si="29"/>
        <v>0</v>
      </c>
      <c r="BG746" s="154">
        <f t="shared" si="30"/>
        <v>0</v>
      </c>
      <c r="BH746" s="154">
        <f t="shared" si="31"/>
        <v>0</v>
      </c>
      <c r="BI746" s="154">
        <f t="shared" si="32"/>
        <v>0</v>
      </c>
      <c r="BJ746" s="3" t="s">
        <v>80</v>
      </c>
      <c r="BK746" s="155">
        <f t="shared" si="33"/>
        <v>0</v>
      </c>
      <c r="BL746" s="82" t="s">
        <v>232</v>
      </c>
      <c r="BM746" s="153" t="s">
        <v>1311</v>
      </c>
      <c r="BP746" s="83"/>
    </row>
    <row r="747" spans="2:68" s="14" customFormat="1" ht="49.15" customHeight="1">
      <c r="B747" s="142"/>
      <c r="C747" s="184" t="s">
        <v>1312</v>
      </c>
      <c r="D747" s="184" t="s">
        <v>341</v>
      </c>
      <c r="E747" s="185" t="s">
        <v>1313</v>
      </c>
      <c r="F747" s="186" t="s">
        <v>1314</v>
      </c>
      <c r="G747" s="187" t="s">
        <v>654</v>
      </c>
      <c r="H747" s="188">
        <v>6</v>
      </c>
      <c r="I747" s="188"/>
      <c r="J747" s="188">
        <f t="shared" si="24"/>
        <v>0</v>
      </c>
      <c r="K747" s="189"/>
      <c r="L747" s="190"/>
      <c r="M747" s="191"/>
      <c r="N747" s="192" t="s">
        <v>35</v>
      </c>
      <c r="O747" s="151">
        <v>0</v>
      </c>
      <c r="P747" s="151">
        <f t="shared" si="25"/>
        <v>0</v>
      </c>
      <c r="Q747" s="151">
        <v>0</v>
      </c>
      <c r="R747" s="151">
        <f t="shared" si="26"/>
        <v>0</v>
      </c>
      <c r="S747" s="151">
        <v>0</v>
      </c>
      <c r="T747" s="152">
        <f t="shared" si="27"/>
        <v>0</v>
      </c>
      <c r="AR747" s="153" t="s">
        <v>312</v>
      </c>
      <c r="AT747" s="153" t="s">
        <v>341</v>
      </c>
      <c r="AU747" s="153" t="s">
        <v>80</v>
      </c>
      <c r="AY747" s="3" t="s">
        <v>146</v>
      </c>
      <c r="BE747" s="154">
        <f t="shared" si="28"/>
        <v>0</v>
      </c>
      <c r="BF747" s="154">
        <f t="shared" si="29"/>
        <v>0</v>
      </c>
      <c r="BG747" s="154">
        <f t="shared" si="30"/>
        <v>0</v>
      </c>
      <c r="BH747" s="154">
        <f t="shared" si="31"/>
        <v>0</v>
      </c>
      <c r="BI747" s="154">
        <f t="shared" si="32"/>
        <v>0</v>
      </c>
      <c r="BJ747" s="3" t="s">
        <v>80</v>
      </c>
      <c r="BK747" s="155">
        <f t="shared" si="33"/>
        <v>0</v>
      </c>
      <c r="BL747" s="82" t="s">
        <v>232</v>
      </c>
      <c r="BM747" s="153" t="s">
        <v>1315</v>
      </c>
      <c r="BP747" s="83"/>
    </row>
    <row r="748" spans="2:68" s="14" customFormat="1" ht="37.9" customHeight="1">
      <c r="B748" s="142"/>
      <c r="C748" s="184" t="s">
        <v>1316</v>
      </c>
      <c r="D748" s="184" t="s">
        <v>341</v>
      </c>
      <c r="E748" s="185" t="s">
        <v>1317</v>
      </c>
      <c r="F748" s="186" t="s">
        <v>1318</v>
      </c>
      <c r="G748" s="187" t="s">
        <v>654</v>
      </c>
      <c r="H748" s="188">
        <v>4</v>
      </c>
      <c r="I748" s="188"/>
      <c r="J748" s="188">
        <f t="shared" si="24"/>
        <v>0</v>
      </c>
      <c r="K748" s="189"/>
      <c r="L748" s="190"/>
      <c r="M748" s="191"/>
      <c r="N748" s="192" t="s">
        <v>35</v>
      </c>
      <c r="O748" s="151">
        <v>0</v>
      </c>
      <c r="P748" s="151">
        <f t="shared" si="25"/>
        <v>0</v>
      </c>
      <c r="Q748" s="151">
        <v>0</v>
      </c>
      <c r="R748" s="151">
        <f t="shared" si="26"/>
        <v>0</v>
      </c>
      <c r="S748" s="151">
        <v>0</v>
      </c>
      <c r="T748" s="152">
        <f t="shared" si="27"/>
        <v>0</v>
      </c>
      <c r="AR748" s="153" t="s">
        <v>312</v>
      </c>
      <c r="AT748" s="153" t="s">
        <v>341</v>
      </c>
      <c r="AU748" s="153" t="s">
        <v>80</v>
      </c>
      <c r="AY748" s="3" t="s">
        <v>146</v>
      </c>
      <c r="BE748" s="154">
        <f t="shared" si="28"/>
        <v>0</v>
      </c>
      <c r="BF748" s="154">
        <f t="shared" si="29"/>
        <v>0</v>
      </c>
      <c r="BG748" s="154">
        <f t="shared" si="30"/>
        <v>0</v>
      </c>
      <c r="BH748" s="154">
        <f t="shared" si="31"/>
        <v>0</v>
      </c>
      <c r="BI748" s="154">
        <f t="shared" si="32"/>
        <v>0</v>
      </c>
      <c r="BJ748" s="3" t="s">
        <v>80</v>
      </c>
      <c r="BK748" s="155">
        <f t="shared" si="33"/>
        <v>0</v>
      </c>
      <c r="BL748" s="82" t="s">
        <v>232</v>
      </c>
      <c r="BM748" s="153" t="s">
        <v>1319</v>
      </c>
      <c r="BP748" s="83"/>
    </row>
    <row r="749" spans="2:68" s="14" customFormat="1" ht="37.9" customHeight="1">
      <c r="B749" s="142"/>
      <c r="C749" s="184" t="s">
        <v>1320</v>
      </c>
      <c r="D749" s="184" t="s">
        <v>341</v>
      </c>
      <c r="E749" s="185" t="s">
        <v>1321</v>
      </c>
      <c r="F749" s="186" t="s">
        <v>1322</v>
      </c>
      <c r="G749" s="187" t="s">
        <v>654</v>
      </c>
      <c r="H749" s="188">
        <v>2</v>
      </c>
      <c r="I749" s="188"/>
      <c r="J749" s="188">
        <f t="shared" si="24"/>
        <v>0</v>
      </c>
      <c r="K749" s="189"/>
      <c r="L749" s="190"/>
      <c r="M749" s="191"/>
      <c r="N749" s="192" t="s">
        <v>35</v>
      </c>
      <c r="O749" s="151">
        <v>0</v>
      </c>
      <c r="P749" s="151">
        <f t="shared" si="25"/>
        <v>0</v>
      </c>
      <c r="Q749" s="151">
        <v>0</v>
      </c>
      <c r="R749" s="151">
        <f t="shared" si="26"/>
        <v>0</v>
      </c>
      <c r="S749" s="151">
        <v>0</v>
      </c>
      <c r="T749" s="152">
        <f t="shared" si="27"/>
        <v>0</v>
      </c>
      <c r="AR749" s="153" t="s">
        <v>312</v>
      </c>
      <c r="AT749" s="153" t="s">
        <v>341</v>
      </c>
      <c r="AU749" s="153" t="s">
        <v>80</v>
      </c>
      <c r="AY749" s="3" t="s">
        <v>146</v>
      </c>
      <c r="BE749" s="154">
        <f t="shared" si="28"/>
        <v>0</v>
      </c>
      <c r="BF749" s="154">
        <f t="shared" si="29"/>
        <v>0</v>
      </c>
      <c r="BG749" s="154">
        <f t="shared" si="30"/>
        <v>0</v>
      </c>
      <c r="BH749" s="154">
        <f t="shared" si="31"/>
        <v>0</v>
      </c>
      <c r="BI749" s="154">
        <f t="shared" si="32"/>
        <v>0</v>
      </c>
      <c r="BJ749" s="3" t="s">
        <v>80</v>
      </c>
      <c r="BK749" s="155">
        <f t="shared" si="33"/>
        <v>0</v>
      </c>
      <c r="BL749" s="82" t="s">
        <v>232</v>
      </c>
      <c r="BM749" s="153" t="s">
        <v>1323</v>
      </c>
      <c r="BP749" s="83"/>
    </row>
    <row r="750" spans="2:68" s="14" customFormat="1" ht="49.15" customHeight="1">
      <c r="B750" s="142"/>
      <c r="C750" s="184" t="s">
        <v>1324</v>
      </c>
      <c r="D750" s="184" t="s">
        <v>341</v>
      </c>
      <c r="E750" s="185" t="s">
        <v>1325</v>
      </c>
      <c r="F750" s="186" t="s">
        <v>1326</v>
      </c>
      <c r="G750" s="187" t="s">
        <v>654</v>
      </c>
      <c r="H750" s="188">
        <v>1</v>
      </c>
      <c r="I750" s="188"/>
      <c r="J750" s="188">
        <f t="shared" si="24"/>
        <v>0</v>
      </c>
      <c r="K750" s="189"/>
      <c r="L750" s="190"/>
      <c r="M750" s="191"/>
      <c r="N750" s="192" t="s">
        <v>35</v>
      </c>
      <c r="O750" s="151">
        <v>0</v>
      </c>
      <c r="P750" s="151">
        <f t="shared" si="25"/>
        <v>0</v>
      </c>
      <c r="Q750" s="151">
        <v>0</v>
      </c>
      <c r="R750" s="151">
        <f t="shared" si="26"/>
        <v>0</v>
      </c>
      <c r="S750" s="151">
        <v>0</v>
      </c>
      <c r="T750" s="152">
        <f t="shared" si="27"/>
        <v>0</v>
      </c>
      <c r="AR750" s="153" t="s">
        <v>312</v>
      </c>
      <c r="AT750" s="153" t="s">
        <v>341</v>
      </c>
      <c r="AU750" s="153" t="s">
        <v>80</v>
      </c>
      <c r="AY750" s="3" t="s">
        <v>146</v>
      </c>
      <c r="BE750" s="154">
        <f t="shared" si="28"/>
        <v>0</v>
      </c>
      <c r="BF750" s="154">
        <f t="shared" si="29"/>
        <v>0</v>
      </c>
      <c r="BG750" s="154">
        <f t="shared" si="30"/>
        <v>0</v>
      </c>
      <c r="BH750" s="154">
        <f t="shared" si="31"/>
        <v>0</v>
      </c>
      <c r="BI750" s="154">
        <f t="shared" si="32"/>
        <v>0</v>
      </c>
      <c r="BJ750" s="3" t="s">
        <v>80</v>
      </c>
      <c r="BK750" s="155">
        <f t="shared" si="33"/>
        <v>0</v>
      </c>
      <c r="BL750" s="82" t="s">
        <v>232</v>
      </c>
      <c r="BM750" s="153" t="s">
        <v>1327</v>
      </c>
      <c r="BP750" s="83"/>
    </row>
    <row r="751" spans="2:68" s="14" customFormat="1" ht="49.15" customHeight="1">
      <c r="B751" s="142"/>
      <c r="C751" s="184" t="s">
        <v>1328</v>
      </c>
      <c r="D751" s="184" t="s">
        <v>341</v>
      </c>
      <c r="E751" s="185" t="s">
        <v>1329</v>
      </c>
      <c r="F751" s="186" t="s">
        <v>1326</v>
      </c>
      <c r="G751" s="187" t="s">
        <v>654</v>
      </c>
      <c r="H751" s="188">
        <v>1</v>
      </c>
      <c r="I751" s="188"/>
      <c r="J751" s="188">
        <f t="shared" si="24"/>
        <v>0</v>
      </c>
      <c r="K751" s="189"/>
      <c r="L751" s="190"/>
      <c r="M751" s="191"/>
      <c r="N751" s="192" t="s">
        <v>35</v>
      </c>
      <c r="O751" s="151">
        <v>0</v>
      </c>
      <c r="P751" s="151">
        <f t="shared" si="25"/>
        <v>0</v>
      </c>
      <c r="Q751" s="151">
        <v>0</v>
      </c>
      <c r="R751" s="151">
        <f t="shared" si="26"/>
        <v>0</v>
      </c>
      <c r="S751" s="151">
        <v>0</v>
      </c>
      <c r="T751" s="152">
        <f t="shared" si="27"/>
        <v>0</v>
      </c>
      <c r="AR751" s="153" t="s">
        <v>312</v>
      </c>
      <c r="AT751" s="153" t="s">
        <v>341</v>
      </c>
      <c r="AU751" s="153" t="s">
        <v>80</v>
      </c>
      <c r="AY751" s="3" t="s">
        <v>146</v>
      </c>
      <c r="BE751" s="154">
        <f t="shared" si="28"/>
        <v>0</v>
      </c>
      <c r="BF751" s="154">
        <f t="shared" si="29"/>
        <v>0</v>
      </c>
      <c r="BG751" s="154">
        <f t="shared" si="30"/>
        <v>0</v>
      </c>
      <c r="BH751" s="154">
        <f t="shared" si="31"/>
        <v>0</v>
      </c>
      <c r="BI751" s="154">
        <f t="shared" si="32"/>
        <v>0</v>
      </c>
      <c r="BJ751" s="3" t="s">
        <v>80</v>
      </c>
      <c r="BK751" s="155">
        <f t="shared" si="33"/>
        <v>0</v>
      </c>
      <c r="BL751" s="82" t="s">
        <v>232</v>
      </c>
      <c r="BM751" s="153" t="s">
        <v>1330</v>
      </c>
      <c r="BP751" s="83"/>
    </row>
    <row r="752" spans="2:68" s="14" customFormat="1" ht="14.45" customHeight="1">
      <c r="B752" s="142"/>
      <c r="C752" s="143" t="s">
        <v>1331</v>
      </c>
      <c r="D752" s="143" t="s">
        <v>148</v>
      </c>
      <c r="E752" s="144" t="s">
        <v>1332</v>
      </c>
      <c r="F752" s="145" t="s">
        <v>1333</v>
      </c>
      <c r="G752" s="146" t="s">
        <v>151</v>
      </c>
      <c r="H752" s="147">
        <v>20</v>
      </c>
      <c r="I752" s="147"/>
      <c r="J752" s="147">
        <f t="shared" si="24"/>
        <v>0</v>
      </c>
      <c r="K752" s="148"/>
      <c r="L752" s="15"/>
      <c r="M752" s="149"/>
      <c r="N752" s="150" t="s">
        <v>35</v>
      </c>
      <c r="O752" s="151">
        <v>0.189</v>
      </c>
      <c r="P752" s="151">
        <f t="shared" si="25"/>
        <v>3.7800000000000002</v>
      </c>
      <c r="Q752" s="151">
        <v>0</v>
      </c>
      <c r="R752" s="151">
        <f t="shared" si="26"/>
        <v>0</v>
      </c>
      <c r="S752" s="151">
        <v>0</v>
      </c>
      <c r="T752" s="152">
        <f t="shared" si="27"/>
        <v>0</v>
      </c>
      <c r="AR752" s="153" t="s">
        <v>232</v>
      </c>
      <c r="AT752" s="153" t="s">
        <v>148</v>
      </c>
      <c r="AU752" s="153" t="s">
        <v>80</v>
      </c>
      <c r="AY752" s="3" t="s">
        <v>146</v>
      </c>
      <c r="BE752" s="154">
        <f t="shared" si="28"/>
        <v>0</v>
      </c>
      <c r="BF752" s="154">
        <f t="shared" si="29"/>
        <v>0</v>
      </c>
      <c r="BG752" s="154">
        <f t="shared" si="30"/>
        <v>0</v>
      </c>
      <c r="BH752" s="154">
        <f t="shared" si="31"/>
        <v>0</v>
      </c>
      <c r="BI752" s="154">
        <f t="shared" si="32"/>
        <v>0</v>
      </c>
      <c r="BJ752" s="3" t="s">
        <v>80</v>
      </c>
      <c r="BK752" s="155">
        <f t="shared" si="33"/>
        <v>0</v>
      </c>
      <c r="BL752" s="82" t="s">
        <v>232</v>
      </c>
      <c r="BM752" s="153" t="s">
        <v>1334</v>
      </c>
      <c r="BP752" s="83"/>
    </row>
    <row r="753" spans="2:68" s="156" customFormat="1" ht="11.25">
      <c r="B753" s="157"/>
      <c r="D753" s="158" t="s">
        <v>156</v>
      </c>
      <c r="E753" s="159"/>
      <c r="F753" s="160" t="s">
        <v>720</v>
      </c>
      <c r="H753" s="161">
        <v>20</v>
      </c>
      <c r="L753" s="157"/>
      <c r="M753" s="162"/>
      <c r="T753" s="163"/>
      <c r="AT753" s="159" t="s">
        <v>156</v>
      </c>
      <c r="AU753" s="159" t="s">
        <v>80</v>
      </c>
      <c r="AV753" s="156" t="s">
        <v>80</v>
      </c>
      <c r="AW753" s="156" t="s">
        <v>27</v>
      </c>
      <c r="AX753" s="156" t="s">
        <v>76</v>
      </c>
      <c r="AY753" s="159" t="s">
        <v>146</v>
      </c>
      <c r="BL753" s="164"/>
      <c r="BP753" s="165"/>
    </row>
    <row r="754" spans="2:68" s="14" customFormat="1" ht="49.15" customHeight="1">
      <c r="B754" s="142"/>
      <c r="C754" s="184" t="s">
        <v>1335</v>
      </c>
      <c r="D754" s="184" t="s">
        <v>341</v>
      </c>
      <c r="E754" s="185" t="s">
        <v>1336</v>
      </c>
      <c r="F754" s="186" t="s">
        <v>1337</v>
      </c>
      <c r="G754" s="187" t="s">
        <v>654</v>
      </c>
      <c r="H754" s="188">
        <v>1</v>
      </c>
      <c r="I754" s="188"/>
      <c r="J754" s="188">
        <f>ROUND(I754*H754,3)</f>
        <v>0</v>
      </c>
      <c r="K754" s="189"/>
      <c r="L754" s="190"/>
      <c r="M754" s="191"/>
      <c r="N754" s="192" t="s">
        <v>35</v>
      </c>
      <c r="O754" s="151">
        <v>0</v>
      </c>
      <c r="P754" s="151">
        <f>O754*H754</f>
        <v>0</v>
      </c>
      <c r="Q754" s="151">
        <v>0</v>
      </c>
      <c r="R754" s="151">
        <f>Q754*H754</f>
        <v>0</v>
      </c>
      <c r="S754" s="151">
        <v>0</v>
      </c>
      <c r="T754" s="152">
        <f>S754*H754</f>
        <v>0</v>
      </c>
      <c r="AR754" s="153" t="s">
        <v>312</v>
      </c>
      <c r="AT754" s="153" t="s">
        <v>341</v>
      </c>
      <c r="AU754" s="153" t="s">
        <v>80</v>
      </c>
      <c r="AY754" s="3" t="s">
        <v>146</v>
      </c>
      <c r="BE754" s="154">
        <f>IF(N754="základná",J754,0)</f>
        <v>0</v>
      </c>
      <c r="BF754" s="154">
        <f>IF(N754="znížená",J754,0)</f>
        <v>0</v>
      </c>
      <c r="BG754" s="154">
        <f>IF(N754="zákl. prenesená",J754,0)</f>
        <v>0</v>
      </c>
      <c r="BH754" s="154">
        <f>IF(N754="zníž. prenesená",J754,0)</f>
        <v>0</v>
      </c>
      <c r="BI754" s="154">
        <f>IF(N754="nulová",J754,0)</f>
        <v>0</v>
      </c>
      <c r="BJ754" s="3" t="s">
        <v>80</v>
      </c>
      <c r="BK754" s="155">
        <f>ROUND(I754*H754,3)</f>
        <v>0</v>
      </c>
      <c r="BL754" s="82" t="s">
        <v>232</v>
      </c>
      <c r="BM754" s="153" t="s">
        <v>1338</v>
      </c>
      <c r="BP754" s="83"/>
    </row>
    <row r="755" spans="2:68" s="14" customFormat="1" ht="24.2" customHeight="1">
      <c r="B755" s="142"/>
      <c r="C755" s="143" t="s">
        <v>1339</v>
      </c>
      <c r="D755" s="143" t="s">
        <v>148</v>
      </c>
      <c r="E755" s="144" t="s">
        <v>1340</v>
      </c>
      <c r="F755" s="145" t="s">
        <v>1341</v>
      </c>
      <c r="G755" s="146" t="s">
        <v>151</v>
      </c>
      <c r="H755" s="147">
        <v>5</v>
      </c>
      <c r="I755" s="147"/>
      <c r="J755" s="147">
        <f>ROUND(I755*H755,3)</f>
        <v>0</v>
      </c>
      <c r="K755" s="148"/>
      <c r="L755" s="15"/>
      <c r="M755" s="149"/>
      <c r="N755" s="150" t="s">
        <v>35</v>
      </c>
      <c r="O755" s="151">
        <v>0.70362999999999998</v>
      </c>
      <c r="P755" s="151">
        <f>O755*H755</f>
        <v>3.5181499999999999</v>
      </c>
      <c r="Q755" s="151">
        <v>0</v>
      </c>
      <c r="R755" s="151">
        <f>Q755*H755</f>
        <v>0</v>
      </c>
      <c r="S755" s="151">
        <v>0</v>
      </c>
      <c r="T755" s="152">
        <f>S755*H755</f>
        <v>0</v>
      </c>
      <c r="AR755" s="153" t="s">
        <v>232</v>
      </c>
      <c r="AT755" s="153" t="s">
        <v>148</v>
      </c>
      <c r="AU755" s="153" t="s">
        <v>80</v>
      </c>
      <c r="AY755" s="3" t="s">
        <v>146</v>
      </c>
      <c r="BE755" s="154">
        <f>IF(N755="základná",J755,0)</f>
        <v>0</v>
      </c>
      <c r="BF755" s="154">
        <f>IF(N755="znížená",J755,0)</f>
        <v>0</v>
      </c>
      <c r="BG755" s="154">
        <f>IF(N755="zákl. prenesená",J755,0)</f>
        <v>0</v>
      </c>
      <c r="BH755" s="154">
        <f>IF(N755="zníž. prenesená",J755,0)</f>
        <v>0</v>
      </c>
      <c r="BI755" s="154">
        <f>IF(N755="nulová",J755,0)</f>
        <v>0</v>
      </c>
      <c r="BJ755" s="3" t="s">
        <v>80</v>
      </c>
      <c r="BK755" s="155">
        <f>ROUND(I755*H755,3)</f>
        <v>0</v>
      </c>
      <c r="BL755" s="82" t="s">
        <v>232</v>
      </c>
      <c r="BM755" s="153" t="s">
        <v>1342</v>
      </c>
      <c r="BP755" s="83"/>
    </row>
    <row r="756" spans="2:68" s="156" customFormat="1" ht="11.25">
      <c r="B756" s="157"/>
      <c r="D756" s="158" t="s">
        <v>156</v>
      </c>
      <c r="E756" s="159"/>
      <c r="F756" s="160" t="s">
        <v>1343</v>
      </c>
      <c r="H756" s="161">
        <v>5</v>
      </c>
      <c r="L756" s="157"/>
      <c r="M756" s="162"/>
      <c r="T756" s="163"/>
      <c r="AT756" s="159" t="s">
        <v>156</v>
      </c>
      <c r="AU756" s="159" t="s">
        <v>80</v>
      </c>
      <c r="AV756" s="156" t="s">
        <v>80</v>
      </c>
      <c r="AW756" s="156" t="s">
        <v>27</v>
      </c>
      <c r="AX756" s="156" t="s">
        <v>76</v>
      </c>
      <c r="AY756" s="159" t="s">
        <v>146</v>
      </c>
      <c r="BL756" s="164"/>
      <c r="BP756" s="165"/>
    </row>
    <row r="757" spans="2:68" s="14" customFormat="1" ht="24.2" customHeight="1">
      <c r="B757" s="142"/>
      <c r="C757" s="143" t="s">
        <v>1344</v>
      </c>
      <c r="D757" s="143" t="s">
        <v>148</v>
      </c>
      <c r="E757" s="144" t="s">
        <v>1345</v>
      </c>
      <c r="F757" s="145" t="s">
        <v>1346</v>
      </c>
      <c r="G757" s="146" t="s">
        <v>1261</v>
      </c>
      <c r="H757" s="147">
        <v>9485.66</v>
      </c>
      <c r="I757" s="147"/>
      <c r="J757" s="147">
        <f>ROUND(I757*H757,3)</f>
        <v>0</v>
      </c>
      <c r="K757" s="148"/>
      <c r="L757" s="15"/>
      <c r="M757" s="149"/>
      <c r="N757" s="150" t="s">
        <v>35</v>
      </c>
      <c r="O757" s="151">
        <v>0.22009999999999999</v>
      </c>
      <c r="P757" s="151">
        <f>O757*H757</f>
        <v>2087.7937659999998</v>
      </c>
      <c r="Q757" s="151">
        <v>6.0000000000000002E-5</v>
      </c>
      <c r="R757" s="151">
        <f>Q757*H757</f>
        <v>0.56913959999999997</v>
      </c>
      <c r="S757" s="151">
        <v>0</v>
      </c>
      <c r="T757" s="152">
        <f>S757*H757</f>
        <v>0</v>
      </c>
      <c r="AR757" s="153" t="s">
        <v>232</v>
      </c>
      <c r="AT757" s="153" t="s">
        <v>148</v>
      </c>
      <c r="AU757" s="153" t="s">
        <v>80</v>
      </c>
      <c r="AY757" s="3" t="s">
        <v>146</v>
      </c>
      <c r="BE757" s="154">
        <f>IF(N757="základná",J757,0)</f>
        <v>0</v>
      </c>
      <c r="BF757" s="154">
        <f>IF(N757="znížená",J757,0)</f>
        <v>0</v>
      </c>
      <c r="BG757" s="154">
        <f>IF(N757="zákl. prenesená",J757,0)</f>
        <v>0</v>
      </c>
      <c r="BH757" s="154">
        <f>IF(N757="zníž. prenesená",J757,0)</f>
        <v>0</v>
      </c>
      <c r="BI757" s="154">
        <f>IF(N757="nulová",J757,0)</f>
        <v>0</v>
      </c>
      <c r="BJ757" s="3" t="s">
        <v>80</v>
      </c>
      <c r="BK757" s="155">
        <f>ROUND(I757*H757,3)</f>
        <v>0</v>
      </c>
      <c r="BL757" s="82" t="s">
        <v>232</v>
      </c>
      <c r="BM757" s="153" t="s">
        <v>1347</v>
      </c>
      <c r="BP757" s="83"/>
    </row>
    <row r="758" spans="2:68" s="156" customFormat="1" ht="11.25">
      <c r="B758" s="157"/>
      <c r="D758" s="158" t="s">
        <v>156</v>
      </c>
      <c r="E758" s="159"/>
      <c r="F758" s="160" t="s">
        <v>1348</v>
      </c>
      <c r="H758" s="161">
        <v>498.52</v>
      </c>
      <c r="L758" s="157"/>
      <c r="M758" s="162"/>
      <c r="T758" s="163"/>
      <c r="AT758" s="159" t="s">
        <v>156</v>
      </c>
      <c r="AU758" s="159" t="s">
        <v>80</v>
      </c>
      <c r="AV758" s="156" t="s">
        <v>80</v>
      </c>
      <c r="AW758" s="156" t="s">
        <v>27</v>
      </c>
      <c r="AX758" s="156" t="s">
        <v>69</v>
      </c>
      <c r="AY758" s="159" t="s">
        <v>146</v>
      </c>
      <c r="BL758" s="164"/>
      <c r="BP758" s="165"/>
    </row>
    <row r="759" spans="2:68" s="156" customFormat="1" ht="11.25">
      <c r="B759" s="157"/>
      <c r="D759" s="158" t="s">
        <v>156</v>
      </c>
      <c r="E759" s="159"/>
      <c r="F759" s="160" t="s">
        <v>1349</v>
      </c>
      <c r="H759" s="161">
        <v>169.02</v>
      </c>
      <c r="L759" s="157"/>
      <c r="M759" s="162"/>
      <c r="T759" s="163"/>
      <c r="AT759" s="159" t="s">
        <v>156</v>
      </c>
      <c r="AU759" s="159" t="s">
        <v>80</v>
      </c>
      <c r="AV759" s="156" t="s">
        <v>80</v>
      </c>
      <c r="AW759" s="156" t="s">
        <v>27</v>
      </c>
      <c r="AX759" s="156" t="s">
        <v>69</v>
      </c>
      <c r="AY759" s="159" t="s">
        <v>146</v>
      </c>
      <c r="BL759" s="164"/>
      <c r="BP759" s="165"/>
    </row>
    <row r="760" spans="2:68" s="156" customFormat="1" ht="11.25">
      <c r="B760" s="157"/>
      <c r="D760" s="158" t="s">
        <v>156</v>
      </c>
      <c r="E760" s="159"/>
      <c r="F760" s="160" t="s">
        <v>1350</v>
      </c>
      <c r="H760" s="161">
        <v>119.03</v>
      </c>
      <c r="L760" s="157"/>
      <c r="M760" s="162"/>
      <c r="T760" s="163"/>
      <c r="AT760" s="159" t="s">
        <v>156</v>
      </c>
      <c r="AU760" s="159" t="s">
        <v>80</v>
      </c>
      <c r="AV760" s="156" t="s">
        <v>80</v>
      </c>
      <c r="AW760" s="156" t="s">
        <v>27</v>
      </c>
      <c r="AX760" s="156" t="s">
        <v>69</v>
      </c>
      <c r="AY760" s="159" t="s">
        <v>146</v>
      </c>
      <c r="BL760" s="164"/>
      <c r="BP760" s="165"/>
    </row>
    <row r="761" spans="2:68" s="156" customFormat="1" ht="11.25">
      <c r="B761" s="157"/>
      <c r="D761" s="158" t="s">
        <v>156</v>
      </c>
      <c r="E761" s="159"/>
      <c r="F761" s="160" t="s">
        <v>1351</v>
      </c>
      <c r="H761" s="161">
        <v>7036.94</v>
      </c>
      <c r="L761" s="157"/>
      <c r="M761" s="162"/>
      <c r="T761" s="163"/>
      <c r="AT761" s="159" t="s">
        <v>156</v>
      </c>
      <c r="AU761" s="159" t="s">
        <v>80</v>
      </c>
      <c r="AV761" s="156" t="s">
        <v>80</v>
      </c>
      <c r="AW761" s="156" t="s">
        <v>27</v>
      </c>
      <c r="AX761" s="156" t="s">
        <v>69</v>
      </c>
      <c r="AY761" s="159" t="s">
        <v>146</v>
      </c>
      <c r="BL761" s="164"/>
      <c r="BP761" s="165"/>
    </row>
    <row r="762" spans="2:68" s="156" customFormat="1" ht="11.25">
      <c r="B762" s="157"/>
      <c r="D762" s="158" t="s">
        <v>156</v>
      </c>
      <c r="E762" s="159"/>
      <c r="F762" s="160" t="s">
        <v>1352</v>
      </c>
      <c r="H762" s="161">
        <v>1240.8499999999999</v>
      </c>
      <c r="L762" s="157"/>
      <c r="M762" s="162"/>
      <c r="T762" s="163"/>
      <c r="AT762" s="159" t="s">
        <v>156</v>
      </c>
      <c r="AU762" s="159" t="s">
        <v>80</v>
      </c>
      <c r="AV762" s="156" t="s">
        <v>80</v>
      </c>
      <c r="AW762" s="156" t="s">
        <v>27</v>
      </c>
      <c r="AX762" s="156" t="s">
        <v>69</v>
      </c>
      <c r="AY762" s="159" t="s">
        <v>146</v>
      </c>
      <c r="BL762" s="164"/>
      <c r="BP762" s="165"/>
    </row>
    <row r="763" spans="2:68" s="156" customFormat="1" ht="11.25">
      <c r="B763" s="157"/>
      <c r="D763" s="158" t="s">
        <v>156</v>
      </c>
      <c r="E763" s="159"/>
      <c r="F763" s="160" t="s">
        <v>1353</v>
      </c>
      <c r="H763" s="161">
        <v>34.119999999999997</v>
      </c>
      <c r="L763" s="157"/>
      <c r="M763" s="162"/>
      <c r="T763" s="163"/>
      <c r="AT763" s="159" t="s">
        <v>156</v>
      </c>
      <c r="AU763" s="159" t="s">
        <v>80</v>
      </c>
      <c r="AV763" s="156" t="s">
        <v>80</v>
      </c>
      <c r="AW763" s="156" t="s">
        <v>27</v>
      </c>
      <c r="AX763" s="156" t="s">
        <v>69</v>
      </c>
      <c r="AY763" s="159" t="s">
        <v>146</v>
      </c>
      <c r="BL763" s="164"/>
      <c r="BP763" s="165"/>
    </row>
    <row r="764" spans="2:68" s="156" customFormat="1" ht="11.25">
      <c r="B764" s="157"/>
      <c r="D764" s="158" t="s">
        <v>156</v>
      </c>
      <c r="E764" s="159"/>
      <c r="F764" s="160" t="s">
        <v>1354</v>
      </c>
      <c r="H764" s="161">
        <v>387.18</v>
      </c>
      <c r="L764" s="157"/>
      <c r="M764" s="162"/>
      <c r="T764" s="163"/>
      <c r="AT764" s="159" t="s">
        <v>156</v>
      </c>
      <c r="AU764" s="159" t="s">
        <v>80</v>
      </c>
      <c r="AV764" s="156" t="s">
        <v>80</v>
      </c>
      <c r="AW764" s="156" t="s">
        <v>27</v>
      </c>
      <c r="AX764" s="156" t="s">
        <v>69</v>
      </c>
      <c r="AY764" s="159" t="s">
        <v>146</v>
      </c>
      <c r="BL764" s="164"/>
      <c r="BP764" s="165"/>
    </row>
    <row r="765" spans="2:68" s="166" customFormat="1" ht="11.25">
      <c r="B765" s="167"/>
      <c r="D765" s="158" t="s">
        <v>156</v>
      </c>
      <c r="E765" s="168"/>
      <c r="F765" s="169" t="s">
        <v>159</v>
      </c>
      <c r="H765" s="170">
        <v>9485.66</v>
      </c>
      <c r="L765" s="167"/>
      <c r="M765" s="171"/>
      <c r="T765" s="172"/>
      <c r="AT765" s="168" t="s">
        <v>156</v>
      </c>
      <c r="AU765" s="168" t="s">
        <v>80</v>
      </c>
      <c r="AV765" s="166" t="s">
        <v>87</v>
      </c>
      <c r="AW765" s="166" t="s">
        <v>27</v>
      </c>
      <c r="AX765" s="166" t="s">
        <v>76</v>
      </c>
      <c r="AY765" s="168" t="s">
        <v>146</v>
      </c>
      <c r="BL765" s="173"/>
      <c r="BP765" s="174"/>
    </row>
    <row r="766" spans="2:68" s="14" customFormat="1" ht="14.45" customHeight="1">
      <c r="B766" s="142"/>
      <c r="C766" s="184" t="s">
        <v>1355</v>
      </c>
      <c r="D766" s="184" t="s">
        <v>341</v>
      </c>
      <c r="E766" s="185" t="s">
        <v>1356</v>
      </c>
      <c r="F766" s="186" t="s">
        <v>1260</v>
      </c>
      <c r="G766" s="187" t="s">
        <v>1261</v>
      </c>
      <c r="H766" s="188">
        <v>10244.513000000001</v>
      </c>
      <c r="I766" s="188"/>
      <c r="J766" s="188">
        <f>ROUND(I766*H766,3)</f>
        <v>0</v>
      </c>
      <c r="K766" s="189"/>
      <c r="L766" s="190"/>
      <c r="M766" s="191"/>
      <c r="N766" s="192" t="s">
        <v>35</v>
      </c>
      <c r="O766" s="151">
        <v>0</v>
      </c>
      <c r="P766" s="151">
        <f>O766*H766</f>
        <v>0</v>
      </c>
      <c r="Q766" s="151">
        <v>1.5100000000000001E-3</v>
      </c>
      <c r="R766" s="151">
        <f>Q766*H766</f>
        <v>15.469214630000002</v>
      </c>
      <c r="S766" s="151">
        <v>0</v>
      </c>
      <c r="T766" s="152">
        <f>S766*H766</f>
        <v>0</v>
      </c>
      <c r="AR766" s="153" t="s">
        <v>312</v>
      </c>
      <c r="AT766" s="153" t="s">
        <v>341</v>
      </c>
      <c r="AU766" s="153" t="s">
        <v>80</v>
      </c>
      <c r="AY766" s="3" t="s">
        <v>146</v>
      </c>
      <c r="BE766" s="154">
        <f>IF(N766="základná",J766,0)</f>
        <v>0</v>
      </c>
      <c r="BF766" s="154">
        <f>IF(N766="znížená",J766,0)</f>
        <v>0</v>
      </c>
      <c r="BG766" s="154">
        <f>IF(N766="zákl. prenesená",J766,0)</f>
        <v>0</v>
      </c>
      <c r="BH766" s="154">
        <f>IF(N766="zníž. prenesená",J766,0)</f>
        <v>0</v>
      </c>
      <c r="BI766" s="154">
        <f>IF(N766="nulová",J766,0)</f>
        <v>0</v>
      </c>
      <c r="BJ766" s="3" t="s">
        <v>80</v>
      </c>
      <c r="BK766" s="155">
        <f>ROUND(I766*H766,3)</f>
        <v>0</v>
      </c>
      <c r="BL766" s="82" t="s">
        <v>232</v>
      </c>
      <c r="BM766" s="153" t="s">
        <v>1357</v>
      </c>
      <c r="BP766" s="83"/>
    </row>
    <row r="767" spans="2:68" s="156" customFormat="1" ht="11.25">
      <c r="B767" s="157"/>
      <c r="D767" s="158" t="s">
        <v>156</v>
      </c>
      <c r="F767" s="160" t="s">
        <v>1358</v>
      </c>
      <c r="H767" s="161">
        <v>10244.513000000001</v>
      </c>
      <c r="L767" s="157"/>
      <c r="M767" s="162"/>
      <c r="T767" s="163"/>
      <c r="AT767" s="159" t="s">
        <v>156</v>
      </c>
      <c r="AU767" s="159" t="s">
        <v>80</v>
      </c>
      <c r="AV767" s="156" t="s">
        <v>80</v>
      </c>
      <c r="AW767" s="156" t="s">
        <v>2</v>
      </c>
      <c r="AX767" s="156" t="s">
        <v>76</v>
      </c>
      <c r="AY767" s="159" t="s">
        <v>146</v>
      </c>
      <c r="BL767" s="164"/>
      <c r="BP767" s="165"/>
    </row>
    <row r="768" spans="2:68" s="14" customFormat="1" ht="24.2" customHeight="1">
      <c r="B768" s="142"/>
      <c r="C768" s="143" t="s">
        <v>1359</v>
      </c>
      <c r="D768" s="143" t="s">
        <v>148</v>
      </c>
      <c r="E768" s="144" t="s">
        <v>1360</v>
      </c>
      <c r="F768" s="145" t="s">
        <v>1346</v>
      </c>
      <c r="G768" s="146" t="s">
        <v>1261</v>
      </c>
      <c r="H768" s="147">
        <v>1454.08</v>
      </c>
      <c r="I768" s="147"/>
      <c r="J768" s="147">
        <f>ROUND(I768*H768,3)</f>
        <v>0</v>
      </c>
      <c r="K768" s="148"/>
      <c r="L768" s="15"/>
      <c r="M768" s="149"/>
      <c r="N768" s="150" t="s">
        <v>35</v>
      </c>
      <c r="O768" s="151">
        <v>5.0999999999999997E-2</v>
      </c>
      <c r="P768" s="151">
        <f>O768*H768</f>
        <v>74.158079999999998</v>
      </c>
      <c r="Q768" s="151">
        <v>5.0000000000000002E-5</v>
      </c>
      <c r="R768" s="151">
        <f>Q768*H768</f>
        <v>7.2704000000000005E-2</v>
      </c>
      <c r="S768" s="151">
        <v>0</v>
      </c>
      <c r="T768" s="152">
        <f>S768*H768</f>
        <v>0</v>
      </c>
      <c r="AR768" s="153" t="s">
        <v>232</v>
      </c>
      <c r="AT768" s="153" t="s">
        <v>148</v>
      </c>
      <c r="AU768" s="153" t="s">
        <v>80</v>
      </c>
      <c r="AY768" s="3" t="s">
        <v>146</v>
      </c>
      <c r="BE768" s="154">
        <f>IF(N768="základná",J768,0)</f>
        <v>0</v>
      </c>
      <c r="BF768" s="154">
        <f>IF(N768="znížená",J768,0)</f>
        <v>0</v>
      </c>
      <c r="BG768" s="154">
        <f>IF(N768="zákl. prenesená",J768,0)</f>
        <v>0</v>
      </c>
      <c r="BH768" s="154">
        <f>IF(N768="zníž. prenesená",J768,0)</f>
        <v>0</v>
      </c>
      <c r="BI768" s="154">
        <f>IF(N768="nulová",J768,0)</f>
        <v>0</v>
      </c>
      <c r="BJ768" s="3" t="s">
        <v>80</v>
      </c>
      <c r="BK768" s="155">
        <f>ROUND(I768*H768,3)</f>
        <v>0</v>
      </c>
      <c r="BL768" s="82" t="s">
        <v>232</v>
      </c>
      <c r="BM768" s="153" t="s">
        <v>1361</v>
      </c>
      <c r="BP768" s="83"/>
    </row>
    <row r="769" spans="2:68" s="156" customFormat="1" ht="11.25">
      <c r="B769" s="157"/>
      <c r="D769" s="158" t="s">
        <v>156</v>
      </c>
      <c r="E769" s="159"/>
      <c r="F769" s="160" t="s">
        <v>1362</v>
      </c>
      <c r="H769" s="161">
        <v>631.67999999999995</v>
      </c>
      <c r="L769" s="157"/>
      <c r="M769" s="162"/>
      <c r="T769" s="163"/>
      <c r="AT769" s="159" t="s">
        <v>156</v>
      </c>
      <c r="AU769" s="159" t="s">
        <v>80</v>
      </c>
      <c r="AV769" s="156" t="s">
        <v>80</v>
      </c>
      <c r="AW769" s="156" t="s">
        <v>27</v>
      </c>
      <c r="AX769" s="156" t="s">
        <v>69</v>
      </c>
      <c r="AY769" s="159" t="s">
        <v>146</v>
      </c>
      <c r="BL769" s="164"/>
      <c r="BP769" s="165"/>
    </row>
    <row r="770" spans="2:68" s="156" customFormat="1" ht="22.5">
      <c r="B770" s="157"/>
      <c r="D770" s="158" t="s">
        <v>156</v>
      </c>
      <c r="E770" s="159"/>
      <c r="F770" s="160" t="s">
        <v>1363</v>
      </c>
      <c r="H770" s="161">
        <v>822.4</v>
      </c>
      <c r="L770" s="157"/>
      <c r="M770" s="162"/>
      <c r="T770" s="163"/>
      <c r="AT770" s="159" t="s">
        <v>156</v>
      </c>
      <c r="AU770" s="159" t="s">
        <v>80</v>
      </c>
      <c r="AV770" s="156" t="s">
        <v>80</v>
      </c>
      <c r="AW770" s="156" t="s">
        <v>27</v>
      </c>
      <c r="AX770" s="156" t="s">
        <v>69</v>
      </c>
      <c r="AY770" s="159" t="s">
        <v>146</v>
      </c>
      <c r="BL770" s="164"/>
      <c r="BP770" s="165"/>
    </row>
    <row r="771" spans="2:68" s="166" customFormat="1" ht="11.25">
      <c r="B771" s="167"/>
      <c r="D771" s="158" t="s">
        <v>156</v>
      </c>
      <c r="E771" s="168"/>
      <c r="F771" s="169" t="s">
        <v>159</v>
      </c>
      <c r="H771" s="170">
        <v>1454.08</v>
      </c>
      <c r="L771" s="167"/>
      <c r="M771" s="171"/>
      <c r="T771" s="172"/>
      <c r="AT771" s="168" t="s">
        <v>156</v>
      </c>
      <c r="AU771" s="168" t="s">
        <v>80</v>
      </c>
      <c r="AV771" s="166" t="s">
        <v>87</v>
      </c>
      <c r="AW771" s="166" t="s">
        <v>27</v>
      </c>
      <c r="AX771" s="166" t="s">
        <v>76</v>
      </c>
      <c r="AY771" s="168" t="s">
        <v>146</v>
      </c>
      <c r="BL771" s="173"/>
      <c r="BP771" s="174"/>
    </row>
    <row r="772" spans="2:68" s="14" customFormat="1" ht="14.45" customHeight="1">
      <c r="B772" s="142"/>
      <c r="C772" s="184" t="s">
        <v>1364</v>
      </c>
      <c r="D772" s="184" t="s">
        <v>341</v>
      </c>
      <c r="E772" s="185" t="s">
        <v>1356</v>
      </c>
      <c r="F772" s="186" t="s">
        <v>1260</v>
      </c>
      <c r="G772" s="187" t="s">
        <v>1261</v>
      </c>
      <c r="H772" s="188">
        <v>1570.4059999999999</v>
      </c>
      <c r="I772" s="188"/>
      <c r="J772" s="188">
        <f>ROUND(I772*H772,3)</f>
        <v>0</v>
      </c>
      <c r="K772" s="189"/>
      <c r="L772" s="190"/>
      <c r="M772" s="191"/>
      <c r="N772" s="192" t="s">
        <v>35</v>
      </c>
      <c r="O772" s="151">
        <v>0</v>
      </c>
      <c r="P772" s="151">
        <f>O772*H772</f>
        <v>0</v>
      </c>
      <c r="Q772" s="151">
        <v>1.5100000000000001E-3</v>
      </c>
      <c r="R772" s="151">
        <f>Q772*H772</f>
        <v>2.3713130599999999</v>
      </c>
      <c r="S772" s="151">
        <v>0</v>
      </c>
      <c r="T772" s="152">
        <f>S772*H772</f>
        <v>0</v>
      </c>
      <c r="AR772" s="153" t="s">
        <v>312</v>
      </c>
      <c r="AT772" s="153" t="s">
        <v>341</v>
      </c>
      <c r="AU772" s="153" t="s">
        <v>80</v>
      </c>
      <c r="AY772" s="3" t="s">
        <v>146</v>
      </c>
      <c r="BE772" s="154">
        <f>IF(N772="základná",J772,0)</f>
        <v>0</v>
      </c>
      <c r="BF772" s="154">
        <f>IF(N772="znížená",J772,0)</f>
        <v>0</v>
      </c>
      <c r="BG772" s="154">
        <f>IF(N772="zákl. prenesená",J772,0)</f>
        <v>0</v>
      </c>
      <c r="BH772" s="154">
        <f>IF(N772="zníž. prenesená",J772,0)</f>
        <v>0</v>
      </c>
      <c r="BI772" s="154">
        <f>IF(N772="nulová",J772,0)</f>
        <v>0</v>
      </c>
      <c r="BJ772" s="3" t="s">
        <v>80</v>
      </c>
      <c r="BK772" s="155">
        <f>ROUND(I772*H772,3)</f>
        <v>0</v>
      </c>
      <c r="BL772" s="82" t="s">
        <v>232</v>
      </c>
      <c r="BM772" s="153" t="s">
        <v>1365</v>
      </c>
      <c r="BP772" s="83"/>
    </row>
    <row r="773" spans="2:68" s="156" customFormat="1" ht="11.25">
      <c r="B773" s="157"/>
      <c r="D773" s="158" t="s">
        <v>156</v>
      </c>
      <c r="F773" s="160" t="s">
        <v>1366</v>
      </c>
      <c r="H773" s="161">
        <v>1570.4059999999999</v>
      </c>
      <c r="L773" s="157"/>
      <c r="M773" s="162"/>
      <c r="T773" s="163"/>
      <c r="AT773" s="159" t="s">
        <v>156</v>
      </c>
      <c r="AU773" s="159" t="s">
        <v>80</v>
      </c>
      <c r="AV773" s="156" t="s">
        <v>80</v>
      </c>
      <c r="AW773" s="156" t="s">
        <v>2</v>
      </c>
      <c r="AX773" s="156" t="s">
        <v>76</v>
      </c>
      <c r="AY773" s="159" t="s">
        <v>146</v>
      </c>
      <c r="BL773" s="164"/>
      <c r="BP773" s="165"/>
    </row>
    <row r="774" spans="2:68" s="14" customFormat="1" ht="24.2" customHeight="1">
      <c r="B774" s="142"/>
      <c r="C774" s="143" t="s">
        <v>1367</v>
      </c>
      <c r="D774" s="143" t="s">
        <v>148</v>
      </c>
      <c r="E774" s="144" t="s">
        <v>1368</v>
      </c>
      <c r="F774" s="145" t="s">
        <v>1369</v>
      </c>
      <c r="G774" s="146" t="s">
        <v>1261</v>
      </c>
      <c r="H774" s="147">
        <v>1454.08</v>
      </c>
      <c r="I774" s="147"/>
      <c r="J774" s="147">
        <f>ROUND(I774*H774,3)</f>
        <v>0</v>
      </c>
      <c r="K774" s="148"/>
      <c r="L774" s="15"/>
      <c r="M774" s="149"/>
      <c r="N774" s="150" t="s">
        <v>35</v>
      </c>
      <c r="O774" s="151">
        <v>5.8000000000000003E-2</v>
      </c>
      <c r="P774" s="151">
        <f>O774*H774</f>
        <v>84.336640000000003</v>
      </c>
      <c r="Q774" s="151">
        <v>0</v>
      </c>
      <c r="R774" s="151">
        <f>Q774*H774</f>
        <v>0</v>
      </c>
      <c r="S774" s="151">
        <v>0</v>
      </c>
      <c r="T774" s="152">
        <f>S774*H774</f>
        <v>0</v>
      </c>
      <c r="AR774" s="153" t="s">
        <v>232</v>
      </c>
      <c r="AT774" s="153" t="s">
        <v>148</v>
      </c>
      <c r="AU774" s="153" t="s">
        <v>80</v>
      </c>
      <c r="AY774" s="3" t="s">
        <v>146</v>
      </c>
      <c r="BE774" s="154">
        <f>IF(N774="základná",J774,0)</f>
        <v>0</v>
      </c>
      <c r="BF774" s="154">
        <f>IF(N774="znížená",J774,0)</f>
        <v>0</v>
      </c>
      <c r="BG774" s="154">
        <f>IF(N774="zákl. prenesená",J774,0)</f>
        <v>0</v>
      </c>
      <c r="BH774" s="154">
        <f>IF(N774="zníž. prenesená",J774,0)</f>
        <v>0</v>
      </c>
      <c r="BI774" s="154">
        <f>IF(N774="nulová",J774,0)</f>
        <v>0</v>
      </c>
      <c r="BJ774" s="3" t="s">
        <v>80</v>
      </c>
      <c r="BK774" s="155">
        <f>ROUND(I774*H774,3)</f>
        <v>0</v>
      </c>
      <c r="BL774" s="82" t="s">
        <v>232</v>
      </c>
      <c r="BM774" s="153" t="s">
        <v>1370</v>
      </c>
      <c r="BP774" s="83"/>
    </row>
    <row r="775" spans="2:68" s="156" customFormat="1" ht="11.25">
      <c r="B775" s="157"/>
      <c r="D775" s="158" t="s">
        <v>156</v>
      </c>
      <c r="E775" s="159"/>
      <c r="F775" s="160" t="s">
        <v>1362</v>
      </c>
      <c r="H775" s="161">
        <v>631.67999999999995</v>
      </c>
      <c r="L775" s="157"/>
      <c r="M775" s="162"/>
      <c r="T775" s="163"/>
      <c r="AT775" s="159" t="s">
        <v>156</v>
      </c>
      <c r="AU775" s="159" t="s">
        <v>80</v>
      </c>
      <c r="AV775" s="156" t="s">
        <v>80</v>
      </c>
      <c r="AW775" s="156" t="s">
        <v>27</v>
      </c>
      <c r="AX775" s="156" t="s">
        <v>69</v>
      </c>
      <c r="AY775" s="159" t="s">
        <v>146</v>
      </c>
      <c r="BL775" s="164"/>
      <c r="BP775" s="165"/>
    </row>
    <row r="776" spans="2:68" s="156" customFormat="1" ht="22.5">
      <c r="B776" s="157"/>
      <c r="D776" s="158" t="s">
        <v>156</v>
      </c>
      <c r="E776" s="159"/>
      <c r="F776" s="160" t="s">
        <v>1363</v>
      </c>
      <c r="H776" s="161">
        <v>822.4</v>
      </c>
      <c r="L776" s="157"/>
      <c r="M776" s="162"/>
      <c r="T776" s="163"/>
      <c r="AT776" s="159" t="s">
        <v>156</v>
      </c>
      <c r="AU776" s="159" t="s">
        <v>80</v>
      </c>
      <c r="AV776" s="156" t="s">
        <v>80</v>
      </c>
      <c r="AW776" s="156" t="s">
        <v>27</v>
      </c>
      <c r="AX776" s="156" t="s">
        <v>69</v>
      </c>
      <c r="AY776" s="159" t="s">
        <v>146</v>
      </c>
      <c r="BL776" s="164"/>
      <c r="BP776" s="165"/>
    </row>
    <row r="777" spans="2:68" s="166" customFormat="1" ht="11.25">
      <c r="B777" s="167"/>
      <c r="D777" s="158" t="s">
        <v>156</v>
      </c>
      <c r="E777" s="168"/>
      <c r="F777" s="169" t="s">
        <v>159</v>
      </c>
      <c r="H777" s="170">
        <v>1454.08</v>
      </c>
      <c r="L777" s="167"/>
      <c r="M777" s="171"/>
      <c r="T777" s="172"/>
      <c r="AT777" s="168" t="s">
        <v>156</v>
      </c>
      <c r="AU777" s="168" t="s">
        <v>80</v>
      </c>
      <c r="AV777" s="166" t="s">
        <v>87</v>
      </c>
      <c r="AW777" s="166" t="s">
        <v>27</v>
      </c>
      <c r="AX777" s="166" t="s">
        <v>76</v>
      </c>
      <c r="AY777" s="168" t="s">
        <v>146</v>
      </c>
      <c r="BL777" s="173"/>
      <c r="BP777" s="174"/>
    </row>
    <row r="778" spans="2:68" s="14" customFormat="1" ht="14.45" customHeight="1">
      <c r="B778" s="142"/>
      <c r="C778" s="143" t="s">
        <v>1371</v>
      </c>
      <c r="D778" s="143" t="s">
        <v>148</v>
      </c>
      <c r="E778" s="144" t="s">
        <v>1372</v>
      </c>
      <c r="F778" s="145" t="s">
        <v>1373</v>
      </c>
      <c r="G778" s="146" t="s">
        <v>1261</v>
      </c>
      <c r="H778" s="147">
        <v>9485.66</v>
      </c>
      <c r="I778" s="147"/>
      <c r="J778" s="147">
        <f>ROUND(I778*H778,3)</f>
        <v>0</v>
      </c>
      <c r="K778" s="148"/>
      <c r="L778" s="15"/>
      <c r="M778" s="149"/>
      <c r="N778" s="150" t="s">
        <v>35</v>
      </c>
      <c r="O778" s="151">
        <v>0.10299999999999999</v>
      </c>
      <c r="P778" s="151">
        <f>O778*H778</f>
        <v>977.02297999999996</v>
      </c>
      <c r="Q778" s="151">
        <v>0</v>
      </c>
      <c r="R778" s="151">
        <f>Q778*H778</f>
        <v>0</v>
      </c>
      <c r="S778" s="151">
        <v>0</v>
      </c>
      <c r="T778" s="152">
        <f>S778*H778</f>
        <v>0</v>
      </c>
      <c r="AR778" s="153" t="s">
        <v>232</v>
      </c>
      <c r="AT778" s="153" t="s">
        <v>148</v>
      </c>
      <c r="AU778" s="153" t="s">
        <v>80</v>
      </c>
      <c r="AY778" s="3" t="s">
        <v>146</v>
      </c>
      <c r="BE778" s="154">
        <f>IF(N778="základná",J778,0)</f>
        <v>0</v>
      </c>
      <c r="BF778" s="154">
        <f>IF(N778="znížená",J778,0)</f>
        <v>0</v>
      </c>
      <c r="BG778" s="154">
        <f>IF(N778="zákl. prenesená",J778,0)</f>
        <v>0</v>
      </c>
      <c r="BH778" s="154">
        <f>IF(N778="zníž. prenesená",J778,0)</f>
        <v>0</v>
      </c>
      <c r="BI778" s="154">
        <f>IF(N778="nulová",J778,0)</f>
        <v>0</v>
      </c>
      <c r="BJ778" s="3" t="s">
        <v>80</v>
      </c>
      <c r="BK778" s="155">
        <f>ROUND(I778*H778,3)</f>
        <v>0</v>
      </c>
      <c r="BL778" s="82" t="s">
        <v>232</v>
      </c>
      <c r="BM778" s="153" t="s">
        <v>1374</v>
      </c>
      <c r="BP778" s="83"/>
    </row>
    <row r="779" spans="2:68" s="156" customFormat="1" ht="11.25">
      <c r="B779" s="157"/>
      <c r="D779" s="158" t="s">
        <v>156</v>
      </c>
      <c r="E779" s="159"/>
      <c r="F779" s="160" t="s">
        <v>1348</v>
      </c>
      <c r="H779" s="161">
        <v>498.52</v>
      </c>
      <c r="L779" s="157"/>
      <c r="M779" s="162"/>
      <c r="T779" s="163"/>
      <c r="AT779" s="159" t="s">
        <v>156</v>
      </c>
      <c r="AU779" s="159" t="s">
        <v>80</v>
      </c>
      <c r="AV779" s="156" t="s">
        <v>80</v>
      </c>
      <c r="AW779" s="156" t="s">
        <v>27</v>
      </c>
      <c r="AX779" s="156" t="s">
        <v>69</v>
      </c>
      <c r="AY779" s="159" t="s">
        <v>146</v>
      </c>
      <c r="BL779" s="164"/>
      <c r="BP779" s="165"/>
    </row>
    <row r="780" spans="2:68" s="156" customFormat="1" ht="11.25">
      <c r="B780" s="157"/>
      <c r="D780" s="158" t="s">
        <v>156</v>
      </c>
      <c r="E780" s="159"/>
      <c r="F780" s="160" t="s">
        <v>1349</v>
      </c>
      <c r="H780" s="161">
        <v>169.02</v>
      </c>
      <c r="L780" s="157"/>
      <c r="M780" s="162"/>
      <c r="T780" s="163"/>
      <c r="AT780" s="159" t="s">
        <v>156</v>
      </c>
      <c r="AU780" s="159" t="s">
        <v>80</v>
      </c>
      <c r="AV780" s="156" t="s">
        <v>80</v>
      </c>
      <c r="AW780" s="156" t="s">
        <v>27</v>
      </c>
      <c r="AX780" s="156" t="s">
        <v>69</v>
      </c>
      <c r="AY780" s="159" t="s">
        <v>146</v>
      </c>
      <c r="BL780" s="164"/>
      <c r="BP780" s="165"/>
    </row>
    <row r="781" spans="2:68" s="156" customFormat="1" ht="11.25">
      <c r="B781" s="157"/>
      <c r="D781" s="158" t="s">
        <v>156</v>
      </c>
      <c r="E781" s="159"/>
      <c r="F781" s="160" t="s">
        <v>1350</v>
      </c>
      <c r="H781" s="161">
        <v>119.03</v>
      </c>
      <c r="L781" s="157"/>
      <c r="M781" s="162"/>
      <c r="T781" s="163"/>
      <c r="AT781" s="159" t="s">
        <v>156</v>
      </c>
      <c r="AU781" s="159" t="s">
        <v>80</v>
      </c>
      <c r="AV781" s="156" t="s">
        <v>80</v>
      </c>
      <c r="AW781" s="156" t="s">
        <v>27</v>
      </c>
      <c r="AX781" s="156" t="s">
        <v>69</v>
      </c>
      <c r="AY781" s="159" t="s">
        <v>146</v>
      </c>
      <c r="BL781" s="164"/>
      <c r="BP781" s="165"/>
    </row>
    <row r="782" spans="2:68" s="156" customFormat="1" ht="11.25">
      <c r="B782" s="157"/>
      <c r="D782" s="158" t="s">
        <v>156</v>
      </c>
      <c r="E782" s="159"/>
      <c r="F782" s="160" t="s">
        <v>1351</v>
      </c>
      <c r="H782" s="161">
        <v>7036.94</v>
      </c>
      <c r="L782" s="157"/>
      <c r="M782" s="162"/>
      <c r="T782" s="163"/>
      <c r="AT782" s="159" t="s">
        <v>156</v>
      </c>
      <c r="AU782" s="159" t="s">
        <v>80</v>
      </c>
      <c r="AV782" s="156" t="s">
        <v>80</v>
      </c>
      <c r="AW782" s="156" t="s">
        <v>27</v>
      </c>
      <c r="AX782" s="156" t="s">
        <v>69</v>
      </c>
      <c r="AY782" s="159" t="s">
        <v>146</v>
      </c>
      <c r="BL782" s="164"/>
      <c r="BP782" s="165"/>
    </row>
    <row r="783" spans="2:68" s="156" customFormat="1" ht="11.25">
      <c r="B783" s="157"/>
      <c r="D783" s="158" t="s">
        <v>156</v>
      </c>
      <c r="E783" s="159"/>
      <c r="F783" s="160" t="s">
        <v>1352</v>
      </c>
      <c r="H783" s="161">
        <v>1240.8499999999999</v>
      </c>
      <c r="L783" s="157"/>
      <c r="M783" s="162"/>
      <c r="T783" s="163"/>
      <c r="AT783" s="159" t="s">
        <v>156</v>
      </c>
      <c r="AU783" s="159" t="s">
        <v>80</v>
      </c>
      <c r="AV783" s="156" t="s">
        <v>80</v>
      </c>
      <c r="AW783" s="156" t="s">
        <v>27</v>
      </c>
      <c r="AX783" s="156" t="s">
        <v>69</v>
      </c>
      <c r="AY783" s="159" t="s">
        <v>146</v>
      </c>
      <c r="BL783" s="164"/>
      <c r="BP783" s="165"/>
    </row>
    <row r="784" spans="2:68" s="156" customFormat="1" ht="11.25">
      <c r="B784" s="157"/>
      <c r="D784" s="158" t="s">
        <v>156</v>
      </c>
      <c r="E784" s="159"/>
      <c r="F784" s="160" t="s">
        <v>1353</v>
      </c>
      <c r="H784" s="161">
        <v>34.119999999999997</v>
      </c>
      <c r="L784" s="157"/>
      <c r="M784" s="162"/>
      <c r="T784" s="163"/>
      <c r="AT784" s="159" t="s">
        <v>156</v>
      </c>
      <c r="AU784" s="159" t="s">
        <v>80</v>
      </c>
      <c r="AV784" s="156" t="s">
        <v>80</v>
      </c>
      <c r="AW784" s="156" t="s">
        <v>27</v>
      </c>
      <c r="AX784" s="156" t="s">
        <v>69</v>
      </c>
      <c r="AY784" s="159" t="s">
        <v>146</v>
      </c>
      <c r="BL784" s="164"/>
      <c r="BP784" s="165"/>
    </row>
    <row r="785" spans="2:68" s="156" customFormat="1" ht="11.25">
      <c r="B785" s="157"/>
      <c r="D785" s="158" t="s">
        <v>156</v>
      </c>
      <c r="E785" s="159"/>
      <c r="F785" s="160" t="s">
        <v>1354</v>
      </c>
      <c r="H785" s="161">
        <v>387.18</v>
      </c>
      <c r="L785" s="157"/>
      <c r="M785" s="162"/>
      <c r="T785" s="163"/>
      <c r="AT785" s="159" t="s">
        <v>156</v>
      </c>
      <c r="AU785" s="159" t="s">
        <v>80</v>
      </c>
      <c r="AV785" s="156" t="s">
        <v>80</v>
      </c>
      <c r="AW785" s="156" t="s">
        <v>27</v>
      </c>
      <c r="AX785" s="156" t="s">
        <v>69</v>
      </c>
      <c r="AY785" s="159" t="s">
        <v>146</v>
      </c>
      <c r="BL785" s="164"/>
      <c r="BP785" s="165"/>
    </row>
    <row r="786" spans="2:68" s="166" customFormat="1" ht="11.25">
      <c r="B786" s="167"/>
      <c r="D786" s="158" t="s">
        <v>156</v>
      </c>
      <c r="E786" s="168"/>
      <c r="F786" s="169" t="s">
        <v>159</v>
      </c>
      <c r="H786" s="170">
        <v>9485.66</v>
      </c>
      <c r="L786" s="167"/>
      <c r="M786" s="171"/>
      <c r="T786" s="172"/>
      <c r="AT786" s="168" t="s">
        <v>156</v>
      </c>
      <c r="AU786" s="168" t="s">
        <v>80</v>
      </c>
      <c r="AV786" s="166" t="s">
        <v>87</v>
      </c>
      <c r="AW786" s="166" t="s">
        <v>27</v>
      </c>
      <c r="AX786" s="166" t="s">
        <v>76</v>
      </c>
      <c r="AY786" s="168" t="s">
        <v>146</v>
      </c>
      <c r="BL786" s="173"/>
      <c r="BP786" s="174"/>
    </row>
    <row r="787" spans="2:68" s="14" customFormat="1" ht="24.2" customHeight="1">
      <c r="B787" s="142"/>
      <c r="C787" s="143" t="s">
        <v>1375</v>
      </c>
      <c r="D787" s="143" t="s">
        <v>148</v>
      </c>
      <c r="E787" s="144" t="s">
        <v>1376</v>
      </c>
      <c r="F787" s="145" t="s">
        <v>1377</v>
      </c>
      <c r="G787" s="146" t="s">
        <v>823</v>
      </c>
      <c r="H787" s="147">
        <v>1923.5609999999999</v>
      </c>
      <c r="I787" s="147"/>
      <c r="J787" s="147">
        <f>ROUND(I787*H787,3)</f>
        <v>0</v>
      </c>
      <c r="K787" s="148"/>
      <c r="L787" s="15"/>
      <c r="M787" s="149"/>
      <c r="N787" s="150" t="s">
        <v>35</v>
      </c>
      <c r="O787" s="151">
        <v>0</v>
      </c>
      <c r="P787" s="151">
        <f>O787*H787</f>
        <v>0</v>
      </c>
      <c r="Q787" s="151">
        <v>0</v>
      </c>
      <c r="R787" s="151">
        <f>Q787*H787</f>
        <v>0</v>
      </c>
      <c r="S787" s="151">
        <v>0</v>
      </c>
      <c r="T787" s="152">
        <f>S787*H787</f>
        <v>0</v>
      </c>
      <c r="AR787" s="153" t="s">
        <v>232</v>
      </c>
      <c r="AT787" s="153" t="s">
        <v>148</v>
      </c>
      <c r="AU787" s="153" t="s">
        <v>80</v>
      </c>
      <c r="AY787" s="3" t="s">
        <v>146</v>
      </c>
      <c r="BE787" s="154">
        <f>IF(N787="základná",J787,0)</f>
        <v>0</v>
      </c>
      <c r="BF787" s="154">
        <f>IF(N787="znížená",J787,0)</f>
        <v>0</v>
      </c>
      <c r="BG787" s="154">
        <f>IF(N787="zákl. prenesená",J787,0)</f>
        <v>0</v>
      </c>
      <c r="BH787" s="154">
        <f>IF(N787="zníž. prenesená",J787,0)</f>
        <v>0</v>
      </c>
      <c r="BI787" s="154">
        <f>IF(N787="nulová",J787,0)</f>
        <v>0</v>
      </c>
      <c r="BJ787" s="3" t="s">
        <v>80</v>
      </c>
      <c r="BK787" s="155">
        <f>ROUND(I787*H787,3)</f>
        <v>0</v>
      </c>
      <c r="BL787" s="82" t="s">
        <v>232</v>
      </c>
      <c r="BM787" s="153" t="s">
        <v>1378</v>
      </c>
      <c r="BP787" s="83"/>
    </row>
    <row r="788" spans="2:68" s="129" customFormat="1" ht="22.9" customHeight="1">
      <c r="B788" s="130"/>
      <c r="D788" s="131" t="s">
        <v>68</v>
      </c>
      <c r="E788" s="140" t="s">
        <v>1379</v>
      </c>
      <c r="F788" s="140" t="s">
        <v>1380</v>
      </c>
      <c r="J788" s="141">
        <f>BK788</f>
        <v>0</v>
      </c>
      <c r="L788" s="130"/>
      <c r="M788" s="134"/>
      <c r="P788" s="135">
        <f>SUM(P789:P802)</f>
        <v>66.087445000000002</v>
      </c>
      <c r="R788" s="135">
        <f>SUM(R789:R802)</f>
        <v>1.0904207499999998</v>
      </c>
      <c r="T788" s="136">
        <f>SUM(T789:T802)</f>
        <v>0</v>
      </c>
      <c r="AR788" s="131" t="s">
        <v>80</v>
      </c>
      <c r="AT788" s="137" t="s">
        <v>68</v>
      </c>
      <c r="AU788" s="137" t="s">
        <v>76</v>
      </c>
      <c r="AY788" s="131" t="s">
        <v>146</v>
      </c>
      <c r="BK788" s="138">
        <f>SUM(BK789:BK802)</f>
        <v>0</v>
      </c>
      <c r="BL788" s="137"/>
      <c r="BP788" s="139"/>
    </row>
    <row r="789" spans="2:68" s="14" customFormat="1" ht="14.45" customHeight="1">
      <c r="B789" s="142"/>
      <c r="C789" s="143" t="s">
        <v>1381</v>
      </c>
      <c r="D789" s="143" t="s">
        <v>148</v>
      </c>
      <c r="E789" s="144" t="s">
        <v>1382</v>
      </c>
      <c r="F789" s="145" t="s">
        <v>1383</v>
      </c>
      <c r="G789" s="146" t="s">
        <v>151</v>
      </c>
      <c r="H789" s="147">
        <v>29.715</v>
      </c>
      <c r="I789" s="147"/>
      <c r="J789" s="147">
        <f>ROUND(I789*H789,3)</f>
        <v>0</v>
      </c>
      <c r="K789" s="148"/>
      <c r="L789" s="15"/>
      <c r="M789" s="149"/>
      <c r="N789" s="150" t="s">
        <v>35</v>
      </c>
      <c r="O789" s="151">
        <v>0.30299999999999999</v>
      </c>
      <c r="P789" s="151">
        <f>O789*H789</f>
        <v>9.0036450000000006</v>
      </c>
      <c r="Q789" s="151">
        <v>1.2700000000000001E-3</v>
      </c>
      <c r="R789" s="151">
        <f>Q789*H789</f>
        <v>3.7738050000000002E-2</v>
      </c>
      <c r="S789" s="151">
        <v>0</v>
      </c>
      <c r="T789" s="152">
        <f>S789*H789</f>
        <v>0</v>
      </c>
      <c r="AR789" s="153" t="s">
        <v>232</v>
      </c>
      <c r="AT789" s="153" t="s">
        <v>148</v>
      </c>
      <c r="AU789" s="153" t="s">
        <v>80</v>
      </c>
      <c r="AY789" s="3" t="s">
        <v>146</v>
      </c>
      <c r="BE789" s="154">
        <f>IF(N789="základná",J789,0)</f>
        <v>0</v>
      </c>
      <c r="BF789" s="154">
        <f>IF(N789="znížená",J789,0)</f>
        <v>0</v>
      </c>
      <c r="BG789" s="154">
        <f>IF(N789="zákl. prenesená",J789,0)</f>
        <v>0</v>
      </c>
      <c r="BH789" s="154">
        <f>IF(N789="zníž. prenesená",J789,0)</f>
        <v>0</v>
      </c>
      <c r="BI789" s="154">
        <f>IF(N789="nulová",J789,0)</f>
        <v>0</v>
      </c>
      <c r="BJ789" s="3" t="s">
        <v>80</v>
      </c>
      <c r="BK789" s="155">
        <f>ROUND(I789*H789,3)</f>
        <v>0</v>
      </c>
      <c r="BL789" s="82" t="s">
        <v>232</v>
      </c>
      <c r="BM789" s="153" t="s">
        <v>1384</v>
      </c>
      <c r="BP789" s="83"/>
    </row>
    <row r="790" spans="2:68" s="156" customFormat="1" ht="11.25">
      <c r="B790" s="157"/>
      <c r="D790" s="158" t="s">
        <v>156</v>
      </c>
      <c r="E790" s="159"/>
      <c r="F790" s="160" t="s">
        <v>1385</v>
      </c>
      <c r="H790" s="161">
        <v>11.295</v>
      </c>
      <c r="L790" s="157"/>
      <c r="M790" s="162"/>
      <c r="T790" s="163"/>
      <c r="AT790" s="159" t="s">
        <v>156</v>
      </c>
      <c r="AU790" s="159" t="s">
        <v>80</v>
      </c>
      <c r="AV790" s="156" t="s">
        <v>80</v>
      </c>
      <c r="AW790" s="156" t="s">
        <v>27</v>
      </c>
      <c r="AX790" s="156" t="s">
        <v>69</v>
      </c>
      <c r="AY790" s="159" t="s">
        <v>146</v>
      </c>
      <c r="BL790" s="164"/>
      <c r="BP790" s="165"/>
    </row>
    <row r="791" spans="2:68" s="156" customFormat="1" ht="11.25">
      <c r="B791" s="157"/>
      <c r="D791" s="158" t="s">
        <v>156</v>
      </c>
      <c r="E791" s="159"/>
      <c r="F791" s="160" t="s">
        <v>1386</v>
      </c>
      <c r="H791" s="161">
        <v>8.98</v>
      </c>
      <c r="L791" s="157"/>
      <c r="M791" s="162"/>
      <c r="T791" s="163"/>
      <c r="AT791" s="159" t="s">
        <v>156</v>
      </c>
      <c r="AU791" s="159" t="s">
        <v>80</v>
      </c>
      <c r="AV791" s="156" t="s">
        <v>80</v>
      </c>
      <c r="AW791" s="156" t="s">
        <v>27</v>
      </c>
      <c r="AX791" s="156" t="s">
        <v>69</v>
      </c>
      <c r="AY791" s="159" t="s">
        <v>146</v>
      </c>
      <c r="BL791" s="164"/>
      <c r="BP791" s="165"/>
    </row>
    <row r="792" spans="2:68" s="156" customFormat="1" ht="11.25">
      <c r="B792" s="157"/>
      <c r="D792" s="158" t="s">
        <v>156</v>
      </c>
      <c r="E792" s="159"/>
      <c r="F792" s="160" t="s">
        <v>1387</v>
      </c>
      <c r="H792" s="161">
        <v>9.44</v>
      </c>
      <c r="L792" s="157"/>
      <c r="M792" s="162"/>
      <c r="T792" s="163"/>
      <c r="AT792" s="159" t="s">
        <v>156</v>
      </c>
      <c r="AU792" s="159" t="s">
        <v>80</v>
      </c>
      <c r="AV792" s="156" t="s">
        <v>80</v>
      </c>
      <c r="AW792" s="156" t="s">
        <v>27</v>
      </c>
      <c r="AX792" s="156" t="s">
        <v>69</v>
      </c>
      <c r="AY792" s="159" t="s">
        <v>146</v>
      </c>
      <c r="BL792" s="164"/>
      <c r="BP792" s="165"/>
    </row>
    <row r="793" spans="2:68" s="166" customFormat="1" ht="11.25">
      <c r="B793" s="167"/>
      <c r="D793" s="158" t="s">
        <v>156</v>
      </c>
      <c r="E793" s="168"/>
      <c r="F793" s="169" t="s">
        <v>159</v>
      </c>
      <c r="H793" s="170">
        <v>29.715</v>
      </c>
      <c r="L793" s="167"/>
      <c r="M793" s="171"/>
      <c r="T793" s="172"/>
      <c r="AT793" s="168" t="s">
        <v>156</v>
      </c>
      <c r="AU793" s="168" t="s">
        <v>80</v>
      </c>
      <c r="AV793" s="166" t="s">
        <v>87</v>
      </c>
      <c r="AW793" s="166" t="s">
        <v>27</v>
      </c>
      <c r="AX793" s="166" t="s">
        <v>76</v>
      </c>
      <c r="AY793" s="168" t="s">
        <v>146</v>
      </c>
      <c r="BL793" s="173"/>
      <c r="BP793" s="174"/>
    </row>
    <row r="794" spans="2:68" s="14" customFormat="1" ht="14.45" customHeight="1">
      <c r="B794" s="142"/>
      <c r="C794" s="184" t="s">
        <v>1388</v>
      </c>
      <c r="D794" s="184" t="s">
        <v>341</v>
      </c>
      <c r="E794" s="185" t="s">
        <v>1389</v>
      </c>
      <c r="F794" s="186" t="s">
        <v>1390</v>
      </c>
      <c r="G794" s="187" t="s">
        <v>151</v>
      </c>
      <c r="H794" s="188">
        <v>32.091999999999999</v>
      </c>
      <c r="I794" s="188"/>
      <c r="J794" s="188">
        <f>ROUND(I794*H794,3)</f>
        <v>0</v>
      </c>
      <c r="K794" s="189"/>
      <c r="L794" s="190"/>
      <c r="M794" s="191"/>
      <c r="N794" s="192" t="s">
        <v>35</v>
      </c>
      <c r="O794" s="151">
        <v>0</v>
      </c>
      <c r="P794" s="151">
        <f>O794*H794</f>
        <v>0</v>
      </c>
      <c r="Q794" s="151">
        <v>1.7999999999999999E-2</v>
      </c>
      <c r="R794" s="151">
        <f>Q794*H794</f>
        <v>0.57765599999999995</v>
      </c>
      <c r="S794" s="151">
        <v>0</v>
      </c>
      <c r="T794" s="152">
        <f>S794*H794</f>
        <v>0</v>
      </c>
      <c r="AR794" s="153" t="s">
        <v>312</v>
      </c>
      <c r="AT794" s="153" t="s">
        <v>341</v>
      </c>
      <c r="AU794" s="153" t="s">
        <v>80</v>
      </c>
      <c r="AY794" s="3" t="s">
        <v>146</v>
      </c>
      <c r="BE794" s="154">
        <f>IF(N794="základná",J794,0)</f>
        <v>0</v>
      </c>
      <c r="BF794" s="154">
        <f>IF(N794="znížená",J794,0)</f>
        <v>0</v>
      </c>
      <c r="BG794" s="154">
        <f>IF(N794="zákl. prenesená",J794,0)</f>
        <v>0</v>
      </c>
      <c r="BH794" s="154">
        <f>IF(N794="zníž. prenesená",J794,0)</f>
        <v>0</v>
      </c>
      <c r="BI794" s="154">
        <f>IF(N794="nulová",J794,0)</f>
        <v>0</v>
      </c>
      <c r="BJ794" s="3" t="s">
        <v>80</v>
      </c>
      <c r="BK794" s="155">
        <f>ROUND(I794*H794,3)</f>
        <v>0</v>
      </c>
      <c r="BL794" s="82" t="s">
        <v>232</v>
      </c>
      <c r="BM794" s="153" t="s">
        <v>1391</v>
      </c>
      <c r="BP794" s="83"/>
    </row>
    <row r="795" spans="2:68" s="156" customFormat="1" ht="11.25">
      <c r="B795" s="157"/>
      <c r="D795" s="158" t="s">
        <v>156</v>
      </c>
      <c r="F795" s="160" t="s">
        <v>1392</v>
      </c>
      <c r="H795" s="161">
        <v>32.091999999999999</v>
      </c>
      <c r="L795" s="157"/>
      <c r="M795" s="162"/>
      <c r="T795" s="163"/>
      <c r="AT795" s="159" t="s">
        <v>156</v>
      </c>
      <c r="AU795" s="159" t="s">
        <v>80</v>
      </c>
      <c r="AV795" s="156" t="s">
        <v>80</v>
      </c>
      <c r="AW795" s="156" t="s">
        <v>2</v>
      </c>
      <c r="AX795" s="156" t="s">
        <v>76</v>
      </c>
      <c r="AY795" s="159" t="s">
        <v>146</v>
      </c>
      <c r="BL795" s="164"/>
      <c r="BP795" s="165"/>
    </row>
    <row r="796" spans="2:68" s="14" customFormat="1" ht="14.45" customHeight="1">
      <c r="B796" s="142"/>
      <c r="C796" s="143" t="s">
        <v>1393</v>
      </c>
      <c r="D796" s="143" t="s">
        <v>148</v>
      </c>
      <c r="E796" s="144" t="s">
        <v>1394</v>
      </c>
      <c r="F796" s="145" t="s">
        <v>1395</v>
      </c>
      <c r="G796" s="146" t="s">
        <v>228</v>
      </c>
      <c r="H796" s="147">
        <v>16.79</v>
      </c>
      <c r="I796" s="147"/>
      <c r="J796" s="147">
        <f>ROUND(I796*H796,3)</f>
        <v>0</v>
      </c>
      <c r="K796" s="148"/>
      <c r="L796" s="15"/>
      <c r="M796" s="149"/>
      <c r="N796" s="150" t="s">
        <v>35</v>
      </c>
      <c r="O796" s="151">
        <v>1.22</v>
      </c>
      <c r="P796" s="151">
        <f>O796*H796</f>
        <v>20.483799999999999</v>
      </c>
      <c r="Q796" s="151">
        <v>3.9300000000000003E-3</v>
      </c>
      <c r="R796" s="151">
        <f>Q796*H796</f>
        <v>6.5984700000000007E-2</v>
      </c>
      <c r="S796" s="151">
        <v>0</v>
      </c>
      <c r="T796" s="152">
        <f>S796*H796</f>
        <v>0</v>
      </c>
      <c r="AR796" s="153" t="s">
        <v>232</v>
      </c>
      <c r="AT796" s="153" t="s">
        <v>148</v>
      </c>
      <c r="AU796" s="153" t="s">
        <v>80</v>
      </c>
      <c r="AY796" s="3" t="s">
        <v>146</v>
      </c>
      <c r="BE796" s="154">
        <f>IF(N796="základná",J796,0)</f>
        <v>0</v>
      </c>
      <c r="BF796" s="154">
        <f>IF(N796="znížená",J796,0)</f>
        <v>0</v>
      </c>
      <c r="BG796" s="154">
        <f>IF(N796="zákl. prenesená",J796,0)</f>
        <v>0</v>
      </c>
      <c r="BH796" s="154">
        <f>IF(N796="zníž. prenesená",J796,0)</f>
        <v>0</v>
      </c>
      <c r="BI796" s="154">
        <f>IF(N796="nulová",J796,0)</f>
        <v>0</v>
      </c>
      <c r="BJ796" s="3" t="s">
        <v>80</v>
      </c>
      <c r="BK796" s="155">
        <f>ROUND(I796*H796,3)</f>
        <v>0</v>
      </c>
      <c r="BL796" s="82" t="s">
        <v>232</v>
      </c>
      <c r="BM796" s="153" t="s">
        <v>1396</v>
      </c>
      <c r="BP796" s="83"/>
    </row>
    <row r="797" spans="2:68" s="156" customFormat="1" ht="11.25">
      <c r="B797" s="157"/>
      <c r="D797" s="158" t="s">
        <v>156</v>
      </c>
      <c r="E797" s="159"/>
      <c r="F797" s="160" t="s">
        <v>816</v>
      </c>
      <c r="H797" s="161">
        <v>16.79</v>
      </c>
      <c r="L797" s="157"/>
      <c r="M797" s="162"/>
      <c r="T797" s="163"/>
      <c r="AT797" s="159" t="s">
        <v>156</v>
      </c>
      <c r="AU797" s="159" t="s">
        <v>80</v>
      </c>
      <c r="AV797" s="156" t="s">
        <v>80</v>
      </c>
      <c r="AW797" s="156" t="s">
        <v>27</v>
      </c>
      <c r="AX797" s="156" t="s">
        <v>76</v>
      </c>
      <c r="AY797" s="159" t="s">
        <v>146</v>
      </c>
      <c r="BL797" s="164"/>
      <c r="BP797" s="165"/>
    </row>
    <row r="798" spans="2:68" s="14" customFormat="1" ht="24.2" customHeight="1">
      <c r="B798" s="142"/>
      <c r="C798" s="184" t="s">
        <v>1397</v>
      </c>
      <c r="D798" s="184" t="s">
        <v>341</v>
      </c>
      <c r="E798" s="185" t="s">
        <v>1398</v>
      </c>
      <c r="F798" s="186" t="s">
        <v>1399</v>
      </c>
      <c r="G798" s="187" t="s">
        <v>228</v>
      </c>
      <c r="H798" s="188">
        <v>17.126000000000001</v>
      </c>
      <c r="I798" s="188"/>
      <c r="J798" s="188">
        <f>ROUND(I798*H798,3)</f>
        <v>0</v>
      </c>
      <c r="K798" s="189"/>
      <c r="L798" s="190"/>
      <c r="M798" s="191"/>
      <c r="N798" s="192" t="s">
        <v>35</v>
      </c>
      <c r="O798" s="151">
        <v>0</v>
      </c>
      <c r="P798" s="151">
        <f>O798*H798</f>
        <v>0</v>
      </c>
      <c r="Q798" s="151">
        <v>1.7000000000000001E-2</v>
      </c>
      <c r="R798" s="151">
        <f>Q798*H798</f>
        <v>0.29114200000000007</v>
      </c>
      <c r="S798" s="151">
        <v>0</v>
      </c>
      <c r="T798" s="152">
        <f>S798*H798</f>
        <v>0</v>
      </c>
      <c r="AR798" s="153" t="s">
        <v>312</v>
      </c>
      <c r="AT798" s="153" t="s">
        <v>341</v>
      </c>
      <c r="AU798" s="153" t="s">
        <v>80</v>
      </c>
      <c r="AY798" s="3" t="s">
        <v>146</v>
      </c>
      <c r="BE798" s="154">
        <f>IF(N798="základná",J798,0)</f>
        <v>0</v>
      </c>
      <c r="BF798" s="154">
        <f>IF(N798="znížená",J798,0)</f>
        <v>0</v>
      </c>
      <c r="BG798" s="154">
        <f>IF(N798="zákl. prenesená",J798,0)</f>
        <v>0</v>
      </c>
      <c r="BH798" s="154">
        <f>IF(N798="zníž. prenesená",J798,0)</f>
        <v>0</v>
      </c>
      <c r="BI798" s="154">
        <f>IF(N798="nulová",J798,0)</f>
        <v>0</v>
      </c>
      <c r="BJ798" s="3" t="s">
        <v>80</v>
      </c>
      <c r="BK798" s="155">
        <f>ROUND(I798*H798,3)</f>
        <v>0</v>
      </c>
      <c r="BL798" s="82" t="s">
        <v>232</v>
      </c>
      <c r="BM798" s="153" t="s">
        <v>1400</v>
      </c>
      <c r="BP798" s="83"/>
    </row>
    <row r="799" spans="2:68" s="156" customFormat="1" ht="11.25">
      <c r="B799" s="157"/>
      <c r="D799" s="158" t="s">
        <v>156</v>
      </c>
      <c r="F799" s="160" t="s">
        <v>1401</v>
      </c>
      <c r="H799" s="161">
        <v>17.126000000000001</v>
      </c>
      <c r="L799" s="157"/>
      <c r="M799" s="162"/>
      <c r="T799" s="163"/>
      <c r="AT799" s="159" t="s">
        <v>156</v>
      </c>
      <c r="AU799" s="159" t="s">
        <v>80</v>
      </c>
      <c r="AV799" s="156" t="s">
        <v>80</v>
      </c>
      <c r="AW799" s="156" t="s">
        <v>2</v>
      </c>
      <c r="AX799" s="156" t="s">
        <v>76</v>
      </c>
      <c r="AY799" s="159" t="s">
        <v>146</v>
      </c>
      <c r="BL799" s="164"/>
      <c r="BP799" s="165"/>
    </row>
    <row r="800" spans="2:68" s="14" customFormat="1" ht="14.45" customHeight="1">
      <c r="B800" s="142"/>
      <c r="C800" s="143" t="s">
        <v>1402</v>
      </c>
      <c r="D800" s="143" t="s">
        <v>148</v>
      </c>
      <c r="E800" s="144" t="s">
        <v>1403</v>
      </c>
      <c r="F800" s="145" t="s">
        <v>1404</v>
      </c>
      <c r="G800" s="146" t="s">
        <v>228</v>
      </c>
      <c r="H800" s="147">
        <v>30</v>
      </c>
      <c r="I800" s="147"/>
      <c r="J800" s="147">
        <f>ROUND(I800*H800,3)</f>
        <v>0</v>
      </c>
      <c r="K800" s="148"/>
      <c r="L800" s="15"/>
      <c r="M800" s="149"/>
      <c r="N800" s="150" t="s">
        <v>35</v>
      </c>
      <c r="O800" s="151">
        <v>1.22</v>
      </c>
      <c r="P800" s="151">
        <f>O800*H800</f>
        <v>36.6</v>
      </c>
      <c r="Q800" s="151">
        <v>3.9300000000000003E-3</v>
      </c>
      <c r="R800" s="151">
        <f>Q800*H800</f>
        <v>0.1179</v>
      </c>
      <c r="S800" s="151">
        <v>0</v>
      </c>
      <c r="T800" s="152">
        <f>S800*H800</f>
        <v>0</v>
      </c>
      <c r="AR800" s="153" t="s">
        <v>232</v>
      </c>
      <c r="AT800" s="153" t="s">
        <v>148</v>
      </c>
      <c r="AU800" s="153" t="s">
        <v>80</v>
      </c>
      <c r="AY800" s="3" t="s">
        <v>146</v>
      </c>
      <c r="BE800" s="154">
        <f>IF(N800="základná",J800,0)</f>
        <v>0</v>
      </c>
      <c r="BF800" s="154">
        <f>IF(N800="znížená",J800,0)</f>
        <v>0</v>
      </c>
      <c r="BG800" s="154">
        <f>IF(N800="zákl. prenesená",J800,0)</f>
        <v>0</v>
      </c>
      <c r="BH800" s="154">
        <f>IF(N800="zníž. prenesená",J800,0)</f>
        <v>0</v>
      </c>
      <c r="BI800" s="154">
        <f>IF(N800="nulová",J800,0)</f>
        <v>0</v>
      </c>
      <c r="BJ800" s="3" t="s">
        <v>80</v>
      </c>
      <c r="BK800" s="155">
        <f>ROUND(I800*H800,3)</f>
        <v>0</v>
      </c>
      <c r="BL800" s="82" t="s">
        <v>232</v>
      </c>
      <c r="BM800" s="153" t="s">
        <v>1405</v>
      </c>
      <c r="BP800" s="83"/>
    </row>
    <row r="801" spans="2:68" s="156" customFormat="1" ht="11.25">
      <c r="B801" s="157"/>
      <c r="D801" s="158" t="s">
        <v>156</v>
      </c>
      <c r="E801" s="159"/>
      <c r="F801" s="160" t="s">
        <v>1406</v>
      </c>
      <c r="H801" s="161">
        <v>30</v>
      </c>
      <c r="L801" s="157"/>
      <c r="M801" s="162"/>
      <c r="T801" s="163"/>
      <c r="AT801" s="159" t="s">
        <v>156</v>
      </c>
      <c r="AU801" s="159" t="s">
        <v>80</v>
      </c>
      <c r="AV801" s="156" t="s">
        <v>80</v>
      </c>
      <c r="AW801" s="156" t="s">
        <v>27</v>
      </c>
      <c r="AX801" s="156" t="s">
        <v>76</v>
      </c>
      <c r="AY801" s="159" t="s">
        <v>146</v>
      </c>
      <c r="BL801" s="164"/>
      <c r="BP801" s="165"/>
    </row>
    <row r="802" spans="2:68" s="14" customFormat="1" ht="24.2" customHeight="1">
      <c r="B802" s="142"/>
      <c r="C802" s="143" t="s">
        <v>1407</v>
      </c>
      <c r="D802" s="143" t="s">
        <v>148</v>
      </c>
      <c r="E802" s="144" t="s">
        <v>1408</v>
      </c>
      <c r="F802" s="145" t="s">
        <v>1409</v>
      </c>
      <c r="G802" s="146" t="s">
        <v>823</v>
      </c>
      <c r="H802" s="147">
        <v>20.513999999999999</v>
      </c>
      <c r="I802" s="147"/>
      <c r="J802" s="147">
        <f>ROUND(I802*H802,3)</f>
        <v>0</v>
      </c>
      <c r="K802" s="148"/>
      <c r="L802" s="15"/>
      <c r="M802" s="149"/>
      <c r="N802" s="150" t="s">
        <v>35</v>
      </c>
      <c r="O802" s="151">
        <v>0</v>
      </c>
      <c r="P802" s="151">
        <f>O802*H802</f>
        <v>0</v>
      </c>
      <c r="Q802" s="151">
        <v>0</v>
      </c>
      <c r="R802" s="151">
        <f>Q802*H802</f>
        <v>0</v>
      </c>
      <c r="S802" s="151">
        <v>0</v>
      </c>
      <c r="T802" s="152">
        <f>S802*H802</f>
        <v>0</v>
      </c>
      <c r="AR802" s="153" t="s">
        <v>232</v>
      </c>
      <c r="AT802" s="153" t="s">
        <v>148</v>
      </c>
      <c r="AU802" s="153" t="s">
        <v>80</v>
      </c>
      <c r="AY802" s="3" t="s">
        <v>146</v>
      </c>
      <c r="BE802" s="154">
        <f>IF(N802="základná",J802,0)</f>
        <v>0</v>
      </c>
      <c r="BF802" s="154">
        <f>IF(N802="znížená",J802,0)</f>
        <v>0</v>
      </c>
      <c r="BG802" s="154">
        <f>IF(N802="zákl. prenesená",J802,0)</f>
        <v>0</v>
      </c>
      <c r="BH802" s="154">
        <f>IF(N802="zníž. prenesená",J802,0)</f>
        <v>0</v>
      </c>
      <c r="BI802" s="154">
        <f>IF(N802="nulová",J802,0)</f>
        <v>0</v>
      </c>
      <c r="BJ802" s="3" t="s">
        <v>80</v>
      </c>
      <c r="BK802" s="155">
        <f>ROUND(I802*H802,3)</f>
        <v>0</v>
      </c>
      <c r="BL802" s="82" t="s">
        <v>232</v>
      </c>
      <c r="BM802" s="153" t="s">
        <v>1410</v>
      </c>
      <c r="BP802" s="83"/>
    </row>
    <row r="803" spans="2:68" s="129" customFormat="1" ht="22.9" customHeight="1">
      <c r="B803" s="130"/>
      <c r="D803" s="131" t="s">
        <v>68</v>
      </c>
      <c r="E803" s="140" t="s">
        <v>1411</v>
      </c>
      <c r="F803" s="140" t="s">
        <v>1412</v>
      </c>
      <c r="J803" s="141">
        <f>BK803</f>
        <v>0</v>
      </c>
      <c r="L803" s="130"/>
      <c r="M803" s="134"/>
      <c r="P803" s="135">
        <f>SUM(P804:P817)</f>
        <v>11.810217799999997</v>
      </c>
      <c r="R803" s="135">
        <f>SUM(R804:R817)</f>
        <v>2.5868044499999998</v>
      </c>
      <c r="T803" s="136">
        <f>SUM(T804:T817)</f>
        <v>0</v>
      </c>
      <c r="AR803" s="131" t="s">
        <v>80</v>
      </c>
      <c r="AT803" s="137" t="s">
        <v>68</v>
      </c>
      <c r="AU803" s="137" t="s">
        <v>76</v>
      </c>
      <c r="AY803" s="131" t="s">
        <v>146</v>
      </c>
      <c r="BK803" s="138">
        <f>SUM(BK804:BK817)</f>
        <v>0</v>
      </c>
      <c r="BL803" s="137"/>
      <c r="BP803" s="139"/>
    </row>
    <row r="804" spans="2:68" s="14" customFormat="1" ht="24.2" customHeight="1">
      <c r="B804" s="142"/>
      <c r="C804" s="143" t="s">
        <v>1413</v>
      </c>
      <c r="D804" s="143" t="s">
        <v>148</v>
      </c>
      <c r="E804" s="144" t="s">
        <v>1414</v>
      </c>
      <c r="F804" s="145" t="s">
        <v>1415</v>
      </c>
      <c r="G804" s="146" t="s">
        <v>151</v>
      </c>
      <c r="H804" s="147">
        <v>165</v>
      </c>
      <c r="I804" s="147"/>
      <c r="J804" s="147">
        <f>ROUND(I804*H804,3)</f>
        <v>0</v>
      </c>
      <c r="K804" s="148"/>
      <c r="L804" s="15"/>
      <c r="M804" s="149"/>
      <c r="N804" s="150" t="s">
        <v>35</v>
      </c>
      <c r="O804" s="151">
        <v>5.2109999999999997E-2</v>
      </c>
      <c r="P804" s="151">
        <f>O804*H804</f>
        <v>8.5981499999999986</v>
      </c>
      <c r="Q804" s="151">
        <v>1.0000000000000001E-5</v>
      </c>
      <c r="R804" s="151">
        <f>Q804*H804</f>
        <v>1.6500000000000002E-3</v>
      </c>
      <c r="S804" s="151">
        <v>0</v>
      </c>
      <c r="T804" s="152">
        <f>S804*H804</f>
        <v>0</v>
      </c>
      <c r="AR804" s="153" t="s">
        <v>232</v>
      </c>
      <c r="AT804" s="153" t="s">
        <v>148</v>
      </c>
      <c r="AU804" s="153" t="s">
        <v>80</v>
      </c>
      <c r="AY804" s="3" t="s">
        <v>146</v>
      </c>
      <c r="BE804" s="154">
        <f>IF(N804="základná",J804,0)</f>
        <v>0</v>
      </c>
      <c r="BF804" s="154">
        <f>IF(N804="znížená",J804,0)</f>
        <v>0</v>
      </c>
      <c r="BG804" s="154">
        <f>IF(N804="zákl. prenesená",J804,0)</f>
        <v>0</v>
      </c>
      <c r="BH804" s="154">
        <f>IF(N804="zníž. prenesená",J804,0)</f>
        <v>0</v>
      </c>
      <c r="BI804" s="154">
        <f>IF(N804="nulová",J804,0)</f>
        <v>0</v>
      </c>
      <c r="BJ804" s="3" t="s">
        <v>80</v>
      </c>
      <c r="BK804" s="155">
        <f>ROUND(I804*H804,3)</f>
        <v>0</v>
      </c>
      <c r="BL804" s="82" t="s">
        <v>232</v>
      </c>
      <c r="BM804" s="153" t="s">
        <v>1416</v>
      </c>
      <c r="BP804" s="83"/>
    </row>
    <row r="805" spans="2:68" s="14" customFormat="1" ht="37.9" customHeight="1">
      <c r="B805" s="142"/>
      <c r="C805" s="184" t="s">
        <v>1417</v>
      </c>
      <c r="D805" s="184" t="s">
        <v>341</v>
      </c>
      <c r="E805" s="185" t="s">
        <v>1418</v>
      </c>
      <c r="F805" s="186" t="s">
        <v>1419</v>
      </c>
      <c r="G805" s="187" t="s">
        <v>151</v>
      </c>
      <c r="H805" s="188">
        <v>166.65</v>
      </c>
      <c r="I805" s="188"/>
      <c r="J805" s="188">
        <f>ROUND(I805*H805,3)</f>
        <v>0</v>
      </c>
      <c r="K805" s="189"/>
      <c r="L805" s="190"/>
      <c r="M805" s="191"/>
      <c r="N805" s="192" t="s">
        <v>35</v>
      </c>
      <c r="O805" s="151">
        <v>0</v>
      </c>
      <c r="P805" s="151">
        <f>O805*H805</f>
        <v>0</v>
      </c>
      <c r="Q805" s="151">
        <v>5.0000000000000001E-4</v>
      </c>
      <c r="R805" s="151">
        <f>Q805*H805</f>
        <v>8.332500000000001E-2</v>
      </c>
      <c r="S805" s="151">
        <v>0</v>
      </c>
      <c r="T805" s="152">
        <f>S805*H805</f>
        <v>0</v>
      </c>
      <c r="AR805" s="153" t="s">
        <v>312</v>
      </c>
      <c r="AT805" s="153" t="s">
        <v>341</v>
      </c>
      <c r="AU805" s="153" t="s">
        <v>80</v>
      </c>
      <c r="AY805" s="3" t="s">
        <v>146</v>
      </c>
      <c r="BE805" s="154">
        <f>IF(N805="základná",J805,0)</f>
        <v>0</v>
      </c>
      <c r="BF805" s="154">
        <f>IF(N805="znížená",J805,0)</f>
        <v>0</v>
      </c>
      <c r="BG805" s="154">
        <f>IF(N805="zákl. prenesená",J805,0)</f>
        <v>0</v>
      </c>
      <c r="BH805" s="154">
        <f>IF(N805="zníž. prenesená",J805,0)</f>
        <v>0</v>
      </c>
      <c r="BI805" s="154">
        <f>IF(N805="nulová",J805,0)</f>
        <v>0</v>
      </c>
      <c r="BJ805" s="3" t="s">
        <v>80</v>
      </c>
      <c r="BK805" s="155">
        <f>ROUND(I805*H805,3)</f>
        <v>0</v>
      </c>
      <c r="BL805" s="82" t="s">
        <v>232</v>
      </c>
      <c r="BM805" s="153" t="s">
        <v>1420</v>
      </c>
      <c r="BP805" s="83"/>
    </row>
    <row r="806" spans="2:68" s="156" customFormat="1" ht="11.25">
      <c r="B806" s="157"/>
      <c r="D806" s="158" t="s">
        <v>156</v>
      </c>
      <c r="F806" s="160" t="s">
        <v>1421</v>
      </c>
      <c r="H806" s="161">
        <v>166.65</v>
      </c>
      <c r="L806" s="157"/>
      <c r="M806" s="162"/>
      <c r="T806" s="163"/>
      <c r="AT806" s="159" t="s">
        <v>156</v>
      </c>
      <c r="AU806" s="159" t="s">
        <v>80</v>
      </c>
      <c r="AV806" s="156" t="s">
        <v>80</v>
      </c>
      <c r="AW806" s="156" t="s">
        <v>2</v>
      </c>
      <c r="AX806" s="156" t="s">
        <v>76</v>
      </c>
      <c r="AY806" s="159" t="s">
        <v>146</v>
      </c>
      <c r="BL806" s="164"/>
      <c r="BP806" s="165"/>
    </row>
    <row r="807" spans="2:68" s="14" customFormat="1" ht="24.2" customHeight="1">
      <c r="B807" s="142"/>
      <c r="C807" s="143" t="s">
        <v>1422</v>
      </c>
      <c r="D807" s="143" t="s">
        <v>148</v>
      </c>
      <c r="E807" s="144" t="s">
        <v>1423</v>
      </c>
      <c r="F807" s="145" t="s">
        <v>1424</v>
      </c>
      <c r="G807" s="146" t="s">
        <v>228</v>
      </c>
      <c r="H807" s="147">
        <v>145.54</v>
      </c>
      <c r="I807" s="147"/>
      <c r="J807" s="147">
        <f>ROUND(I807*H807,3)</f>
        <v>0</v>
      </c>
      <c r="K807" s="148"/>
      <c r="L807" s="15"/>
      <c r="M807" s="149"/>
      <c r="N807" s="150" t="s">
        <v>35</v>
      </c>
      <c r="O807" s="151">
        <v>2E-3</v>
      </c>
      <c r="P807" s="151">
        <f>O807*H807</f>
        <v>0.29108000000000001</v>
      </c>
      <c r="Q807" s="151">
        <v>1.3999999999999999E-4</v>
      </c>
      <c r="R807" s="151">
        <f>Q807*H807</f>
        <v>2.0375599999999997E-2</v>
      </c>
      <c r="S807" s="151">
        <v>0</v>
      </c>
      <c r="T807" s="152">
        <f>S807*H807</f>
        <v>0</v>
      </c>
      <c r="AR807" s="153" t="s">
        <v>232</v>
      </c>
      <c r="AT807" s="153" t="s">
        <v>148</v>
      </c>
      <c r="AU807" s="153" t="s">
        <v>80</v>
      </c>
      <c r="AY807" s="3" t="s">
        <v>146</v>
      </c>
      <c r="BE807" s="154">
        <f>IF(N807="základná",J807,0)</f>
        <v>0</v>
      </c>
      <c r="BF807" s="154">
        <f>IF(N807="znížená",J807,0)</f>
        <v>0</v>
      </c>
      <c r="BG807" s="154">
        <f>IF(N807="zákl. prenesená",J807,0)</f>
        <v>0</v>
      </c>
      <c r="BH807" s="154">
        <f>IF(N807="zníž. prenesená",J807,0)</f>
        <v>0</v>
      </c>
      <c r="BI807" s="154">
        <f>IF(N807="nulová",J807,0)</f>
        <v>0</v>
      </c>
      <c r="BJ807" s="3" t="s">
        <v>80</v>
      </c>
      <c r="BK807" s="155">
        <f>ROUND(I807*H807,3)</f>
        <v>0</v>
      </c>
      <c r="BL807" s="82" t="s">
        <v>232</v>
      </c>
      <c r="BM807" s="153" t="s">
        <v>1425</v>
      </c>
      <c r="BP807" s="83"/>
    </row>
    <row r="808" spans="2:68" s="156" customFormat="1" ht="11.25">
      <c r="B808" s="157"/>
      <c r="D808" s="158" t="s">
        <v>156</v>
      </c>
      <c r="E808" s="159"/>
      <c r="F808" s="160" t="s">
        <v>831</v>
      </c>
      <c r="H808" s="161">
        <v>43.95</v>
      </c>
      <c r="L808" s="157"/>
      <c r="M808" s="162"/>
      <c r="T808" s="163"/>
      <c r="AT808" s="159" t="s">
        <v>156</v>
      </c>
      <c r="AU808" s="159" t="s">
        <v>80</v>
      </c>
      <c r="AV808" s="156" t="s">
        <v>80</v>
      </c>
      <c r="AW808" s="156" t="s">
        <v>27</v>
      </c>
      <c r="AX808" s="156" t="s">
        <v>69</v>
      </c>
      <c r="AY808" s="159" t="s">
        <v>146</v>
      </c>
      <c r="BL808" s="164"/>
      <c r="BP808" s="165"/>
    </row>
    <row r="809" spans="2:68" s="156" customFormat="1" ht="11.25">
      <c r="B809" s="157"/>
      <c r="D809" s="158" t="s">
        <v>156</v>
      </c>
      <c r="E809" s="159"/>
      <c r="F809" s="160" t="s">
        <v>1426</v>
      </c>
      <c r="H809" s="161">
        <v>101.59</v>
      </c>
      <c r="L809" s="157"/>
      <c r="M809" s="162"/>
      <c r="T809" s="163"/>
      <c r="AT809" s="159" t="s">
        <v>156</v>
      </c>
      <c r="AU809" s="159" t="s">
        <v>80</v>
      </c>
      <c r="AV809" s="156" t="s">
        <v>80</v>
      </c>
      <c r="AW809" s="156" t="s">
        <v>27</v>
      </c>
      <c r="AX809" s="156" t="s">
        <v>69</v>
      </c>
      <c r="AY809" s="159" t="s">
        <v>146</v>
      </c>
      <c r="BL809" s="164"/>
      <c r="BP809" s="165"/>
    </row>
    <row r="810" spans="2:68" s="166" customFormat="1" ht="11.25">
      <c r="B810" s="167"/>
      <c r="D810" s="158" t="s">
        <v>156</v>
      </c>
      <c r="E810" s="168"/>
      <c r="F810" s="169" t="s">
        <v>159</v>
      </c>
      <c r="H810" s="170">
        <v>145.54</v>
      </c>
      <c r="L810" s="167"/>
      <c r="M810" s="171"/>
      <c r="T810" s="172"/>
      <c r="AT810" s="168" t="s">
        <v>156</v>
      </c>
      <c r="AU810" s="168" t="s">
        <v>80</v>
      </c>
      <c r="AV810" s="166" t="s">
        <v>87</v>
      </c>
      <c r="AW810" s="166" t="s">
        <v>27</v>
      </c>
      <c r="AX810" s="166" t="s">
        <v>76</v>
      </c>
      <c r="AY810" s="168" t="s">
        <v>146</v>
      </c>
      <c r="BL810" s="173"/>
      <c r="BP810" s="174"/>
    </row>
    <row r="811" spans="2:68" s="14" customFormat="1" ht="14.45" customHeight="1">
      <c r="B811" s="142"/>
      <c r="C811" s="184" t="s">
        <v>1427</v>
      </c>
      <c r="D811" s="184" t="s">
        <v>341</v>
      </c>
      <c r="E811" s="185" t="s">
        <v>1428</v>
      </c>
      <c r="F811" s="186" t="s">
        <v>1429</v>
      </c>
      <c r="G811" s="187" t="s">
        <v>228</v>
      </c>
      <c r="H811" s="188">
        <v>157.18299999999999</v>
      </c>
      <c r="I811" s="188"/>
      <c r="J811" s="188">
        <f>ROUND(I811*H811,3)</f>
        <v>0</v>
      </c>
      <c r="K811" s="189"/>
      <c r="L811" s="190"/>
      <c r="M811" s="191"/>
      <c r="N811" s="192" t="s">
        <v>35</v>
      </c>
      <c r="O811" s="151">
        <v>0</v>
      </c>
      <c r="P811" s="151">
        <f>O811*H811</f>
        <v>0</v>
      </c>
      <c r="Q811" s="151">
        <v>1.575E-2</v>
      </c>
      <c r="R811" s="151">
        <f>Q811*H811</f>
        <v>2.4756322499999999</v>
      </c>
      <c r="S811" s="151">
        <v>0</v>
      </c>
      <c r="T811" s="152">
        <f>S811*H811</f>
        <v>0</v>
      </c>
      <c r="AR811" s="153" t="s">
        <v>312</v>
      </c>
      <c r="AT811" s="153" t="s">
        <v>341</v>
      </c>
      <c r="AU811" s="153" t="s">
        <v>80</v>
      </c>
      <c r="AY811" s="3" t="s">
        <v>146</v>
      </c>
      <c r="BE811" s="154">
        <f>IF(N811="základná",J811,0)</f>
        <v>0</v>
      </c>
      <c r="BF811" s="154">
        <f>IF(N811="znížená",J811,0)</f>
        <v>0</v>
      </c>
      <c r="BG811" s="154">
        <f>IF(N811="zákl. prenesená",J811,0)</f>
        <v>0</v>
      </c>
      <c r="BH811" s="154">
        <f>IF(N811="zníž. prenesená",J811,0)</f>
        <v>0</v>
      </c>
      <c r="BI811" s="154">
        <f>IF(N811="nulová",J811,0)</f>
        <v>0</v>
      </c>
      <c r="BJ811" s="3" t="s">
        <v>80</v>
      </c>
      <c r="BK811" s="155">
        <f>ROUND(I811*H811,3)</f>
        <v>0</v>
      </c>
      <c r="BL811" s="82" t="s">
        <v>232</v>
      </c>
      <c r="BM811" s="153" t="s">
        <v>1430</v>
      </c>
      <c r="BP811" s="83"/>
    </row>
    <row r="812" spans="2:68" s="156" customFormat="1" ht="11.25">
      <c r="B812" s="157"/>
      <c r="D812" s="158" t="s">
        <v>156</v>
      </c>
      <c r="F812" s="160" t="s">
        <v>1431</v>
      </c>
      <c r="H812" s="161">
        <v>157.18299999999999</v>
      </c>
      <c r="L812" s="157"/>
      <c r="M812" s="162"/>
      <c r="T812" s="163"/>
      <c r="AT812" s="159" t="s">
        <v>156</v>
      </c>
      <c r="AU812" s="159" t="s">
        <v>80</v>
      </c>
      <c r="AV812" s="156" t="s">
        <v>80</v>
      </c>
      <c r="AW812" s="156" t="s">
        <v>2</v>
      </c>
      <c r="AX812" s="156" t="s">
        <v>76</v>
      </c>
      <c r="AY812" s="159" t="s">
        <v>146</v>
      </c>
      <c r="BL812" s="164"/>
      <c r="BP812" s="165"/>
    </row>
    <row r="813" spans="2:68" s="14" customFormat="1" ht="14.45" customHeight="1">
      <c r="B813" s="142"/>
      <c r="C813" s="143" t="s">
        <v>1432</v>
      </c>
      <c r="D813" s="143" t="s">
        <v>148</v>
      </c>
      <c r="E813" s="144" t="s">
        <v>1433</v>
      </c>
      <c r="F813" s="145" t="s">
        <v>1434</v>
      </c>
      <c r="G813" s="146" t="s">
        <v>228</v>
      </c>
      <c r="H813" s="147">
        <v>145.54</v>
      </c>
      <c r="I813" s="147"/>
      <c r="J813" s="147">
        <f>ROUND(I813*H813,3)</f>
        <v>0</v>
      </c>
      <c r="K813" s="148"/>
      <c r="L813" s="15"/>
      <c r="M813" s="149"/>
      <c r="N813" s="150" t="s">
        <v>35</v>
      </c>
      <c r="O813" s="151">
        <v>2.0070000000000001E-2</v>
      </c>
      <c r="P813" s="151">
        <f>O813*H813</f>
        <v>2.9209877999999998</v>
      </c>
      <c r="Q813" s="151">
        <v>4.0000000000000003E-5</v>
      </c>
      <c r="R813" s="151">
        <f>Q813*H813</f>
        <v>5.8216000000000006E-3</v>
      </c>
      <c r="S813" s="151">
        <v>0</v>
      </c>
      <c r="T813" s="152">
        <f>S813*H813</f>
        <v>0</v>
      </c>
      <c r="AR813" s="153" t="s">
        <v>232</v>
      </c>
      <c r="AT813" s="153" t="s">
        <v>148</v>
      </c>
      <c r="AU813" s="153" t="s">
        <v>80</v>
      </c>
      <c r="AY813" s="3" t="s">
        <v>146</v>
      </c>
      <c r="BE813" s="154">
        <f>IF(N813="základná",J813,0)</f>
        <v>0</v>
      </c>
      <c r="BF813" s="154">
        <f>IF(N813="znížená",J813,0)</f>
        <v>0</v>
      </c>
      <c r="BG813" s="154">
        <f>IF(N813="zákl. prenesená",J813,0)</f>
        <v>0</v>
      </c>
      <c r="BH813" s="154">
        <f>IF(N813="zníž. prenesená",J813,0)</f>
        <v>0</v>
      </c>
      <c r="BI813" s="154">
        <f>IF(N813="nulová",J813,0)</f>
        <v>0</v>
      </c>
      <c r="BJ813" s="3" t="s">
        <v>80</v>
      </c>
      <c r="BK813" s="155">
        <f>ROUND(I813*H813,3)</f>
        <v>0</v>
      </c>
      <c r="BL813" s="82" t="s">
        <v>232</v>
      </c>
      <c r="BM813" s="153" t="s">
        <v>1435</v>
      </c>
      <c r="BP813" s="83"/>
    </row>
    <row r="814" spans="2:68" s="156" customFormat="1" ht="11.25">
      <c r="B814" s="157"/>
      <c r="D814" s="158" t="s">
        <v>156</v>
      </c>
      <c r="E814" s="159"/>
      <c r="F814" s="160" t="s">
        <v>831</v>
      </c>
      <c r="H814" s="161">
        <v>43.95</v>
      </c>
      <c r="L814" s="157"/>
      <c r="M814" s="162"/>
      <c r="T814" s="163"/>
      <c r="AT814" s="159" t="s">
        <v>156</v>
      </c>
      <c r="AU814" s="159" t="s">
        <v>80</v>
      </c>
      <c r="AV814" s="156" t="s">
        <v>80</v>
      </c>
      <c r="AW814" s="156" t="s">
        <v>27</v>
      </c>
      <c r="AX814" s="156" t="s">
        <v>69</v>
      </c>
      <c r="AY814" s="159" t="s">
        <v>146</v>
      </c>
      <c r="BL814" s="164"/>
      <c r="BP814" s="165"/>
    </row>
    <row r="815" spans="2:68" s="156" customFormat="1" ht="11.25">
      <c r="B815" s="157"/>
      <c r="D815" s="158" t="s">
        <v>156</v>
      </c>
      <c r="E815" s="159"/>
      <c r="F815" s="160" t="s">
        <v>1426</v>
      </c>
      <c r="H815" s="161">
        <v>101.59</v>
      </c>
      <c r="L815" s="157"/>
      <c r="M815" s="162"/>
      <c r="T815" s="163"/>
      <c r="AT815" s="159" t="s">
        <v>156</v>
      </c>
      <c r="AU815" s="159" t="s">
        <v>80</v>
      </c>
      <c r="AV815" s="156" t="s">
        <v>80</v>
      </c>
      <c r="AW815" s="156" t="s">
        <v>27</v>
      </c>
      <c r="AX815" s="156" t="s">
        <v>69</v>
      </c>
      <c r="AY815" s="159" t="s">
        <v>146</v>
      </c>
      <c r="BL815" s="164"/>
      <c r="BP815" s="165"/>
    </row>
    <row r="816" spans="2:68" s="166" customFormat="1" ht="11.25">
      <c r="B816" s="167"/>
      <c r="D816" s="158" t="s">
        <v>156</v>
      </c>
      <c r="E816" s="168"/>
      <c r="F816" s="169" t="s">
        <v>159</v>
      </c>
      <c r="H816" s="170">
        <v>145.54</v>
      </c>
      <c r="L816" s="167"/>
      <c r="M816" s="171"/>
      <c r="T816" s="172"/>
      <c r="AT816" s="168" t="s">
        <v>156</v>
      </c>
      <c r="AU816" s="168" t="s">
        <v>80</v>
      </c>
      <c r="AV816" s="166" t="s">
        <v>87</v>
      </c>
      <c r="AW816" s="166" t="s">
        <v>27</v>
      </c>
      <c r="AX816" s="166" t="s">
        <v>76</v>
      </c>
      <c r="AY816" s="168" t="s">
        <v>146</v>
      </c>
      <c r="BL816" s="173"/>
      <c r="BP816" s="174"/>
    </row>
    <row r="817" spans="2:68" s="14" customFormat="1" ht="24.2" customHeight="1">
      <c r="B817" s="142"/>
      <c r="C817" s="143" t="s">
        <v>1436</v>
      </c>
      <c r="D817" s="143" t="s">
        <v>148</v>
      </c>
      <c r="E817" s="144" t="s">
        <v>1437</v>
      </c>
      <c r="F817" s="145" t="s">
        <v>1438</v>
      </c>
      <c r="G817" s="146" t="s">
        <v>823</v>
      </c>
      <c r="H817" s="147">
        <v>147.74</v>
      </c>
      <c r="I817" s="147"/>
      <c r="J817" s="147">
        <f>ROUND(I817*H817,3)</f>
        <v>0</v>
      </c>
      <c r="K817" s="148"/>
      <c r="L817" s="15"/>
      <c r="M817" s="149"/>
      <c r="N817" s="150" t="s">
        <v>35</v>
      </c>
      <c r="O817" s="151">
        <v>0</v>
      </c>
      <c r="P817" s="151">
        <f>O817*H817</f>
        <v>0</v>
      </c>
      <c r="Q817" s="151">
        <v>0</v>
      </c>
      <c r="R817" s="151">
        <f>Q817*H817</f>
        <v>0</v>
      </c>
      <c r="S817" s="151">
        <v>0</v>
      </c>
      <c r="T817" s="152">
        <f>S817*H817</f>
        <v>0</v>
      </c>
      <c r="AR817" s="153" t="s">
        <v>232</v>
      </c>
      <c r="AT817" s="153" t="s">
        <v>148</v>
      </c>
      <c r="AU817" s="153" t="s">
        <v>80</v>
      </c>
      <c r="AY817" s="3" t="s">
        <v>146</v>
      </c>
      <c r="BE817" s="154">
        <f>IF(N817="základná",J817,0)</f>
        <v>0</v>
      </c>
      <c r="BF817" s="154">
        <f>IF(N817="znížená",J817,0)</f>
        <v>0</v>
      </c>
      <c r="BG817" s="154">
        <f>IF(N817="zákl. prenesená",J817,0)</f>
        <v>0</v>
      </c>
      <c r="BH817" s="154">
        <f>IF(N817="zníž. prenesená",J817,0)</f>
        <v>0</v>
      </c>
      <c r="BI817" s="154">
        <f>IF(N817="nulová",J817,0)</f>
        <v>0</v>
      </c>
      <c r="BJ817" s="3" t="s">
        <v>80</v>
      </c>
      <c r="BK817" s="155">
        <f>ROUND(I817*H817,3)</f>
        <v>0</v>
      </c>
      <c r="BL817" s="82" t="s">
        <v>232</v>
      </c>
      <c r="BM817" s="153" t="s">
        <v>1439</v>
      </c>
      <c r="BP817" s="83"/>
    </row>
    <row r="818" spans="2:68" s="129" customFormat="1" ht="22.9" customHeight="1">
      <c r="B818" s="130"/>
      <c r="D818" s="131" t="s">
        <v>68</v>
      </c>
      <c r="E818" s="140" t="s">
        <v>1440</v>
      </c>
      <c r="F818" s="140" t="s">
        <v>1441</v>
      </c>
      <c r="J818" s="141">
        <f>BK818</f>
        <v>0</v>
      </c>
      <c r="L818" s="130"/>
      <c r="M818" s="134"/>
      <c r="P818" s="135">
        <f>SUM(P819:P838)</f>
        <v>321.93481551999997</v>
      </c>
      <c r="R818" s="135">
        <f>SUM(R819:R838)</f>
        <v>0.19730175999999999</v>
      </c>
      <c r="T818" s="136">
        <f>SUM(T819:T838)</f>
        <v>0</v>
      </c>
      <c r="AR818" s="131" t="s">
        <v>80</v>
      </c>
      <c r="AT818" s="137" t="s">
        <v>68</v>
      </c>
      <c r="AU818" s="137" t="s">
        <v>76</v>
      </c>
      <c r="AY818" s="131" t="s">
        <v>146</v>
      </c>
      <c r="BK818" s="138">
        <f>SUM(BK819:BK838)</f>
        <v>0</v>
      </c>
      <c r="BL818" s="137"/>
      <c r="BP818" s="139"/>
    </row>
    <row r="819" spans="2:68" s="14" customFormat="1" ht="24.2" customHeight="1">
      <c r="B819" s="142"/>
      <c r="C819" s="143" t="s">
        <v>1442</v>
      </c>
      <c r="D819" s="143" t="s">
        <v>148</v>
      </c>
      <c r="E819" s="144" t="s">
        <v>1443</v>
      </c>
      <c r="F819" s="145" t="s">
        <v>1444</v>
      </c>
      <c r="G819" s="146" t="s">
        <v>228</v>
      </c>
      <c r="H819" s="147">
        <v>616.56799999999998</v>
      </c>
      <c r="I819" s="147"/>
      <c r="J819" s="147">
        <f>ROUND(I819*H819,3)</f>
        <v>0</v>
      </c>
      <c r="K819" s="148"/>
      <c r="L819" s="15"/>
      <c r="M819" s="149"/>
      <c r="N819" s="150" t="s">
        <v>35</v>
      </c>
      <c r="O819" s="151">
        <v>0.374</v>
      </c>
      <c r="P819" s="151">
        <f>O819*H819</f>
        <v>230.59643199999999</v>
      </c>
      <c r="Q819" s="151">
        <v>2.4000000000000001E-4</v>
      </c>
      <c r="R819" s="151">
        <f>Q819*H819</f>
        <v>0.14797631999999999</v>
      </c>
      <c r="S819" s="151">
        <v>0</v>
      </c>
      <c r="T819" s="152">
        <f>S819*H819</f>
        <v>0</v>
      </c>
      <c r="AR819" s="153" t="s">
        <v>232</v>
      </c>
      <c r="AT819" s="153" t="s">
        <v>148</v>
      </c>
      <c r="AU819" s="153" t="s">
        <v>80</v>
      </c>
      <c r="AY819" s="3" t="s">
        <v>146</v>
      </c>
      <c r="BE819" s="154">
        <f>IF(N819="základná",J819,0)</f>
        <v>0</v>
      </c>
      <c r="BF819" s="154">
        <f>IF(N819="znížená",J819,0)</f>
        <v>0</v>
      </c>
      <c r="BG819" s="154">
        <f>IF(N819="zákl. prenesená",J819,0)</f>
        <v>0</v>
      </c>
      <c r="BH819" s="154">
        <f>IF(N819="zníž. prenesená",J819,0)</f>
        <v>0</v>
      </c>
      <c r="BI819" s="154">
        <f>IF(N819="nulová",J819,0)</f>
        <v>0</v>
      </c>
      <c r="BJ819" s="3" t="s">
        <v>80</v>
      </c>
      <c r="BK819" s="155">
        <f>ROUND(I819*H819,3)</f>
        <v>0</v>
      </c>
      <c r="BL819" s="82" t="s">
        <v>232</v>
      </c>
      <c r="BM819" s="153" t="s">
        <v>1445</v>
      </c>
      <c r="BP819" s="83"/>
    </row>
    <row r="820" spans="2:68" s="156" customFormat="1" ht="11.25">
      <c r="B820" s="157"/>
      <c r="D820" s="158" t="s">
        <v>156</v>
      </c>
      <c r="E820" s="159"/>
      <c r="F820" s="160" t="s">
        <v>1348</v>
      </c>
      <c r="H820" s="161">
        <v>498.52</v>
      </c>
      <c r="L820" s="157"/>
      <c r="M820" s="162"/>
      <c r="T820" s="163"/>
      <c r="AT820" s="159" t="s">
        <v>156</v>
      </c>
      <c r="AU820" s="159" t="s">
        <v>80</v>
      </c>
      <c r="AV820" s="156" t="s">
        <v>80</v>
      </c>
      <c r="AW820" s="156" t="s">
        <v>27</v>
      </c>
      <c r="AX820" s="156" t="s">
        <v>69</v>
      </c>
      <c r="AY820" s="159" t="s">
        <v>146</v>
      </c>
      <c r="BL820" s="164"/>
      <c r="BP820" s="165"/>
    </row>
    <row r="821" spans="2:68" s="156" customFormat="1" ht="11.25">
      <c r="B821" s="157"/>
      <c r="D821" s="158" t="s">
        <v>156</v>
      </c>
      <c r="E821" s="159"/>
      <c r="F821" s="160" t="s">
        <v>1349</v>
      </c>
      <c r="H821" s="161">
        <v>169.02</v>
      </c>
      <c r="L821" s="157"/>
      <c r="M821" s="162"/>
      <c r="T821" s="163"/>
      <c r="AT821" s="159" t="s">
        <v>156</v>
      </c>
      <c r="AU821" s="159" t="s">
        <v>80</v>
      </c>
      <c r="AV821" s="156" t="s">
        <v>80</v>
      </c>
      <c r="AW821" s="156" t="s">
        <v>27</v>
      </c>
      <c r="AX821" s="156" t="s">
        <v>69</v>
      </c>
      <c r="AY821" s="159" t="s">
        <v>146</v>
      </c>
      <c r="BL821" s="164"/>
      <c r="BP821" s="165"/>
    </row>
    <row r="822" spans="2:68" s="156" customFormat="1" ht="11.25">
      <c r="B822" s="157"/>
      <c r="D822" s="158" t="s">
        <v>156</v>
      </c>
      <c r="E822" s="159"/>
      <c r="F822" s="160" t="s">
        <v>1350</v>
      </c>
      <c r="H822" s="161">
        <v>119.03</v>
      </c>
      <c r="L822" s="157"/>
      <c r="M822" s="162"/>
      <c r="T822" s="163"/>
      <c r="AT822" s="159" t="s">
        <v>156</v>
      </c>
      <c r="AU822" s="159" t="s">
        <v>80</v>
      </c>
      <c r="AV822" s="156" t="s">
        <v>80</v>
      </c>
      <c r="AW822" s="156" t="s">
        <v>27</v>
      </c>
      <c r="AX822" s="156" t="s">
        <v>69</v>
      </c>
      <c r="AY822" s="159" t="s">
        <v>146</v>
      </c>
      <c r="BL822" s="164"/>
      <c r="BP822" s="165"/>
    </row>
    <row r="823" spans="2:68" s="156" customFormat="1" ht="11.25">
      <c r="B823" s="157"/>
      <c r="D823" s="158" t="s">
        <v>156</v>
      </c>
      <c r="E823" s="159"/>
      <c r="F823" s="160" t="s">
        <v>1351</v>
      </c>
      <c r="H823" s="161">
        <v>7036.94</v>
      </c>
      <c r="L823" s="157"/>
      <c r="M823" s="162"/>
      <c r="T823" s="163"/>
      <c r="AT823" s="159" t="s">
        <v>156</v>
      </c>
      <c r="AU823" s="159" t="s">
        <v>80</v>
      </c>
      <c r="AV823" s="156" t="s">
        <v>80</v>
      </c>
      <c r="AW823" s="156" t="s">
        <v>27</v>
      </c>
      <c r="AX823" s="156" t="s">
        <v>69</v>
      </c>
      <c r="AY823" s="159" t="s">
        <v>146</v>
      </c>
      <c r="BL823" s="164"/>
      <c r="BP823" s="165"/>
    </row>
    <row r="824" spans="2:68" s="156" customFormat="1" ht="11.25">
      <c r="B824" s="157"/>
      <c r="D824" s="158" t="s">
        <v>156</v>
      </c>
      <c r="E824" s="159"/>
      <c r="F824" s="160" t="s">
        <v>1352</v>
      </c>
      <c r="H824" s="161">
        <v>1240.8499999999999</v>
      </c>
      <c r="L824" s="157"/>
      <c r="M824" s="162"/>
      <c r="T824" s="163"/>
      <c r="AT824" s="159" t="s">
        <v>156</v>
      </c>
      <c r="AU824" s="159" t="s">
        <v>80</v>
      </c>
      <c r="AV824" s="156" t="s">
        <v>80</v>
      </c>
      <c r="AW824" s="156" t="s">
        <v>27</v>
      </c>
      <c r="AX824" s="156" t="s">
        <v>69</v>
      </c>
      <c r="AY824" s="159" t="s">
        <v>146</v>
      </c>
      <c r="BL824" s="164"/>
      <c r="BP824" s="165"/>
    </row>
    <row r="825" spans="2:68" s="156" customFormat="1" ht="11.25">
      <c r="B825" s="157"/>
      <c r="D825" s="158" t="s">
        <v>156</v>
      </c>
      <c r="E825" s="159"/>
      <c r="F825" s="160" t="s">
        <v>1353</v>
      </c>
      <c r="H825" s="161">
        <v>34.119999999999997</v>
      </c>
      <c r="L825" s="157"/>
      <c r="M825" s="162"/>
      <c r="T825" s="163"/>
      <c r="AT825" s="159" t="s">
        <v>156</v>
      </c>
      <c r="AU825" s="159" t="s">
        <v>80</v>
      </c>
      <c r="AV825" s="156" t="s">
        <v>80</v>
      </c>
      <c r="AW825" s="156" t="s">
        <v>27</v>
      </c>
      <c r="AX825" s="156" t="s">
        <v>69</v>
      </c>
      <c r="AY825" s="159" t="s">
        <v>146</v>
      </c>
      <c r="BL825" s="164"/>
      <c r="BP825" s="165"/>
    </row>
    <row r="826" spans="2:68" s="156" customFormat="1" ht="11.25">
      <c r="B826" s="157"/>
      <c r="D826" s="158" t="s">
        <v>156</v>
      </c>
      <c r="E826" s="159"/>
      <c r="F826" s="160" t="s">
        <v>1354</v>
      </c>
      <c r="H826" s="161">
        <v>387.18</v>
      </c>
      <c r="L826" s="157"/>
      <c r="M826" s="162"/>
      <c r="T826" s="163"/>
      <c r="AT826" s="159" t="s">
        <v>156</v>
      </c>
      <c r="AU826" s="159" t="s">
        <v>80</v>
      </c>
      <c r="AV826" s="156" t="s">
        <v>80</v>
      </c>
      <c r="AW826" s="156" t="s">
        <v>27</v>
      </c>
      <c r="AX826" s="156" t="s">
        <v>69</v>
      </c>
      <c r="AY826" s="159" t="s">
        <v>146</v>
      </c>
      <c r="BL826" s="164"/>
      <c r="BP826" s="165"/>
    </row>
    <row r="827" spans="2:68" s="166" customFormat="1" ht="11.25">
      <c r="B827" s="167"/>
      <c r="D827" s="158" t="s">
        <v>156</v>
      </c>
      <c r="E827" s="168"/>
      <c r="F827" s="169" t="s">
        <v>159</v>
      </c>
      <c r="H827" s="170">
        <v>9485.66</v>
      </c>
      <c r="L827" s="167"/>
      <c r="M827" s="171"/>
      <c r="T827" s="172"/>
      <c r="AT827" s="168" t="s">
        <v>156</v>
      </c>
      <c r="AU827" s="168" t="s">
        <v>80</v>
      </c>
      <c r="AV827" s="166" t="s">
        <v>87</v>
      </c>
      <c r="AW827" s="166" t="s">
        <v>27</v>
      </c>
      <c r="AX827" s="166" t="s">
        <v>69</v>
      </c>
      <c r="AY827" s="168" t="s">
        <v>146</v>
      </c>
      <c r="BL827" s="173"/>
      <c r="BP827" s="174"/>
    </row>
    <row r="828" spans="2:68" s="156" customFormat="1" ht="11.25">
      <c r="B828" s="157"/>
      <c r="D828" s="158" t="s">
        <v>156</v>
      </c>
      <c r="E828" s="159"/>
      <c r="F828" s="160" t="s">
        <v>1446</v>
      </c>
      <c r="H828" s="161">
        <v>616.56790000000001</v>
      </c>
      <c r="L828" s="157"/>
      <c r="M828" s="162"/>
      <c r="T828" s="163"/>
      <c r="AT828" s="159" t="s">
        <v>156</v>
      </c>
      <c r="AU828" s="159" t="s">
        <v>80</v>
      </c>
      <c r="AV828" s="156" t="s">
        <v>80</v>
      </c>
      <c r="AW828" s="156" t="s">
        <v>27</v>
      </c>
      <c r="AX828" s="156" t="s">
        <v>76</v>
      </c>
      <c r="AY828" s="159" t="s">
        <v>146</v>
      </c>
      <c r="BL828" s="164"/>
      <c r="BP828" s="165"/>
    </row>
    <row r="829" spans="2:68" s="14" customFormat="1" ht="24.2" customHeight="1">
      <c r="B829" s="142"/>
      <c r="C829" s="143" t="s">
        <v>1447</v>
      </c>
      <c r="D829" s="143" t="s">
        <v>148</v>
      </c>
      <c r="E829" s="144" t="s">
        <v>1448</v>
      </c>
      <c r="F829" s="145" t="s">
        <v>1449</v>
      </c>
      <c r="G829" s="146" t="s">
        <v>228</v>
      </c>
      <c r="H829" s="147">
        <v>616.56799999999998</v>
      </c>
      <c r="I829" s="147"/>
      <c r="J829" s="147">
        <f>ROUND(I829*H829,3)</f>
        <v>0</v>
      </c>
      <c r="K829" s="148"/>
      <c r="L829" s="15"/>
      <c r="M829" s="149"/>
      <c r="N829" s="150" t="s">
        <v>35</v>
      </c>
      <c r="O829" s="151">
        <v>0.14813999999999999</v>
      </c>
      <c r="P829" s="151">
        <f>O829*H829</f>
        <v>91.338383519999994</v>
      </c>
      <c r="Q829" s="151">
        <v>8.0000000000000007E-5</v>
      </c>
      <c r="R829" s="151">
        <f>Q829*H829</f>
        <v>4.9325440000000005E-2</v>
      </c>
      <c r="S829" s="151">
        <v>0</v>
      </c>
      <c r="T829" s="152">
        <f>S829*H829</f>
        <v>0</v>
      </c>
      <c r="AR829" s="153" t="s">
        <v>232</v>
      </c>
      <c r="AT829" s="153" t="s">
        <v>148</v>
      </c>
      <c r="AU829" s="153" t="s">
        <v>80</v>
      </c>
      <c r="AY829" s="3" t="s">
        <v>146</v>
      </c>
      <c r="BE829" s="154">
        <f>IF(N829="základná",J829,0)</f>
        <v>0</v>
      </c>
      <c r="BF829" s="154">
        <f>IF(N829="znížená",J829,0)</f>
        <v>0</v>
      </c>
      <c r="BG829" s="154">
        <f>IF(N829="zákl. prenesená",J829,0)</f>
        <v>0</v>
      </c>
      <c r="BH829" s="154">
        <f>IF(N829="zníž. prenesená",J829,0)</f>
        <v>0</v>
      </c>
      <c r="BI829" s="154">
        <f>IF(N829="nulová",J829,0)</f>
        <v>0</v>
      </c>
      <c r="BJ829" s="3" t="s">
        <v>80</v>
      </c>
      <c r="BK829" s="155">
        <f>ROUND(I829*H829,3)</f>
        <v>0</v>
      </c>
      <c r="BL829" s="82" t="s">
        <v>232</v>
      </c>
      <c r="BM829" s="153" t="s">
        <v>1450</v>
      </c>
      <c r="BP829" s="83"/>
    </row>
    <row r="830" spans="2:68" s="156" customFormat="1" ht="11.25">
      <c r="B830" s="157"/>
      <c r="D830" s="158" t="s">
        <v>156</v>
      </c>
      <c r="E830" s="159"/>
      <c r="F830" s="160" t="s">
        <v>1348</v>
      </c>
      <c r="H830" s="161">
        <v>498.52</v>
      </c>
      <c r="L830" s="157"/>
      <c r="M830" s="162"/>
      <c r="T830" s="163"/>
      <c r="AT830" s="159" t="s">
        <v>156</v>
      </c>
      <c r="AU830" s="159" t="s">
        <v>80</v>
      </c>
      <c r="AV830" s="156" t="s">
        <v>80</v>
      </c>
      <c r="AW830" s="156" t="s">
        <v>27</v>
      </c>
      <c r="AX830" s="156" t="s">
        <v>69</v>
      </c>
      <c r="AY830" s="159" t="s">
        <v>146</v>
      </c>
      <c r="BL830" s="164"/>
      <c r="BP830" s="165"/>
    </row>
    <row r="831" spans="2:68" s="156" customFormat="1" ht="11.25">
      <c r="B831" s="157"/>
      <c r="D831" s="158" t="s">
        <v>156</v>
      </c>
      <c r="E831" s="159"/>
      <c r="F831" s="160" t="s">
        <v>1349</v>
      </c>
      <c r="H831" s="161">
        <v>169.02</v>
      </c>
      <c r="L831" s="157"/>
      <c r="M831" s="162"/>
      <c r="T831" s="163"/>
      <c r="AT831" s="159" t="s">
        <v>156</v>
      </c>
      <c r="AU831" s="159" t="s">
        <v>80</v>
      </c>
      <c r="AV831" s="156" t="s">
        <v>80</v>
      </c>
      <c r="AW831" s="156" t="s">
        <v>27</v>
      </c>
      <c r="AX831" s="156" t="s">
        <v>69</v>
      </c>
      <c r="AY831" s="159" t="s">
        <v>146</v>
      </c>
      <c r="BL831" s="164"/>
      <c r="BP831" s="165"/>
    </row>
    <row r="832" spans="2:68" s="156" customFormat="1" ht="11.25">
      <c r="B832" s="157"/>
      <c r="D832" s="158" t="s">
        <v>156</v>
      </c>
      <c r="E832" s="159"/>
      <c r="F832" s="160" t="s">
        <v>1350</v>
      </c>
      <c r="H832" s="161">
        <v>119.03</v>
      </c>
      <c r="L832" s="157"/>
      <c r="M832" s="162"/>
      <c r="T832" s="163"/>
      <c r="AT832" s="159" t="s">
        <v>156</v>
      </c>
      <c r="AU832" s="159" t="s">
        <v>80</v>
      </c>
      <c r="AV832" s="156" t="s">
        <v>80</v>
      </c>
      <c r="AW832" s="156" t="s">
        <v>27</v>
      </c>
      <c r="AX832" s="156" t="s">
        <v>69</v>
      </c>
      <c r="AY832" s="159" t="s">
        <v>146</v>
      </c>
      <c r="BL832" s="164"/>
      <c r="BP832" s="165"/>
    </row>
    <row r="833" spans="2:69" s="156" customFormat="1" ht="11.25">
      <c r="B833" s="157"/>
      <c r="D833" s="158" t="s">
        <v>156</v>
      </c>
      <c r="E833" s="159"/>
      <c r="F833" s="160" t="s">
        <v>1351</v>
      </c>
      <c r="H833" s="161">
        <v>7036.94</v>
      </c>
      <c r="L833" s="157"/>
      <c r="M833" s="162"/>
      <c r="T833" s="163"/>
      <c r="AT833" s="159" t="s">
        <v>156</v>
      </c>
      <c r="AU833" s="159" t="s">
        <v>80</v>
      </c>
      <c r="AV833" s="156" t="s">
        <v>80</v>
      </c>
      <c r="AW833" s="156" t="s">
        <v>27</v>
      </c>
      <c r="AX833" s="156" t="s">
        <v>69</v>
      </c>
      <c r="AY833" s="159" t="s">
        <v>146</v>
      </c>
      <c r="BL833" s="164"/>
      <c r="BP833" s="165"/>
    </row>
    <row r="834" spans="2:69" s="156" customFormat="1" ht="11.25">
      <c r="B834" s="157"/>
      <c r="D834" s="158" t="s">
        <v>156</v>
      </c>
      <c r="E834" s="159"/>
      <c r="F834" s="160" t="s">
        <v>1352</v>
      </c>
      <c r="H834" s="161">
        <v>1240.8499999999999</v>
      </c>
      <c r="L834" s="157"/>
      <c r="M834" s="162"/>
      <c r="T834" s="163"/>
      <c r="AT834" s="159" t="s">
        <v>156</v>
      </c>
      <c r="AU834" s="159" t="s">
        <v>80</v>
      </c>
      <c r="AV834" s="156" t="s">
        <v>80</v>
      </c>
      <c r="AW834" s="156" t="s">
        <v>27</v>
      </c>
      <c r="AX834" s="156" t="s">
        <v>69</v>
      </c>
      <c r="AY834" s="159" t="s">
        <v>146</v>
      </c>
      <c r="BL834" s="164"/>
      <c r="BP834" s="165"/>
    </row>
    <row r="835" spans="2:69" s="156" customFormat="1" ht="11.25">
      <c r="B835" s="157"/>
      <c r="D835" s="158" t="s">
        <v>156</v>
      </c>
      <c r="E835" s="159"/>
      <c r="F835" s="160" t="s">
        <v>1353</v>
      </c>
      <c r="H835" s="161">
        <v>34.119999999999997</v>
      </c>
      <c r="L835" s="157"/>
      <c r="M835" s="162"/>
      <c r="T835" s="163"/>
      <c r="AT835" s="159" t="s">
        <v>156</v>
      </c>
      <c r="AU835" s="159" t="s">
        <v>80</v>
      </c>
      <c r="AV835" s="156" t="s">
        <v>80</v>
      </c>
      <c r="AW835" s="156" t="s">
        <v>27</v>
      </c>
      <c r="AX835" s="156" t="s">
        <v>69</v>
      </c>
      <c r="AY835" s="159" t="s">
        <v>146</v>
      </c>
      <c r="BL835" s="164"/>
      <c r="BP835" s="165"/>
    </row>
    <row r="836" spans="2:69" s="156" customFormat="1" ht="11.25">
      <c r="B836" s="157"/>
      <c r="D836" s="158" t="s">
        <v>156</v>
      </c>
      <c r="E836" s="159"/>
      <c r="F836" s="160" t="s">
        <v>1354</v>
      </c>
      <c r="H836" s="161">
        <v>387.18</v>
      </c>
      <c r="L836" s="157"/>
      <c r="M836" s="162"/>
      <c r="T836" s="163"/>
      <c r="AT836" s="159" t="s">
        <v>156</v>
      </c>
      <c r="AU836" s="159" t="s">
        <v>80</v>
      </c>
      <c r="AV836" s="156" t="s">
        <v>80</v>
      </c>
      <c r="AW836" s="156" t="s">
        <v>27</v>
      </c>
      <c r="AX836" s="156" t="s">
        <v>69</v>
      </c>
      <c r="AY836" s="159" t="s">
        <v>146</v>
      </c>
      <c r="BL836" s="164"/>
      <c r="BP836" s="165"/>
    </row>
    <row r="837" spans="2:69" s="166" customFormat="1" ht="11.25">
      <c r="B837" s="167"/>
      <c r="D837" s="158" t="s">
        <v>156</v>
      </c>
      <c r="E837" s="168"/>
      <c r="F837" s="169" t="s">
        <v>159</v>
      </c>
      <c r="H837" s="170">
        <v>9485.66</v>
      </c>
      <c r="L837" s="167"/>
      <c r="M837" s="171"/>
      <c r="T837" s="172"/>
      <c r="AT837" s="168" t="s">
        <v>156</v>
      </c>
      <c r="AU837" s="168" t="s">
        <v>80</v>
      </c>
      <c r="AV837" s="166" t="s">
        <v>87</v>
      </c>
      <c r="AW837" s="166" t="s">
        <v>27</v>
      </c>
      <c r="AX837" s="166" t="s">
        <v>69</v>
      </c>
      <c r="AY837" s="168" t="s">
        <v>146</v>
      </c>
      <c r="BL837" s="173"/>
      <c r="BP837" s="174"/>
    </row>
    <row r="838" spans="2:69" s="156" customFormat="1" ht="11.25">
      <c r="B838" s="157"/>
      <c r="D838" s="158" t="s">
        <v>156</v>
      </c>
      <c r="E838" s="159"/>
      <c r="F838" s="160" t="s">
        <v>1446</v>
      </c>
      <c r="H838" s="161">
        <v>616.56790000000001</v>
      </c>
      <c r="L838" s="157"/>
      <c r="M838" s="162"/>
      <c r="T838" s="163"/>
      <c r="AT838" s="159" t="s">
        <v>156</v>
      </c>
      <c r="AU838" s="159" t="s">
        <v>80</v>
      </c>
      <c r="AV838" s="156" t="s">
        <v>80</v>
      </c>
      <c r="AW838" s="156" t="s">
        <v>27</v>
      </c>
      <c r="AX838" s="156" t="s">
        <v>76</v>
      </c>
      <c r="AY838" s="159" t="s">
        <v>146</v>
      </c>
      <c r="BL838" s="164"/>
      <c r="BP838" s="165"/>
    </row>
    <row r="839" spans="2:69" s="129" customFormat="1" ht="22.9" customHeight="1">
      <c r="B839" s="130"/>
      <c r="D839" s="131" t="s">
        <v>68</v>
      </c>
      <c r="E839" s="140" t="s">
        <v>1451</v>
      </c>
      <c r="F839" s="140" t="s">
        <v>1452</v>
      </c>
      <c r="J839" s="141">
        <f>BK839</f>
        <v>0</v>
      </c>
      <c r="L839" s="130"/>
      <c r="M839" s="134"/>
      <c r="P839" s="135">
        <f>SUM(P840:P842)</f>
        <v>10.27921124</v>
      </c>
      <c r="R839" s="135">
        <f>SUM(R840:R842)</f>
        <v>5.9658799999999998E-3</v>
      </c>
      <c r="T839" s="136">
        <f>SUM(T840:T842)</f>
        <v>0</v>
      </c>
      <c r="AR839" s="131" t="s">
        <v>80</v>
      </c>
      <c r="AT839" s="137" t="s">
        <v>68</v>
      </c>
      <c r="AU839" s="137" t="s">
        <v>76</v>
      </c>
      <c r="AY839" s="131" t="s">
        <v>146</v>
      </c>
      <c r="BK839" s="138">
        <f>SUM(BK840:BK842)</f>
        <v>0</v>
      </c>
      <c r="BL839" s="137"/>
      <c r="BP839" s="139"/>
    </row>
    <row r="840" spans="2:69" s="14" customFormat="1" ht="24.2" customHeight="1">
      <c r="B840" s="142"/>
      <c r="C840" s="143" t="s">
        <v>1453</v>
      </c>
      <c r="D840" s="143" t="s">
        <v>148</v>
      </c>
      <c r="E840" s="144" t="s">
        <v>1454</v>
      </c>
      <c r="F840" s="145" t="s">
        <v>1455</v>
      </c>
      <c r="G840" s="146" t="s">
        <v>228</v>
      </c>
      <c r="H840" s="147">
        <v>8.0619999999999994</v>
      </c>
      <c r="I840" s="147"/>
      <c r="J840" s="147">
        <f>ROUND(I840*H840,3)</f>
        <v>0</v>
      </c>
      <c r="K840" s="148"/>
      <c r="L840" s="15"/>
      <c r="M840" s="149"/>
      <c r="N840" s="150" t="s">
        <v>35</v>
      </c>
      <c r="O840" s="151">
        <v>1.27502</v>
      </c>
      <c r="P840" s="151">
        <f>O840*H840</f>
        <v>10.27921124</v>
      </c>
      <c r="Q840" s="151">
        <v>7.3999999999999999E-4</v>
      </c>
      <c r="R840" s="151">
        <f>Q840*H840</f>
        <v>5.9658799999999998E-3</v>
      </c>
      <c r="S840" s="151">
        <v>0</v>
      </c>
      <c r="T840" s="152">
        <f>S840*H840</f>
        <v>0</v>
      </c>
      <c r="AR840" s="153" t="s">
        <v>232</v>
      </c>
      <c r="AT840" s="153" t="s">
        <v>148</v>
      </c>
      <c r="AU840" s="153" t="s">
        <v>80</v>
      </c>
      <c r="AY840" s="3" t="s">
        <v>146</v>
      </c>
      <c r="BE840" s="154">
        <f>IF(N840="základná",J840,0)</f>
        <v>0</v>
      </c>
      <c r="BF840" s="154">
        <f>IF(N840="znížená",J840,0)</f>
        <v>0</v>
      </c>
      <c r="BG840" s="154">
        <f>IF(N840="zákl. prenesená",J840,0)</f>
        <v>0</v>
      </c>
      <c r="BH840" s="154">
        <f>IF(N840="zníž. prenesená",J840,0)</f>
        <v>0</v>
      </c>
      <c r="BI840" s="154">
        <f>IF(N840="nulová",J840,0)</f>
        <v>0</v>
      </c>
      <c r="BJ840" s="3" t="s">
        <v>80</v>
      </c>
      <c r="BK840" s="155">
        <f>ROUND(I840*H840,3)</f>
        <v>0</v>
      </c>
      <c r="BL840" s="82" t="s">
        <v>232</v>
      </c>
      <c r="BM840" s="153" t="s">
        <v>1456</v>
      </c>
      <c r="BP840" s="83"/>
    </row>
    <row r="841" spans="2:69" s="156" customFormat="1" ht="11.25">
      <c r="B841" s="157"/>
      <c r="D841" s="158" t="s">
        <v>156</v>
      </c>
      <c r="E841" s="159"/>
      <c r="F841" s="160" t="s">
        <v>1457</v>
      </c>
      <c r="H841" s="161">
        <v>8.0619999999999994</v>
      </c>
      <c r="L841" s="157"/>
      <c r="M841" s="162"/>
      <c r="T841" s="163"/>
      <c r="AT841" s="159" t="s">
        <v>156</v>
      </c>
      <c r="AU841" s="159" t="s">
        <v>80</v>
      </c>
      <c r="AV841" s="156" t="s">
        <v>80</v>
      </c>
      <c r="AW841" s="156" t="s">
        <v>27</v>
      </c>
      <c r="AX841" s="156" t="s">
        <v>76</v>
      </c>
      <c r="AY841" s="159" t="s">
        <v>146</v>
      </c>
      <c r="BL841" s="164"/>
      <c r="BP841" s="165"/>
    </row>
    <row r="842" spans="2:69" s="14" customFormat="1" ht="24.2" customHeight="1">
      <c r="B842" s="142"/>
      <c r="C842" s="143" t="s">
        <v>1458</v>
      </c>
      <c r="D842" s="143" t="s">
        <v>148</v>
      </c>
      <c r="E842" s="144" t="s">
        <v>1459</v>
      </c>
      <c r="F842" s="145" t="s">
        <v>1460</v>
      </c>
      <c r="G842" s="146" t="s">
        <v>823</v>
      </c>
      <c r="H842" s="147">
        <v>26.202000000000002</v>
      </c>
      <c r="I842" s="147"/>
      <c r="J842" s="147">
        <f>ROUND(I842*H842,3)</f>
        <v>0</v>
      </c>
      <c r="K842" s="148"/>
      <c r="L842" s="15"/>
      <c r="M842" s="149"/>
      <c r="N842" s="150" t="s">
        <v>35</v>
      </c>
      <c r="O842" s="151">
        <v>0</v>
      </c>
      <c r="P842" s="151">
        <f>O842*H842</f>
        <v>0</v>
      </c>
      <c r="Q842" s="151">
        <v>0</v>
      </c>
      <c r="R842" s="151">
        <f>Q842*H842</f>
        <v>0</v>
      </c>
      <c r="S842" s="151">
        <v>0</v>
      </c>
      <c r="T842" s="152">
        <f>S842*H842</f>
        <v>0</v>
      </c>
      <c r="AR842" s="153" t="s">
        <v>232</v>
      </c>
      <c r="AT842" s="153" t="s">
        <v>148</v>
      </c>
      <c r="AU842" s="153" t="s">
        <v>80</v>
      </c>
      <c r="AY842" s="3" t="s">
        <v>146</v>
      </c>
      <c r="BE842" s="154">
        <f>IF(N842="základná",J842,0)</f>
        <v>0</v>
      </c>
      <c r="BF842" s="154">
        <f>IF(N842="znížená",J842,0)</f>
        <v>0</v>
      </c>
      <c r="BG842" s="154">
        <f>IF(N842="zákl. prenesená",J842,0)</f>
        <v>0</v>
      </c>
      <c r="BH842" s="154">
        <f>IF(N842="zníž. prenesená",J842,0)</f>
        <v>0</v>
      </c>
      <c r="BI842" s="154">
        <f>IF(N842="nulová",J842,0)</f>
        <v>0</v>
      </c>
      <c r="BJ842" s="3" t="s">
        <v>80</v>
      </c>
      <c r="BK842" s="155">
        <f>ROUND(I842*H842,3)</f>
        <v>0</v>
      </c>
      <c r="BL842" s="82" t="s">
        <v>232</v>
      </c>
      <c r="BM842" s="153" t="s">
        <v>1461</v>
      </c>
      <c r="BP842" s="83" t="s">
        <v>1462</v>
      </c>
    </row>
    <row r="843" spans="2:69" s="129" customFormat="1" ht="25.9" customHeight="1">
      <c r="B843" s="130"/>
      <c r="D843" s="131" t="s">
        <v>68</v>
      </c>
      <c r="E843" s="132" t="s">
        <v>341</v>
      </c>
      <c r="F843" s="132" t="s">
        <v>1463</v>
      </c>
      <c r="J843" s="133">
        <f>BK843</f>
        <v>0</v>
      </c>
      <c r="L843" s="130"/>
      <c r="M843" s="134"/>
      <c r="P843" s="135">
        <f>P844+P1007+P1048+P1071+P1090+P1114+P1140+P1171+P1199+P1212</f>
        <v>0</v>
      </c>
      <c r="R843" s="135">
        <f>R844+R1007+R1048+R1071+R1090+R1114+R1140+R1171+R1199+R1212</f>
        <v>0</v>
      </c>
      <c r="T843" s="136">
        <f>T844+T1007+T1048+T1071+T1090+T1114+T1140+T1171+T1199+T1212</f>
        <v>0</v>
      </c>
      <c r="AR843" s="131" t="s">
        <v>84</v>
      </c>
      <c r="AT843" s="137" t="s">
        <v>68</v>
      </c>
      <c r="AU843" s="137" t="s">
        <v>69</v>
      </c>
      <c r="AY843" s="131" t="s">
        <v>146</v>
      </c>
      <c r="BK843" s="138">
        <f>BK844+BK1199+BK1212</f>
        <v>0</v>
      </c>
      <c r="BL843" s="137"/>
      <c r="BP843" s="193" t="s">
        <v>1464</v>
      </c>
      <c r="BQ843" s="129" t="s">
        <v>1465</v>
      </c>
    </row>
    <row r="844" spans="2:69" s="129" customFormat="1" ht="22.9" customHeight="1">
      <c r="B844" s="130"/>
      <c r="D844" s="131" t="s">
        <v>68</v>
      </c>
      <c r="E844" s="140" t="s">
        <v>1466</v>
      </c>
      <c r="F844" s="140" t="s">
        <v>1467</v>
      </c>
      <c r="J844" s="141">
        <f>BK844</f>
        <v>0</v>
      </c>
      <c r="L844" s="130"/>
      <c r="M844" s="134"/>
      <c r="P844" s="135">
        <f>SUM(P845:P1006)</f>
        <v>0</v>
      </c>
      <c r="R844" s="135">
        <f>SUM(R845:R1006)</f>
        <v>0</v>
      </c>
      <c r="T844" s="136">
        <f>SUM(T845:T1006)</f>
        <v>0</v>
      </c>
      <c r="AR844" s="131" t="s">
        <v>84</v>
      </c>
      <c r="AT844" s="137" t="s">
        <v>68</v>
      </c>
      <c r="AU844" s="137" t="s">
        <v>76</v>
      </c>
      <c r="AY844" s="131" t="s">
        <v>146</v>
      </c>
      <c r="BK844" s="138">
        <f>SUM(BK845:BK1006)</f>
        <v>0</v>
      </c>
      <c r="BL844" s="137"/>
      <c r="BP844" s="194">
        <v>1.0710065950000001</v>
      </c>
    </row>
    <row r="845" spans="2:69" s="14" customFormat="1" ht="24.2" customHeight="1">
      <c r="B845" s="142"/>
      <c r="C845" s="184" t="s">
        <v>1468</v>
      </c>
      <c r="D845" s="184" t="s">
        <v>341</v>
      </c>
      <c r="E845" s="185" t="s">
        <v>1469</v>
      </c>
      <c r="F845" s="186" t="s">
        <v>1470</v>
      </c>
      <c r="G845" s="187" t="s">
        <v>654</v>
      </c>
      <c r="H845" s="188">
        <v>2</v>
      </c>
      <c r="I845" s="188"/>
      <c r="J845" s="188">
        <f t="shared" ref="J845:J876" si="34">ROUND(I845*H845,3)</f>
        <v>0</v>
      </c>
      <c r="K845" s="189"/>
      <c r="L845" s="190"/>
      <c r="M845" s="191"/>
      <c r="N845" s="192" t="s">
        <v>35</v>
      </c>
      <c r="O845" s="151">
        <v>0</v>
      </c>
      <c r="P845" s="151">
        <f t="shared" ref="P845:P876" si="35">O845*H845</f>
        <v>0</v>
      </c>
      <c r="Q845" s="151">
        <v>0</v>
      </c>
      <c r="R845" s="151">
        <f t="shared" ref="R845:R876" si="36">Q845*H845</f>
        <v>0</v>
      </c>
      <c r="S845" s="151">
        <v>0</v>
      </c>
      <c r="T845" s="152">
        <f t="shared" ref="T845:T876" si="37">S845*H845</f>
        <v>0</v>
      </c>
      <c r="AR845" s="153" t="s">
        <v>1393</v>
      </c>
      <c r="AT845" s="153" t="s">
        <v>341</v>
      </c>
      <c r="AU845" s="153" t="s">
        <v>80</v>
      </c>
      <c r="AY845" s="3" t="s">
        <v>146</v>
      </c>
      <c r="BE845" s="154">
        <f t="shared" ref="BE845:BE876" si="38">IF(N845="základná",J845,0)</f>
        <v>0</v>
      </c>
      <c r="BF845" s="154">
        <f t="shared" ref="BF845:BF876" si="39">IF(N845="znížená",J845,0)</f>
        <v>0</v>
      </c>
      <c r="BG845" s="154">
        <f t="shared" ref="BG845:BG876" si="40">IF(N845="zákl. prenesená",J845,0)</f>
        <v>0</v>
      </c>
      <c r="BH845" s="154">
        <f t="shared" ref="BH845:BH876" si="41">IF(N845="zníž. prenesená",J845,0)</f>
        <v>0</v>
      </c>
      <c r="BI845" s="154">
        <f t="shared" ref="BI845:BI876" si="42">IF(N845="nulová",J845,0)</f>
        <v>0</v>
      </c>
      <c r="BJ845" s="3" t="s">
        <v>80</v>
      </c>
      <c r="BK845" s="155">
        <f t="shared" ref="BK845:BK876" si="43">ROUND(I845*H845,3)</f>
        <v>0</v>
      </c>
      <c r="BL845" s="82" t="s">
        <v>488</v>
      </c>
      <c r="BM845" s="153" t="s">
        <v>1471</v>
      </c>
      <c r="BP845" s="195">
        <f t="shared" ref="BP845:BP876" si="44">BP844</f>
        <v>1.0710065950000001</v>
      </c>
      <c r="BQ845" s="188">
        <v>1.161</v>
      </c>
    </row>
    <row r="846" spans="2:69" s="14" customFormat="1" ht="24.2" customHeight="1">
      <c r="B846" s="142"/>
      <c r="C846" s="184" t="s">
        <v>1472</v>
      </c>
      <c r="D846" s="184" t="s">
        <v>341</v>
      </c>
      <c r="E846" s="185" t="s">
        <v>1473</v>
      </c>
      <c r="F846" s="186" t="s">
        <v>1474</v>
      </c>
      <c r="G846" s="187" t="s">
        <v>151</v>
      </c>
      <c r="H846" s="188">
        <v>25</v>
      </c>
      <c r="I846" s="188"/>
      <c r="J846" s="188">
        <f t="shared" si="34"/>
        <v>0</v>
      </c>
      <c r="K846" s="189"/>
      <c r="L846" s="190"/>
      <c r="M846" s="191"/>
      <c r="N846" s="192" t="s">
        <v>35</v>
      </c>
      <c r="O846" s="151">
        <v>0</v>
      </c>
      <c r="P846" s="151">
        <f t="shared" si="35"/>
        <v>0</v>
      </c>
      <c r="Q846" s="151">
        <v>0</v>
      </c>
      <c r="R846" s="151">
        <f t="shared" si="36"/>
        <v>0</v>
      </c>
      <c r="S846" s="151">
        <v>0</v>
      </c>
      <c r="T846" s="152">
        <f t="shared" si="37"/>
        <v>0</v>
      </c>
      <c r="AR846" s="153" t="s">
        <v>1393</v>
      </c>
      <c r="AT846" s="153" t="s">
        <v>341</v>
      </c>
      <c r="AU846" s="153" t="s">
        <v>80</v>
      </c>
      <c r="AY846" s="3" t="s">
        <v>146</v>
      </c>
      <c r="BE846" s="154">
        <f t="shared" si="38"/>
        <v>0</v>
      </c>
      <c r="BF846" s="154">
        <f t="shared" si="39"/>
        <v>0</v>
      </c>
      <c r="BG846" s="154">
        <f t="shared" si="40"/>
        <v>0</v>
      </c>
      <c r="BH846" s="154">
        <f t="shared" si="41"/>
        <v>0</v>
      </c>
      <c r="BI846" s="154">
        <f t="shared" si="42"/>
        <v>0</v>
      </c>
      <c r="BJ846" s="3" t="s">
        <v>80</v>
      </c>
      <c r="BK846" s="155">
        <f t="shared" si="43"/>
        <v>0</v>
      </c>
      <c r="BL846" s="82" t="s">
        <v>488</v>
      </c>
      <c r="BM846" s="153" t="s">
        <v>1475</v>
      </c>
      <c r="BP846" s="195">
        <f t="shared" si="44"/>
        <v>1.0710065950000001</v>
      </c>
      <c r="BQ846" s="188">
        <v>5.2140000000000004</v>
      </c>
    </row>
    <row r="847" spans="2:69" s="14" customFormat="1" ht="14.45" customHeight="1">
      <c r="B847" s="142"/>
      <c r="C847" s="184" t="s">
        <v>1476</v>
      </c>
      <c r="D847" s="184" t="s">
        <v>341</v>
      </c>
      <c r="E847" s="185" t="s">
        <v>1477</v>
      </c>
      <c r="F847" s="186" t="s">
        <v>1478</v>
      </c>
      <c r="G847" s="187" t="s">
        <v>151</v>
      </c>
      <c r="H847" s="188">
        <v>7</v>
      </c>
      <c r="I847" s="188"/>
      <c r="J847" s="188">
        <f t="shared" si="34"/>
        <v>0</v>
      </c>
      <c r="K847" s="189"/>
      <c r="L847" s="190"/>
      <c r="M847" s="191"/>
      <c r="N847" s="192" t="s">
        <v>35</v>
      </c>
      <c r="O847" s="151">
        <v>0</v>
      </c>
      <c r="P847" s="151">
        <f t="shared" si="35"/>
        <v>0</v>
      </c>
      <c r="Q847" s="151">
        <v>0</v>
      </c>
      <c r="R847" s="151">
        <f t="shared" si="36"/>
        <v>0</v>
      </c>
      <c r="S847" s="151">
        <v>0</v>
      </c>
      <c r="T847" s="152">
        <f t="shared" si="37"/>
        <v>0</v>
      </c>
      <c r="AR847" s="153" t="s">
        <v>1393</v>
      </c>
      <c r="AT847" s="153" t="s">
        <v>341</v>
      </c>
      <c r="AU847" s="153" t="s">
        <v>80</v>
      </c>
      <c r="AY847" s="3" t="s">
        <v>146</v>
      </c>
      <c r="BE847" s="154">
        <f t="shared" si="38"/>
        <v>0</v>
      </c>
      <c r="BF847" s="154">
        <f t="shared" si="39"/>
        <v>0</v>
      </c>
      <c r="BG847" s="154">
        <f t="shared" si="40"/>
        <v>0</v>
      </c>
      <c r="BH847" s="154">
        <f t="shared" si="41"/>
        <v>0</v>
      </c>
      <c r="BI847" s="154">
        <f t="shared" si="42"/>
        <v>0</v>
      </c>
      <c r="BJ847" s="3" t="s">
        <v>80</v>
      </c>
      <c r="BK847" s="155">
        <f t="shared" si="43"/>
        <v>0</v>
      </c>
      <c r="BL847" s="82" t="s">
        <v>488</v>
      </c>
      <c r="BM847" s="153" t="s">
        <v>1479</v>
      </c>
      <c r="BP847" s="195">
        <f t="shared" si="44"/>
        <v>1.0710065950000001</v>
      </c>
      <c r="BQ847" s="188">
        <v>0.92200000000000004</v>
      </c>
    </row>
    <row r="848" spans="2:69" s="14" customFormat="1" ht="24.2" customHeight="1">
      <c r="B848" s="142"/>
      <c r="C848" s="184" t="s">
        <v>1480</v>
      </c>
      <c r="D848" s="184" t="s">
        <v>341</v>
      </c>
      <c r="E848" s="185" t="s">
        <v>1481</v>
      </c>
      <c r="F848" s="186" t="s">
        <v>1482</v>
      </c>
      <c r="G848" s="187" t="s">
        <v>151</v>
      </c>
      <c r="H848" s="188">
        <v>126</v>
      </c>
      <c r="I848" s="188"/>
      <c r="J848" s="188">
        <f t="shared" si="34"/>
        <v>0</v>
      </c>
      <c r="K848" s="189"/>
      <c r="L848" s="190"/>
      <c r="M848" s="191"/>
      <c r="N848" s="192" t="s">
        <v>35</v>
      </c>
      <c r="O848" s="151">
        <v>0</v>
      </c>
      <c r="P848" s="151">
        <f t="shared" si="35"/>
        <v>0</v>
      </c>
      <c r="Q848" s="151">
        <v>0</v>
      </c>
      <c r="R848" s="151">
        <f t="shared" si="36"/>
        <v>0</v>
      </c>
      <c r="S848" s="151">
        <v>0</v>
      </c>
      <c r="T848" s="152">
        <f t="shared" si="37"/>
        <v>0</v>
      </c>
      <c r="AR848" s="153" t="s">
        <v>1393</v>
      </c>
      <c r="AT848" s="153" t="s">
        <v>341</v>
      </c>
      <c r="AU848" s="153" t="s">
        <v>80</v>
      </c>
      <c r="AY848" s="3" t="s">
        <v>146</v>
      </c>
      <c r="BE848" s="154">
        <f t="shared" si="38"/>
        <v>0</v>
      </c>
      <c r="BF848" s="154">
        <f t="shared" si="39"/>
        <v>0</v>
      </c>
      <c r="BG848" s="154">
        <f t="shared" si="40"/>
        <v>0</v>
      </c>
      <c r="BH848" s="154">
        <f t="shared" si="41"/>
        <v>0</v>
      </c>
      <c r="BI848" s="154">
        <f t="shared" si="42"/>
        <v>0</v>
      </c>
      <c r="BJ848" s="3" t="s">
        <v>80</v>
      </c>
      <c r="BK848" s="155">
        <f t="shared" si="43"/>
        <v>0</v>
      </c>
      <c r="BL848" s="82" t="s">
        <v>488</v>
      </c>
      <c r="BM848" s="153" t="s">
        <v>1483</v>
      </c>
      <c r="BP848" s="195">
        <f t="shared" si="44"/>
        <v>1.0710065950000001</v>
      </c>
      <c r="BQ848" s="188">
        <v>0.92200000000000004</v>
      </c>
    </row>
    <row r="849" spans="2:69" s="14" customFormat="1" ht="14.45" customHeight="1">
      <c r="B849" s="142"/>
      <c r="C849" s="184" t="s">
        <v>1484</v>
      </c>
      <c r="D849" s="184" t="s">
        <v>341</v>
      </c>
      <c r="E849" s="185" t="s">
        <v>1485</v>
      </c>
      <c r="F849" s="186" t="s">
        <v>1486</v>
      </c>
      <c r="G849" s="187" t="s">
        <v>151</v>
      </c>
      <c r="H849" s="188">
        <v>53</v>
      </c>
      <c r="I849" s="188"/>
      <c r="J849" s="188">
        <f t="shared" si="34"/>
        <v>0</v>
      </c>
      <c r="K849" s="189"/>
      <c r="L849" s="190"/>
      <c r="M849" s="191"/>
      <c r="N849" s="192" t="s">
        <v>35</v>
      </c>
      <c r="O849" s="151">
        <v>0</v>
      </c>
      <c r="P849" s="151">
        <f t="shared" si="35"/>
        <v>0</v>
      </c>
      <c r="Q849" s="151">
        <v>0</v>
      </c>
      <c r="R849" s="151">
        <f t="shared" si="36"/>
        <v>0</v>
      </c>
      <c r="S849" s="151">
        <v>0</v>
      </c>
      <c r="T849" s="152">
        <f t="shared" si="37"/>
        <v>0</v>
      </c>
      <c r="AR849" s="153" t="s">
        <v>1393</v>
      </c>
      <c r="AT849" s="153" t="s">
        <v>341</v>
      </c>
      <c r="AU849" s="153" t="s">
        <v>80</v>
      </c>
      <c r="AY849" s="3" t="s">
        <v>146</v>
      </c>
      <c r="BE849" s="154">
        <f t="shared" si="38"/>
        <v>0</v>
      </c>
      <c r="BF849" s="154">
        <f t="shared" si="39"/>
        <v>0</v>
      </c>
      <c r="BG849" s="154">
        <f t="shared" si="40"/>
        <v>0</v>
      </c>
      <c r="BH849" s="154">
        <f t="shared" si="41"/>
        <v>0</v>
      </c>
      <c r="BI849" s="154">
        <f t="shared" si="42"/>
        <v>0</v>
      </c>
      <c r="BJ849" s="3" t="s">
        <v>80</v>
      </c>
      <c r="BK849" s="155">
        <f t="shared" si="43"/>
        <v>0</v>
      </c>
      <c r="BL849" s="82" t="s">
        <v>488</v>
      </c>
      <c r="BM849" s="153" t="s">
        <v>1487</v>
      </c>
      <c r="BP849" s="195">
        <f t="shared" si="44"/>
        <v>1.0710065950000001</v>
      </c>
      <c r="BQ849" s="188">
        <v>0.51200000000000001</v>
      </c>
    </row>
    <row r="850" spans="2:69" s="14" customFormat="1" ht="14.45" customHeight="1">
      <c r="B850" s="142"/>
      <c r="C850" s="184" t="s">
        <v>1488</v>
      </c>
      <c r="D850" s="184" t="s">
        <v>341</v>
      </c>
      <c r="E850" s="185" t="s">
        <v>1489</v>
      </c>
      <c r="F850" s="186" t="s">
        <v>1490</v>
      </c>
      <c r="G850" s="187" t="s">
        <v>151</v>
      </c>
      <c r="H850" s="188">
        <v>80</v>
      </c>
      <c r="I850" s="188"/>
      <c r="J850" s="188">
        <f t="shared" si="34"/>
        <v>0</v>
      </c>
      <c r="K850" s="189"/>
      <c r="L850" s="190"/>
      <c r="M850" s="191"/>
      <c r="N850" s="192" t="s">
        <v>35</v>
      </c>
      <c r="O850" s="151">
        <v>0</v>
      </c>
      <c r="P850" s="151">
        <f t="shared" si="35"/>
        <v>0</v>
      </c>
      <c r="Q850" s="151">
        <v>0</v>
      </c>
      <c r="R850" s="151">
        <f t="shared" si="36"/>
        <v>0</v>
      </c>
      <c r="S850" s="151">
        <v>0</v>
      </c>
      <c r="T850" s="152">
        <f t="shared" si="37"/>
        <v>0</v>
      </c>
      <c r="AR850" s="153" t="s">
        <v>1393</v>
      </c>
      <c r="AT850" s="153" t="s">
        <v>341</v>
      </c>
      <c r="AU850" s="153" t="s">
        <v>80</v>
      </c>
      <c r="AY850" s="3" t="s">
        <v>146</v>
      </c>
      <c r="BE850" s="154">
        <f t="shared" si="38"/>
        <v>0</v>
      </c>
      <c r="BF850" s="154">
        <f t="shared" si="39"/>
        <v>0</v>
      </c>
      <c r="BG850" s="154">
        <f t="shared" si="40"/>
        <v>0</v>
      </c>
      <c r="BH850" s="154">
        <f t="shared" si="41"/>
        <v>0</v>
      </c>
      <c r="BI850" s="154">
        <f t="shared" si="42"/>
        <v>0</v>
      </c>
      <c r="BJ850" s="3" t="s">
        <v>80</v>
      </c>
      <c r="BK850" s="155">
        <f t="shared" si="43"/>
        <v>0</v>
      </c>
      <c r="BL850" s="82" t="s">
        <v>488</v>
      </c>
      <c r="BM850" s="153" t="s">
        <v>1491</v>
      </c>
      <c r="BP850" s="195">
        <f t="shared" si="44"/>
        <v>1.0710065950000001</v>
      </c>
      <c r="BQ850" s="188">
        <v>0.46400000000000002</v>
      </c>
    </row>
    <row r="851" spans="2:69" s="14" customFormat="1" ht="14.45" customHeight="1">
      <c r="B851" s="142"/>
      <c r="C851" s="184" t="s">
        <v>1492</v>
      </c>
      <c r="D851" s="184" t="s">
        <v>341</v>
      </c>
      <c r="E851" s="185" t="s">
        <v>1493</v>
      </c>
      <c r="F851" s="186" t="s">
        <v>1494</v>
      </c>
      <c r="G851" s="187" t="s">
        <v>151</v>
      </c>
      <c r="H851" s="188">
        <v>60</v>
      </c>
      <c r="I851" s="188"/>
      <c r="J851" s="188">
        <f t="shared" si="34"/>
        <v>0</v>
      </c>
      <c r="K851" s="189"/>
      <c r="L851" s="190"/>
      <c r="M851" s="191"/>
      <c r="N851" s="192" t="s">
        <v>35</v>
      </c>
      <c r="O851" s="151">
        <v>0</v>
      </c>
      <c r="P851" s="151">
        <f t="shared" si="35"/>
        <v>0</v>
      </c>
      <c r="Q851" s="151">
        <v>0</v>
      </c>
      <c r="R851" s="151">
        <f t="shared" si="36"/>
        <v>0</v>
      </c>
      <c r="S851" s="151">
        <v>0</v>
      </c>
      <c r="T851" s="152">
        <f t="shared" si="37"/>
        <v>0</v>
      </c>
      <c r="AR851" s="153" t="s">
        <v>1393</v>
      </c>
      <c r="AT851" s="153" t="s">
        <v>341</v>
      </c>
      <c r="AU851" s="153" t="s">
        <v>80</v>
      </c>
      <c r="AY851" s="3" t="s">
        <v>146</v>
      </c>
      <c r="BE851" s="154">
        <f t="shared" si="38"/>
        <v>0</v>
      </c>
      <c r="BF851" s="154">
        <f t="shared" si="39"/>
        <v>0</v>
      </c>
      <c r="BG851" s="154">
        <f t="shared" si="40"/>
        <v>0</v>
      </c>
      <c r="BH851" s="154">
        <f t="shared" si="41"/>
        <v>0</v>
      </c>
      <c r="BI851" s="154">
        <f t="shared" si="42"/>
        <v>0</v>
      </c>
      <c r="BJ851" s="3" t="s">
        <v>80</v>
      </c>
      <c r="BK851" s="155">
        <f t="shared" si="43"/>
        <v>0</v>
      </c>
      <c r="BL851" s="82" t="s">
        <v>488</v>
      </c>
      <c r="BM851" s="153" t="s">
        <v>1495</v>
      </c>
      <c r="BP851" s="195">
        <f t="shared" si="44"/>
        <v>1.0710065950000001</v>
      </c>
      <c r="BQ851" s="188">
        <v>1.1299999999999999</v>
      </c>
    </row>
    <row r="852" spans="2:69" s="14" customFormat="1" ht="14.45" customHeight="1">
      <c r="B852" s="142"/>
      <c r="C852" s="184" t="s">
        <v>1496</v>
      </c>
      <c r="D852" s="184" t="s">
        <v>341</v>
      </c>
      <c r="E852" s="185" t="s">
        <v>1497</v>
      </c>
      <c r="F852" s="186" t="s">
        <v>1498</v>
      </c>
      <c r="G852" s="187" t="s">
        <v>151</v>
      </c>
      <c r="H852" s="188">
        <v>60</v>
      </c>
      <c r="I852" s="188"/>
      <c r="J852" s="188">
        <f t="shared" si="34"/>
        <v>0</v>
      </c>
      <c r="K852" s="189"/>
      <c r="L852" s="190"/>
      <c r="M852" s="191"/>
      <c r="N852" s="192" t="s">
        <v>35</v>
      </c>
      <c r="O852" s="151">
        <v>0</v>
      </c>
      <c r="P852" s="151">
        <f t="shared" si="35"/>
        <v>0</v>
      </c>
      <c r="Q852" s="151">
        <v>0</v>
      </c>
      <c r="R852" s="151">
        <f t="shared" si="36"/>
        <v>0</v>
      </c>
      <c r="S852" s="151">
        <v>0</v>
      </c>
      <c r="T852" s="152">
        <f t="shared" si="37"/>
        <v>0</v>
      </c>
      <c r="AR852" s="153" t="s">
        <v>1393</v>
      </c>
      <c r="AT852" s="153" t="s">
        <v>341</v>
      </c>
      <c r="AU852" s="153" t="s">
        <v>80</v>
      </c>
      <c r="AY852" s="3" t="s">
        <v>146</v>
      </c>
      <c r="BE852" s="154">
        <f t="shared" si="38"/>
        <v>0</v>
      </c>
      <c r="BF852" s="154">
        <f t="shared" si="39"/>
        <v>0</v>
      </c>
      <c r="BG852" s="154">
        <f t="shared" si="40"/>
        <v>0</v>
      </c>
      <c r="BH852" s="154">
        <f t="shared" si="41"/>
        <v>0</v>
      </c>
      <c r="BI852" s="154">
        <f t="shared" si="42"/>
        <v>0</v>
      </c>
      <c r="BJ852" s="3" t="s">
        <v>80</v>
      </c>
      <c r="BK852" s="155">
        <f t="shared" si="43"/>
        <v>0</v>
      </c>
      <c r="BL852" s="82" t="s">
        <v>488</v>
      </c>
      <c r="BM852" s="153" t="s">
        <v>1499</v>
      </c>
      <c r="BP852" s="195">
        <f t="shared" si="44"/>
        <v>1.0710065950000001</v>
      </c>
      <c r="BQ852" s="188">
        <v>1.454</v>
      </c>
    </row>
    <row r="853" spans="2:69" s="14" customFormat="1" ht="14.45" customHeight="1">
      <c r="B853" s="142"/>
      <c r="C853" s="184" t="s">
        <v>1500</v>
      </c>
      <c r="D853" s="184" t="s">
        <v>341</v>
      </c>
      <c r="E853" s="185" t="s">
        <v>1493</v>
      </c>
      <c r="F853" s="186" t="s">
        <v>1494</v>
      </c>
      <c r="G853" s="187" t="s">
        <v>151</v>
      </c>
      <c r="H853" s="188">
        <v>25</v>
      </c>
      <c r="I853" s="188"/>
      <c r="J853" s="188">
        <f t="shared" si="34"/>
        <v>0</v>
      </c>
      <c r="K853" s="189"/>
      <c r="L853" s="190"/>
      <c r="M853" s="191"/>
      <c r="N853" s="192" t="s">
        <v>35</v>
      </c>
      <c r="O853" s="151">
        <v>0</v>
      </c>
      <c r="P853" s="151">
        <f t="shared" si="35"/>
        <v>0</v>
      </c>
      <c r="Q853" s="151">
        <v>0</v>
      </c>
      <c r="R853" s="151">
        <f t="shared" si="36"/>
        <v>0</v>
      </c>
      <c r="S853" s="151">
        <v>0</v>
      </c>
      <c r="T853" s="152">
        <f t="shared" si="37"/>
        <v>0</v>
      </c>
      <c r="AR853" s="153" t="s">
        <v>1393</v>
      </c>
      <c r="AT853" s="153" t="s">
        <v>341</v>
      </c>
      <c r="AU853" s="153" t="s">
        <v>80</v>
      </c>
      <c r="AY853" s="3" t="s">
        <v>146</v>
      </c>
      <c r="BE853" s="154">
        <f t="shared" si="38"/>
        <v>0</v>
      </c>
      <c r="BF853" s="154">
        <f t="shared" si="39"/>
        <v>0</v>
      </c>
      <c r="BG853" s="154">
        <f t="shared" si="40"/>
        <v>0</v>
      </c>
      <c r="BH853" s="154">
        <f t="shared" si="41"/>
        <v>0</v>
      </c>
      <c r="BI853" s="154">
        <f t="shared" si="42"/>
        <v>0</v>
      </c>
      <c r="BJ853" s="3" t="s">
        <v>80</v>
      </c>
      <c r="BK853" s="155">
        <f t="shared" si="43"/>
        <v>0</v>
      </c>
      <c r="BL853" s="82" t="s">
        <v>488</v>
      </c>
      <c r="BM853" s="153" t="s">
        <v>1501</v>
      </c>
      <c r="BP853" s="195">
        <f t="shared" si="44"/>
        <v>1.0710065950000001</v>
      </c>
      <c r="BQ853" s="188">
        <v>1.1299999999999999</v>
      </c>
    </row>
    <row r="854" spans="2:69" s="14" customFormat="1" ht="14.45" customHeight="1">
      <c r="B854" s="142"/>
      <c r="C854" s="184" t="s">
        <v>1502</v>
      </c>
      <c r="D854" s="184" t="s">
        <v>341</v>
      </c>
      <c r="E854" s="185" t="s">
        <v>1503</v>
      </c>
      <c r="F854" s="186" t="s">
        <v>1504</v>
      </c>
      <c r="G854" s="187" t="s">
        <v>151</v>
      </c>
      <c r="H854" s="188">
        <v>25</v>
      </c>
      <c r="I854" s="188"/>
      <c r="J854" s="188">
        <f t="shared" si="34"/>
        <v>0</v>
      </c>
      <c r="K854" s="189"/>
      <c r="L854" s="190"/>
      <c r="M854" s="191"/>
      <c r="N854" s="192" t="s">
        <v>35</v>
      </c>
      <c r="O854" s="151">
        <v>0</v>
      </c>
      <c r="P854" s="151">
        <f t="shared" si="35"/>
        <v>0</v>
      </c>
      <c r="Q854" s="151">
        <v>0</v>
      </c>
      <c r="R854" s="151">
        <f t="shared" si="36"/>
        <v>0</v>
      </c>
      <c r="S854" s="151">
        <v>0</v>
      </c>
      <c r="T854" s="152">
        <f t="shared" si="37"/>
        <v>0</v>
      </c>
      <c r="AR854" s="153" t="s">
        <v>1393</v>
      </c>
      <c r="AT854" s="153" t="s">
        <v>341</v>
      </c>
      <c r="AU854" s="153" t="s">
        <v>80</v>
      </c>
      <c r="AY854" s="3" t="s">
        <v>146</v>
      </c>
      <c r="BE854" s="154">
        <f t="shared" si="38"/>
        <v>0</v>
      </c>
      <c r="BF854" s="154">
        <f t="shared" si="39"/>
        <v>0</v>
      </c>
      <c r="BG854" s="154">
        <f t="shared" si="40"/>
        <v>0</v>
      </c>
      <c r="BH854" s="154">
        <f t="shared" si="41"/>
        <v>0</v>
      </c>
      <c r="BI854" s="154">
        <f t="shared" si="42"/>
        <v>0</v>
      </c>
      <c r="BJ854" s="3" t="s">
        <v>80</v>
      </c>
      <c r="BK854" s="155">
        <f t="shared" si="43"/>
        <v>0</v>
      </c>
      <c r="BL854" s="82" t="s">
        <v>488</v>
      </c>
      <c r="BM854" s="153" t="s">
        <v>1505</v>
      </c>
      <c r="BP854" s="195">
        <f t="shared" si="44"/>
        <v>1.0710065950000001</v>
      </c>
      <c r="BQ854" s="188">
        <v>1.163</v>
      </c>
    </row>
    <row r="855" spans="2:69" s="14" customFormat="1" ht="14.45" customHeight="1">
      <c r="B855" s="142"/>
      <c r="C855" s="184" t="s">
        <v>1506</v>
      </c>
      <c r="D855" s="184" t="s">
        <v>341</v>
      </c>
      <c r="E855" s="185" t="s">
        <v>1507</v>
      </c>
      <c r="F855" s="186" t="s">
        <v>1508</v>
      </c>
      <c r="G855" s="187" t="s">
        <v>654</v>
      </c>
      <c r="H855" s="188">
        <v>6</v>
      </c>
      <c r="I855" s="188"/>
      <c r="J855" s="188">
        <f t="shared" si="34"/>
        <v>0</v>
      </c>
      <c r="K855" s="189"/>
      <c r="L855" s="190"/>
      <c r="M855" s="191"/>
      <c r="N855" s="192" t="s">
        <v>35</v>
      </c>
      <c r="O855" s="151">
        <v>0</v>
      </c>
      <c r="P855" s="151">
        <f t="shared" si="35"/>
        <v>0</v>
      </c>
      <c r="Q855" s="151">
        <v>0</v>
      </c>
      <c r="R855" s="151">
        <f t="shared" si="36"/>
        <v>0</v>
      </c>
      <c r="S855" s="151">
        <v>0</v>
      </c>
      <c r="T855" s="152">
        <f t="shared" si="37"/>
        <v>0</v>
      </c>
      <c r="AR855" s="153" t="s">
        <v>1393</v>
      </c>
      <c r="AT855" s="153" t="s">
        <v>341</v>
      </c>
      <c r="AU855" s="153" t="s">
        <v>80</v>
      </c>
      <c r="AY855" s="3" t="s">
        <v>146</v>
      </c>
      <c r="BE855" s="154">
        <f t="shared" si="38"/>
        <v>0</v>
      </c>
      <c r="BF855" s="154">
        <f t="shared" si="39"/>
        <v>0</v>
      </c>
      <c r="BG855" s="154">
        <f t="shared" si="40"/>
        <v>0</v>
      </c>
      <c r="BH855" s="154">
        <f t="shared" si="41"/>
        <v>0</v>
      </c>
      <c r="BI855" s="154">
        <f t="shared" si="42"/>
        <v>0</v>
      </c>
      <c r="BJ855" s="3" t="s">
        <v>80</v>
      </c>
      <c r="BK855" s="155">
        <f t="shared" si="43"/>
        <v>0</v>
      </c>
      <c r="BL855" s="82" t="s">
        <v>488</v>
      </c>
      <c r="BM855" s="153" t="s">
        <v>1509</v>
      </c>
      <c r="BP855" s="195">
        <f t="shared" si="44"/>
        <v>1.0710065950000001</v>
      </c>
      <c r="BQ855" s="188">
        <v>1.1299999999999999</v>
      </c>
    </row>
    <row r="856" spans="2:69" s="14" customFormat="1" ht="14.45" customHeight="1">
      <c r="B856" s="142"/>
      <c r="C856" s="184" t="s">
        <v>1510</v>
      </c>
      <c r="D856" s="184" t="s">
        <v>341</v>
      </c>
      <c r="E856" s="185" t="s">
        <v>1511</v>
      </c>
      <c r="F856" s="186" t="s">
        <v>1512</v>
      </c>
      <c r="G856" s="187" t="s">
        <v>654</v>
      </c>
      <c r="H856" s="188">
        <v>6</v>
      </c>
      <c r="I856" s="188"/>
      <c r="J856" s="188">
        <f t="shared" si="34"/>
        <v>0</v>
      </c>
      <c r="K856" s="189"/>
      <c r="L856" s="190"/>
      <c r="M856" s="191"/>
      <c r="N856" s="192" t="s">
        <v>35</v>
      </c>
      <c r="O856" s="151">
        <v>0</v>
      </c>
      <c r="P856" s="151">
        <f t="shared" si="35"/>
        <v>0</v>
      </c>
      <c r="Q856" s="151">
        <v>0</v>
      </c>
      <c r="R856" s="151">
        <f t="shared" si="36"/>
        <v>0</v>
      </c>
      <c r="S856" s="151">
        <v>0</v>
      </c>
      <c r="T856" s="152">
        <f t="shared" si="37"/>
        <v>0</v>
      </c>
      <c r="AR856" s="153" t="s">
        <v>1393</v>
      </c>
      <c r="AT856" s="153" t="s">
        <v>341</v>
      </c>
      <c r="AU856" s="153" t="s">
        <v>80</v>
      </c>
      <c r="AY856" s="3" t="s">
        <v>146</v>
      </c>
      <c r="BE856" s="154">
        <f t="shared" si="38"/>
        <v>0</v>
      </c>
      <c r="BF856" s="154">
        <f t="shared" si="39"/>
        <v>0</v>
      </c>
      <c r="BG856" s="154">
        <f t="shared" si="40"/>
        <v>0</v>
      </c>
      <c r="BH856" s="154">
        <f t="shared" si="41"/>
        <v>0</v>
      </c>
      <c r="BI856" s="154">
        <f t="shared" si="42"/>
        <v>0</v>
      </c>
      <c r="BJ856" s="3" t="s">
        <v>80</v>
      </c>
      <c r="BK856" s="155">
        <f t="shared" si="43"/>
        <v>0</v>
      </c>
      <c r="BL856" s="82" t="s">
        <v>488</v>
      </c>
      <c r="BM856" s="153" t="s">
        <v>1513</v>
      </c>
      <c r="BP856" s="195">
        <f t="shared" si="44"/>
        <v>1.0710065950000001</v>
      </c>
      <c r="BQ856" s="188">
        <v>0.16800000000000001</v>
      </c>
    </row>
    <row r="857" spans="2:69" s="14" customFormat="1" ht="14.45" customHeight="1">
      <c r="B857" s="142"/>
      <c r="C857" s="184" t="s">
        <v>1514</v>
      </c>
      <c r="D857" s="184" t="s">
        <v>341</v>
      </c>
      <c r="E857" s="185" t="s">
        <v>1515</v>
      </c>
      <c r="F857" s="186" t="s">
        <v>1516</v>
      </c>
      <c r="G857" s="187" t="s">
        <v>654</v>
      </c>
      <c r="H857" s="188">
        <v>2</v>
      </c>
      <c r="I857" s="188"/>
      <c r="J857" s="188">
        <f t="shared" si="34"/>
        <v>0</v>
      </c>
      <c r="K857" s="189"/>
      <c r="L857" s="190"/>
      <c r="M857" s="191"/>
      <c r="N857" s="192" t="s">
        <v>35</v>
      </c>
      <c r="O857" s="151">
        <v>0</v>
      </c>
      <c r="P857" s="151">
        <f t="shared" si="35"/>
        <v>0</v>
      </c>
      <c r="Q857" s="151">
        <v>0</v>
      </c>
      <c r="R857" s="151">
        <f t="shared" si="36"/>
        <v>0</v>
      </c>
      <c r="S857" s="151">
        <v>0</v>
      </c>
      <c r="T857" s="152">
        <f t="shared" si="37"/>
        <v>0</v>
      </c>
      <c r="AR857" s="153" t="s">
        <v>1393</v>
      </c>
      <c r="AT857" s="153" t="s">
        <v>341</v>
      </c>
      <c r="AU857" s="153" t="s">
        <v>80</v>
      </c>
      <c r="AY857" s="3" t="s">
        <v>146</v>
      </c>
      <c r="BE857" s="154">
        <f t="shared" si="38"/>
        <v>0</v>
      </c>
      <c r="BF857" s="154">
        <f t="shared" si="39"/>
        <v>0</v>
      </c>
      <c r="BG857" s="154">
        <f t="shared" si="40"/>
        <v>0</v>
      </c>
      <c r="BH857" s="154">
        <f t="shared" si="41"/>
        <v>0</v>
      </c>
      <c r="BI857" s="154">
        <f t="shared" si="42"/>
        <v>0</v>
      </c>
      <c r="BJ857" s="3" t="s">
        <v>80</v>
      </c>
      <c r="BK857" s="155">
        <f t="shared" si="43"/>
        <v>0</v>
      </c>
      <c r="BL857" s="82" t="s">
        <v>488</v>
      </c>
      <c r="BM857" s="153" t="s">
        <v>1517</v>
      </c>
      <c r="BP857" s="195">
        <f t="shared" si="44"/>
        <v>1.0710065950000001</v>
      </c>
      <c r="BQ857" s="188">
        <v>6.3049999999999997</v>
      </c>
    </row>
    <row r="858" spans="2:69" s="14" customFormat="1" ht="14.45" customHeight="1">
      <c r="B858" s="142"/>
      <c r="C858" s="184" t="s">
        <v>1518</v>
      </c>
      <c r="D858" s="184" t="s">
        <v>341</v>
      </c>
      <c r="E858" s="185" t="s">
        <v>1519</v>
      </c>
      <c r="F858" s="186" t="s">
        <v>1520</v>
      </c>
      <c r="G858" s="187" t="s">
        <v>654</v>
      </c>
      <c r="H858" s="188">
        <v>2</v>
      </c>
      <c r="I858" s="188"/>
      <c r="J858" s="188">
        <f t="shared" si="34"/>
        <v>0</v>
      </c>
      <c r="K858" s="189"/>
      <c r="L858" s="190"/>
      <c r="M858" s="191"/>
      <c r="N858" s="192" t="s">
        <v>35</v>
      </c>
      <c r="O858" s="151">
        <v>0</v>
      </c>
      <c r="P858" s="151">
        <f t="shared" si="35"/>
        <v>0</v>
      </c>
      <c r="Q858" s="151">
        <v>0</v>
      </c>
      <c r="R858" s="151">
        <f t="shared" si="36"/>
        <v>0</v>
      </c>
      <c r="S858" s="151">
        <v>0</v>
      </c>
      <c r="T858" s="152">
        <f t="shared" si="37"/>
        <v>0</v>
      </c>
      <c r="AR858" s="153" t="s">
        <v>1393</v>
      </c>
      <c r="AT858" s="153" t="s">
        <v>341</v>
      </c>
      <c r="AU858" s="153" t="s">
        <v>80</v>
      </c>
      <c r="AY858" s="3" t="s">
        <v>146</v>
      </c>
      <c r="BE858" s="154">
        <f t="shared" si="38"/>
        <v>0</v>
      </c>
      <c r="BF858" s="154">
        <f t="shared" si="39"/>
        <v>0</v>
      </c>
      <c r="BG858" s="154">
        <f t="shared" si="40"/>
        <v>0</v>
      </c>
      <c r="BH858" s="154">
        <f t="shared" si="41"/>
        <v>0</v>
      </c>
      <c r="BI858" s="154">
        <f t="shared" si="42"/>
        <v>0</v>
      </c>
      <c r="BJ858" s="3" t="s">
        <v>80</v>
      </c>
      <c r="BK858" s="155">
        <f t="shared" si="43"/>
        <v>0</v>
      </c>
      <c r="BL858" s="82" t="s">
        <v>488</v>
      </c>
      <c r="BM858" s="153" t="s">
        <v>1521</v>
      </c>
      <c r="BP858" s="195">
        <f t="shared" si="44"/>
        <v>1.0710065950000001</v>
      </c>
      <c r="BQ858" s="188">
        <v>4.29</v>
      </c>
    </row>
    <row r="859" spans="2:69" s="14" customFormat="1" ht="24.2" customHeight="1">
      <c r="B859" s="142"/>
      <c r="C859" s="184" t="s">
        <v>1522</v>
      </c>
      <c r="D859" s="184" t="s">
        <v>341</v>
      </c>
      <c r="E859" s="185" t="s">
        <v>1523</v>
      </c>
      <c r="F859" s="186" t="s">
        <v>1524</v>
      </c>
      <c r="G859" s="187" t="s">
        <v>654</v>
      </c>
      <c r="H859" s="188">
        <v>11</v>
      </c>
      <c r="I859" s="188"/>
      <c r="J859" s="188">
        <f t="shared" si="34"/>
        <v>0</v>
      </c>
      <c r="K859" s="189"/>
      <c r="L859" s="190"/>
      <c r="M859" s="191"/>
      <c r="N859" s="192" t="s">
        <v>35</v>
      </c>
      <c r="O859" s="151">
        <v>0</v>
      </c>
      <c r="P859" s="151">
        <f t="shared" si="35"/>
        <v>0</v>
      </c>
      <c r="Q859" s="151">
        <v>0</v>
      </c>
      <c r="R859" s="151">
        <f t="shared" si="36"/>
        <v>0</v>
      </c>
      <c r="S859" s="151">
        <v>0</v>
      </c>
      <c r="T859" s="152">
        <f t="shared" si="37"/>
        <v>0</v>
      </c>
      <c r="AR859" s="153" t="s">
        <v>1393</v>
      </c>
      <c r="AT859" s="153" t="s">
        <v>341</v>
      </c>
      <c r="AU859" s="153" t="s">
        <v>80</v>
      </c>
      <c r="AY859" s="3" t="s">
        <v>146</v>
      </c>
      <c r="BE859" s="154">
        <f t="shared" si="38"/>
        <v>0</v>
      </c>
      <c r="BF859" s="154">
        <f t="shared" si="39"/>
        <v>0</v>
      </c>
      <c r="BG859" s="154">
        <f t="shared" si="40"/>
        <v>0</v>
      </c>
      <c r="BH859" s="154">
        <f t="shared" si="41"/>
        <v>0</v>
      </c>
      <c r="BI859" s="154">
        <f t="shared" si="42"/>
        <v>0</v>
      </c>
      <c r="BJ859" s="3" t="s">
        <v>80</v>
      </c>
      <c r="BK859" s="155">
        <f t="shared" si="43"/>
        <v>0</v>
      </c>
      <c r="BL859" s="82" t="s">
        <v>488</v>
      </c>
      <c r="BM859" s="153" t="s">
        <v>1525</v>
      </c>
      <c r="BP859" s="195">
        <f t="shared" si="44"/>
        <v>1.0710065950000001</v>
      </c>
      <c r="BQ859" s="188">
        <v>4.82</v>
      </c>
    </row>
    <row r="860" spans="2:69" s="14" customFormat="1" ht="14.45" customHeight="1">
      <c r="B860" s="142"/>
      <c r="C860" s="184" t="s">
        <v>1526</v>
      </c>
      <c r="D860" s="184" t="s">
        <v>341</v>
      </c>
      <c r="E860" s="185" t="s">
        <v>1527</v>
      </c>
      <c r="F860" s="186" t="s">
        <v>1528</v>
      </c>
      <c r="G860" s="187" t="s">
        <v>654</v>
      </c>
      <c r="H860" s="188">
        <v>11</v>
      </c>
      <c r="I860" s="188"/>
      <c r="J860" s="188">
        <f t="shared" si="34"/>
        <v>0</v>
      </c>
      <c r="K860" s="189"/>
      <c r="L860" s="190"/>
      <c r="M860" s="191"/>
      <c r="N860" s="192" t="s">
        <v>35</v>
      </c>
      <c r="O860" s="151">
        <v>0</v>
      </c>
      <c r="P860" s="151">
        <f t="shared" si="35"/>
        <v>0</v>
      </c>
      <c r="Q860" s="151">
        <v>0</v>
      </c>
      <c r="R860" s="151">
        <f t="shared" si="36"/>
        <v>0</v>
      </c>
      <c r="S860" s="151">
        <v>0</v>
      </c>
      <c r="T860" s="152">
        <f t="shared" si="37"/>
        <v>0</v>
      </c>
      <c r="AR860" s="153" t="s">
        <v>1393</v>
      </c>
      <c r="AT860" s="153" t="s">
        <v>341</v>
      </c>
      <c r="AU860" s="153" t="s">
        <v>80</v>
      </c>
      <c r="AY860" s="3" t="s">
        <v>146</v>
      </c>
      <c r="BE860" s="154">
        <f t="shared" si="38"/>
        <v>0</v>
      </c>
      <c r="BF860" s="154">
        <f t="shared" si="39"/>
        <v>0</v>
      </c>
      <c r="BG860" s="154">
        <f t="shared" si="40"/>
        <v>0</v>
      </c>
      <c r="BH860" s="154">
        <f t="shared" si="41"/>
        <v>0</v>
      </c>
      <c r="BI860" s="154">
        <f t="shared" si="42"/>
        <v>0</v>
      </c>
      <c r="BJ860" s="3" t="s">
        <v>80</v>
      </c>
      <c r="BK860" s="155">
        <f t="shared" si="43"/>
        <v>0</v>
      </c>
      <c r="BL860" s="82" t="s">
        <v>488</v>
      </c>
      <c r="BM860" s="153" t="s">
        <v>1529</v>
      </c>
      <c r="BP860" s="195">
        <f t="shared" si="44"/>
        <v>1.0710065950000001</v>
      </c>
      <c r="BQ860" s="188">
        <v>1.302</v>
      </c>
    </row>
    <row r="861" spans="2:69" s="14" customFormat="1" ht="37.9" customHeight="1">
      <c r="B861" s="142"/>
      <c r="C861" s="184" t="s">
        <v>1530</v>
      </c>
      <c r="D861" s="184" t="s">
        <v>341</v>
      </c>
      <c r="E861" s="185" t="s">
        <v>1531</v>
      </c>
      <c r="F861" s="186" t="s">
        <v>1532</v>
      </c>
      <c r="G861" s="187" t="s">
        <v>654</v>
      </c>
      <c r="H861" s="188">
        <v>3</v>
      </c>
      <c r="I861" s="188"/>
      <c r="J861" s="188">
        <f t="shared" si="34"/>
        <v>0</v>
      </c>
      <c r="K861" s="189"/>
      <c r="L861" s="190"/>
      <c r="M861" s="191"/>
      <c r="N861" s="192" t="s">
        <v>35</v>
      </c>
      <c r="O861" s="151">
        <v>0</v>
      </c>
      <c r="P861" s="151">
        <f t="shared" si="35"/>
        <v>0</v>
      </c>
      <c r="Q861" s="151">
        <v>0</v>
      </c>
      <c r="R861" s="151">
        <f t="shared" si="36"/>
        <v>0</v>
      </c>
      <c r="S861" s="151">
        <v>0</v>
      </c>
      <c r="T861" s="152">
        <f t="shared" si="37"/>
        <v>0</v>
      </c>
      <c r="AR861" s="153" t="s">
        <v>1393</v>
      </c>
      <c r="AT861" s="153" t="s">
        <v>341</v>
      </c>
      <c r="AU861" s="153" t="s">
        <v>80</v>
      </c>
      <c r="AY861" s="3" t="s">
        <v>146</v>
      </c>
      <c r="BE861" s="154">
        <f t="shared" si="38"/>
        <v>0</v>
      </c>
      <c r="BF861" s="154">
        <f t="shared" si="39"/>
        <v>0</v>
      </c>
      <c r="BG861" s="154">
        <f t="shared" si="40"/>
        <v>0</v>
      </c>
      <c r="BH861" s="154">
        <f t="shared" si="41"/>
        <v>0</v>
      </c>
      <c r="BI861" s="154">
        <f t="shared" si="42"/>
        <v>0</v>
      </c>
      <c r="BJ861" s="3" t="s">
        <v>80</v>
      </c>
      <c r="BK861" s="155">
        <f t="shared" si="43"/>
        <v>0</v>
      </c>
      <c r="BL861" s="82" t="s">
        <v>488</v>
      </c>
      <c r="BM861" s="153" t="s">
        <v>1533</v>
      </c>
      <c r="BP861" s="195">
        <f t="shared" si="44"/>
        <v>1.0710065950000001</v>
      </c>
      <c r="BQ861" s="188">
        <v>9.6310000000000002</v>
      </c>
    </row>
    <row r="862" spans="2:69" s="14" customFormat="1" ht="14.45" customHeight="1">
      <c r="B862" s="142"/>
      <c r="C862" s="184" t="s">
        <v>1534</v>
      </c>
      <c r="D862" s="184" t="s">
        <v>341</v>
      </c>
      <c r="E862" s="185" t="s">
        <v>1535</v>
      </c>
      <c r="F862" s="186" t="s">
        <v>1536</v>
      </c>
      <c r="G862" s="187" t="s">
        <v>654</v>
      </c>
      <c r="H862" s="188">
        <v>3</v>
      </c>
      <c r="I862" s="188"/>
      <c r="J862" s="188">
        <f t="shared" si="34"/>
        <v>0</v>
      </c>
      <c r="K862" s="189"/>
      <c r="L862" s="190"/>
      <c r="M862" s="191"/>
      <c r="N862" s="192" t="s">
        <v>35</v>
      </c>
      <c r="O862" s="151">
        <v>0</v>
      </c>
      <c r="P862" s="151">
        <f t="shared" si="35"/>
        <v>0</v>
      </c>
      <c r="Q862" s="151">
        <v>0</v>
      </c>
      <c r="R862" s="151">
        <f t="shared" si="36"/>
        <v>0</v>
      </c>
      <c r="S862" s="151">
        <v>0</v>
      </c>
      <c r="T862" s="152">
        <f t="shared" si="37"/>
        <v>0</v>
      </c>
      <c r="AR862" s="153" t="s">
        <v>1393</v>
      </c>
      <c r="AT862" s="153" t="s">
        <v>341</v>
      </c>
      <c r="AU862" s="153" t="s">
        <v>80</v>
      </c>
      <c r="AY862" s="3" t="s">
        <v>146</v>
      </c>
      <c r="BE862" s="154">
        <f t="shared" si="38"/>
        <v>0</v>
      </c>
      <c r="BF862" s="154">
        <f t="shared" si="39"/>
        <v>0</v>
      </c>
      <c r="BG862" s="154">
        <f t="shared" si="40"/>
        <v>0</v>
      </c>
      <c r="BH862" s="154">
        <f t="shared" si="41"/>
        <v>0</v>
      </c>
      <c r="BI862" s="154">
        <f t="shared" si="42"/>
        <v>0</v>
      </c>
      <c r="BJ862" s="3" t="s">
        <v>80</v>
      </c>
      <c r="BK862" s="155">
        <f t="shared" si="43"/>
        <v>0</v>
      </c>
      <c r="BL862" s="82" t="s">
        <v>488</v>
      </c>
      <c r="BM862" s="153" t="s">
        <v>1537</v>
      </c>
      <c r="BP862" s="195">
        <f t="shared" si="44"/>
        <v>1.0710065950000001</v>
      </c>
      <c r="BQ862" s="188">
        <v>3.2509999999999999</v>
      </c>
    </row>
    <row r="863" spans="2:69" s="14" customFormat="1" ht="14.45" customHeight="1">
      <c r="B863" s="142"/>
      <c r="C863" s="184" t="s">
        <v>1538</v>
      </c>
      <c r="D863" s="184" t="s">
        <v>341</v>
      </c>
      <c r="E863" s="185" t="s">
        <v>1539</v>
      </c>
      <c r="F863" s="186" t="s">
        <v>1540</v>
      </c>
      <c r="G863" s="187" t="s">
        <v>654</v>
      </c>
      <c r="H863" s="188">
        <v>60</v>
      </c>
      <c r="I863" s="188"/>
      <c r="J863" s="188">
        <f t="shared" si="34"/>
        <v>0</v>
      </c>
      <c r="K863" s="189"/>
      <c r="L863" s="190"/>
      <c r="M863" s="191"/>
      <c r="N863" s="192" t="s">
        <v>35</v>
      </c>
      <c r="O863" s="151">
        <v>0</v>
      </c>
      <c r="P863" s="151">
        <f t="shared" si="35"/>
        <v>0</v>
      </c>
      <c r="Q863" s="151">
        <v>0</v>
      </c>
      <c r="R863" s="151">
        <f t="shared" si="36"/>
        <v>0</v>
      </c>
      <c r="S863" s="151">
        <v>0</v>
      </c>
      <c r="T863" s="152">
        <f t="shared" si="37"/>
        <v>0</v>
      </c>
      <c r="AR863" s="153" t="s">
        <v>1393</v>
      </c>
      <c r="AT863" s="153" t="s">
        <v>341</v>
      </c>
      <c r="AU863" s="153" t="s">
        <v>80</v>
      </c>
      <c r="AY863" s="3" t="s">
        <v>146</v>
      </c>
      <c r="BE863" s="154">
        <f t="shared" si="38"/>
        <v>0</v>
      </c>
      <c r="BF863" s="154">
        <f t="shared" si="39"/>
        <v>0</v>
      </c>
      <c r="BG863" s="154">
        <f t="shared" si="40"/>
        <v>0</v>
      </c>
      <c r="BH863" s="154">
        <f t="shared" si="41"/>
        <v>0</v>
      </c>
      <c r="BI863" s="154">
        <f t="shared" si="42"/>
        <v>0</v>
      </c>
      <c r="BJ863" s="3" t="s">
        <v>80</v>
      </c>
      <c r="BK863" s="155">
        <f t="shared" si="43"/>
        <v>0</v>
      </c>
      <c r="BL863" s="82" t="s">
        <v>488</v>
      </c>
      <c r="BM863" s="153" t="s">
        <v>1541</v>
      </c>
      <c r="BP863" s="195">
        <f t="shared" si="44"/>
        <v>1.0710065950000001</v>
      </c>
      <c r="BQ863" s="188">
        <v>9.6310000000000002</v>
      </c>
    </row>
    <row r="864" spans="2:69" s="14" customFormat="1" ht="14.45" customHeight="1">
      <c r="B864" s="142"/>
      <c r="C864" s="184" t="s">
        <v>1542</v>
      </c>
      <c r="D864" s="184" t="s">
        <v>341</v>
      </c>
      <c r="E864" s="185" t="s">
        <v>1543</v>
      </c>
      <c r="F864" s="186" t="s">
        <v>1544</v>
      </c>
      <c r="G864" s="187" t="s">
        <v>654</v>
      </c>
      <c r="H864" s="188">
        <v>60</v>
      </c>
      <c r="I864" s="188"/>
      <c r="J864" s="188">
        <f t="shared" si="34"/>
        <v>0</v>
      </c>
      <c r="K864" s="189"/>
      <c r="L864" s="190"/>
      <c r="M864" s="191"/>
      <c r="N864" s="192" t="s">
        <v>35</v>
      </c>
      <c r="O864" s="151">
        <v>0</v>
      </c>
      <c r="P864" s="151">
        <f t="shared" si="35"/>
        <v>0</v>
      </c>
      <c r="Q864" s="151">
        <v>0</v>
      </c>
      <c r="R864" s="151">
        <f t="shared" si="36"/>
        <v>0</v>
      </c>
      <c r="S864" s="151">
        <v>0</v>
      </c>
      <c r="T864" s="152">
        <f t="shared" si="37"/>
        <v>0</v>
      </c>
      <c r="AR864" s="153" t="s">
        <v>1393</v>
      </c>
      <c r="AT864" s="153" t="s">
        <v>341</v>
      </c>
      <c r="AU864" s="153" t="s">
        <v>80</v>
      </c>
      <c r="AY864" s="3" t="s">
        <v>146</v>
      </c>
      <c r="BE864" s="154">
        <f t="shared" si="38"/>
        <v>0</v>
      </c>
      <c r="BF864" s="154">
        <f t="shared" si="39"/>
        <v>0</v>
      </c>
      <c r="BG864" s="154">
        <f t="shared" si="40"/>
        <v>0</v>
      </c>
      <c r="BH864" s="154">
        <f t="shared" si="41"/>
        <v>0</v>
      </c>
      <c r="BI864" s="154">
        <f t="shared" si="42"/>
        <v>0</v>
      </c>
      <c r="BJ864" s="3" t="s">
        <v>80</v>
      </c>
      <c r="BK864" s="155">
        <f t="shared" si="43"/>
        <v>0</v>
      </c>
      <c r="BL864" s="82" t="s">
        <v>488</v>
      </c>
      <c r="BM864" s="153" t="s">
        <v>1545</v>
      </c>
      <c r="BP864" s="195">
        <f t="shared" si="44"/>
        <v>1.0710065950000001</v>
      </c>
      <c r="BQ864" s="188">
        <v>5.2480000000000002</v>
      </c>
    </row>
    <row r="865" spans="2:69" s="14" customFormat="1" ht="14.45" customHeight="1">
      <c r="B865" s="142"/>
      <c r="C865" s="184" t="s">
        <v>1546</v>
      </c>
      <c r="D865" s="184" t="s">
        <v>341</v>
      </c>
      <c r="E865" s="185" t="s">
        <v>1547</v>
      </c>
      <c r="F865" s="186" t="s">
        <v>1548</v>
      </c>
      <c r="G865" s="187" t="s">
        <v>654</v>
      </c>
      <c r="H865" s="188">
        <v>9</v>
      </c>
      <c r="I865" s="188"/>
      <c r="J865" s="188">
        <f t="shared" si="34"/>
        <v>0</v>
      </c>
      <c r="K865" s="189"/>
      <c r="L865" s="190"/>
      <c r="M865" s="191"/>
      <c r="N865" s="192" t="s">
        <v>35</v>
      </c>
      <c r="O865" s="151">
        <v>0</v>
      </c>
      <c r="P865" s="151">
        <f t="shared" si="35"/>
        <v>0</v>
      </c>
      <c r="Q865" s="151">
        <v>0</v>
      </c>
      <c r="R865" s="151">
        <f t="shared" si="36"/>
        <v>0</v>
      </c>
      <c r="S865" s="151">
        <v>0</v>
      </c>
      <c r="T865" s="152">
        <f t="shared" si="37"/>
        <v>0</v>
      </c>
      <c r="AR865" s="153" t="s">
        <v>1393</v>
      </c>
      <c r="AT865" s="153" t="s">
        <v>341</v>
      </c>
      <c r="AU865" s="153" t="s">
        <v>80</v>
      </c>
      <c r="AY865" s="3" t="s">
        <v>146</v>
      </c>
      <c r="BE865" s="154">
        <f t="shared" si="38"/>
        <v>0</v>
      </c>
      <c r="BF865" s="154">
        <f t="shared" si="39"/>
        <v>0</v>
      </c>
      <c r="BG865" s="154">
        <f t="shared" si="40"/>
        <v>0</v>
      </c>
      <c r="BH865" s="154">
        <f t="shared" si="41"/>
        <v>0</v>
      </c>
      <c r="BI865" s="154">
        <f t="shared" si="42"/>
        <v>0</v>
      </c>
      <c r="BJ865" s="3" t="s">
        <v>80</v>
      </c>
      <c r="BK865" s="155">
        <f t="shared" si="43"/>
        <v>0</v>
      </c>
      <c r="BL865" s="82" t="s">
        <v>488</v>
      </c>
      <c r="BM865" s="153" t="s">
        <v>1549</v>
      </c>
      <c r="BP865" s="195">
        <f t="shared" si="44"/>
        <v>1.0710065950000001</v>
      </c>
      <c r="BQ865" s="188">
        <v>13.131</v>
      </c>
    </row>
    <row r="866" spans="2:69" s="14" customFormat="1" ht="14.45" customHeight="1">
      <c r="B866" s="142"/>
      <c r="C866" s="184" t="s">
        <v>1550</v>
      </c>
      <c r="D866" s="184" t="s">
        <v>341</v>
      </c>
      <c r="E866" s="185" t="s">
        <v>1551</v>
      </c>
      <c r="F866" s="186" t="s">
        <v>1552</v>
      </c>
      <c r="G866" s="187" t="s">
        <v>654</v>
      </c>
      <c r="H866" s="188">
        <v>9</v>
      </c>
      <c r="I866" s="188"/>
      <c r="J866" s="188">
        <f t="shared" si="34"/>
        <v>0</v>
      </c>
      <c r="K866" s="189"/>
      <c r="L866" s="190"/>
      <c r="M866" s="191"/>
      <c r="N866" s="192" t="s">
        <v>35</v>
      </c>
      <c r="O866" s="151">
        <v>0</v>
      </c>
      <c r="P866" s="151">
        <f t="shared" si="35"/>
        <v>0</v>
      </c>
      <c r="Q866" s="151">
        <v>0</v>
      </c>
      <c r="R866" s="151">
        <f t="shared" si="36"/>
        <v>0</v>
      </c>
      <c r="S866" s="151">
        <v>0</v>
      </c>
      <c r="T866" s="152">
        <f t="shared" si="37"/>
        <v>0</v>
      </c>
      <c r="AR866" s="153" t="s">
        <v>1393</v>
      </c>
      <c r="AT866" s="153" t="s">
        <v>341</v>
      </c>
      <c r="AU866" s="153" t="s">
        <v>80</v>
      </c>
      <c r="AY866" s="3" t="s">
        <v>146</v>
      </c>
      <c r="BE866" s="154">
        <f t="shared" si="38"/>
        <v>0</v>
      </c>
      <c r="BF866" s="154">
        <f t="shared" si="39"/>
        <v>0</v>
      </c>
      <c r="BG866" s="154">
        <f t="shared" si="40"/>
        <v>0</v>
      </c>
      <c r="BH866" s="154">
        <f t="shared" si="41"/>
        <v>0</v>
      </c>
      <c r="BI866" s="154">
        <f t="shared" si="42"/>
        <v>0</v>
      </c>
      <c r="BJ866" s="3" t="s">
        <v>80</v>
      </c>
      <c r="BK866" s="155">
        <f t="shared" si="43"/>
        <v>0</v>
      </c>
      <c r="BL866" s="82" t="s">
        <v>488</v>
      </c>
      <c r="BM866" s="153" t="s">
        <v>1553</v>
      </c>
      <c r="BP866" s="195">
        <f t="shared" si="44"/>
        <v>1.0710065950000001</v>
      </c>
      <c r="BQ866" s="188">
        <v>50.6</v>
      </c>
    </row>
    <row r="867" spans="2:69" s="14" customFormat="1" ht="14.45" customHeight="1">
      <c r="B867" s="142"/>
      <c r="C867" s="184" t="s">
        <v>1554</v>
      </c>
      <c r="D867" s="184" t="s">
        <v>341</v>
      </c>
      <c r="E867" s="185" t="s">
        <v>1555</v>
      </c>
      <c r="F867" s="186" t="s">
        <v>1556</v>
      </c>
      <c r="G867" s="187" t="s">
        <v>654</v>
      </c>
      <c r="H867" s="188">
        <v>3</v>
      </c>
      <c r="I867" s="188"/>
      <c r="J867" s="188">
        <f t="shared" si="34"/>
        <v>0</v>
      </c>
      <c r="K867" s="189"/>
      <c r="L867" s="190"/>
      <c r="M867" s="191"/>
      <c r="N867" s="192" t="s">
        <v>35</v>
      </c>
      <c r="O867" s="151">
        <v>0</v>
      </c>
      <c r="P867" s="151">
        <f t="shared" si="35"/>
        <v>0</v>
      </c>
      <c r="Q867" s="151">
        <v>0</v>
      </c>
      <c r="R867" s="151">
        <f t="shared" si="36"/>
        <v>0</v>
      </c>
      <c r="S867" s="151">
        <v>0</v>
      </c>
      <c r="T867" s="152">
        <f t="shared" si="37"/>
        <v>0</v>
      </c>
      <c r="AR867" s="153" t="s">
        <v>1393</v>
      </c>
      <c r="AT867" s="153" t="s">
        <v>341</v>
      </c>
      <c r="AU867" s="153" t="s">
        <v>80</v>
      </c>
      <c r="AY867" s="3" t="s">
        <v>146</v>
      </c>
      <c r="BE867" s="154">
        <f t="shared" si="38"/>
        <v>0</v>
      </c>
      <c r="BF867" s="154">
        <f t="shared" si="39"/>
        <v>0</v>
      </c>
      <c r="BG867" s="154">
        <f t="shared" si="40"/>
        <v>0</v>
      </c>
      <c r="BH867" s="154">
        <f t="shared" si="41"/>
        <v>0</v>
      </c>
      <c r="BI867" s="154">
        <f t="shared" si="42"/>
        <v>0</v>
      </c>
      <c r="BJ867" s="3" t="s">
        <v>80</v>
      </c>
      <c r="BK867" s="155">
        <f t="shared" si="43"/>
        <v>0</v>
      </c>
      <c r="BL867" s="82" t="s">
        <v>488</v>
      </c>
      <c r="BM867" s="153" t="s">
        <v>1557</v>
      </c>
      <c r="BP867" s="195">
        <f t="shared" si="44"/>
        <v>1.0710065950000001</v>
      </c>
      <c r="BQ867" s="188">
        <v>108.9</v>
      </c>
    </row>
    <row r="868" spans="2:69" s="14" customFormat="1" ht="14.45" customHeight="1">
      <c r="B868" s="142"/>
      <c r="C868" s="184" t="s">
        <v>1558</v>
      </c>
      <c r="D868" s="184" t="s">
        <v>341</v>
      </c>
      <c r="E868" s="185" t="s">
        <v>1559</v>
      </c>
      <c r="F868" s="186" t="s">
        <v>1560</v>
      </c>
      <c r="G868" s="187" t="s">
        <v>654</v>
      </c>
      <c r="H868" s="188">
        <v>3</v>
      </c>
      <c r="I868" s="188"/>
      <c r="J868" s="188">
        <f t="shared" si="34"/>
        <v>0</v>
      </c>
      <c r="K868" s="189"/>
      <c r="L868" s="190"/>
      <c r="M868" s="191"/>
      <c r="N868" s="192" t="s">
        <v>35</v>
      </c>
      <c r="O868" s="151">
        <v>0</v>
      </c>
      <c r="P868" s="151">
        <f t="shared" si="35"/>
        <v>0</v>
      </c>
      <c r="Q868" s="151">
        <v>0</v>
      </c>
      <c r="R868" s="151">
        <f t="shared" si="36"/>
        <v>0</v>
      </c>
      <c r="S868" s="151">
        <v>0</v>
      </c>
      <c r="T868" s="152">
        <f t="shared" si="37"/>
        <v>0</v>
      </c>
      <c r="AR868" s="153" t="s">
        <v>1393</v>
      </c>
      <c r="AT868" s="153" t="s">
        <v>341</v>
      </c>
      <c r="AU868" s="153" t="s">
        <v>80</v>
      </c>
      <c r="AY868" s="3" t="s">
        <v>146</v>
      </c>
      <c r="BE868" s="154">
        <f t="shared" si="38"/>
        <v>0</v>
      </c>
      <c r="BF868" s="154">
        <f t="shared" si="39"/>
        <v>0</v>
      </c>
      <c r="BG868" s="154">
        <f t="shared" si="40"/>
        <v>0</v>
      </c>
      <c r="BH868" s="154">
        <f t="shared" si="41"/>
        <v>0</v>
      </c>
      <c r="BI868" s="154">
        <f t="shared" si="42"/>
        <v>0</v>
      </c>
      <c r="BJ868" s="3" t="s">
        <v>80</v>
      </c>
      <c r="BK868" s="155">
        <f t="shared" si="43"/>
        <v>0</v>
      </c>
      <c r="BL868" s="82" t="s">
        <v>488</v>
      </c>
      <c r="BM868" s="153" t="s">
        <v>1561</v>
      </c>
      <c r="BP868" s="195">
        <f t="shared" si="44"/>
        <v>1.0710065950000001</v>
      </c>
      <c r="BQ868" s="188">
        <v>10.131</v>
      </c>
    </row>
    <row r="869" spans="2:69" s="14" customFormat="1" ht="14.45" customHeight="1">
      <c r="B869" s="142"/>
      <c r="C869" s="184" t="s">
        <v>1562</v>
      </c>
      <c r="D869" s="184" t="s">
        <v>341</v>
      </c>
      <c r="E869" s="185" t="s">
        <v>1563</v>
      </c>
      <c r="F869" s="186" t="s">
        <v>1564</v>
      </c>
      <c r="G869" s="187" t="s">
        <v>654</v>
      </c>
      <c r="H869" s="188">
        <v>14</v>
      </c>
      <c r="I869" s="188"/>
      <c r="J869" s="188">
        <f t="shared" si="34"/>
        <v>0</v>
      </c>
      <c r="K869" s="189"/>
      <c r="L869" s="190"/>
      <c r="M869" s="191"/>
      <c r="N869" s="192" t="s">
        <v>35</v>
      </c>
      <c r="O869" s="151">
        <v>0</v>
      </c>
      <c r="P869" s="151">
        <f t="shared" si="35"/>
        <v>0</v>
      </c>
      <c r="Q869" s="151">
        <v>0</v>
      </c>
      <c r="R869" s="151">
        <f t="shared" si="36"/>
        <v>0</v>
      </c>
      <c r="S869" s="151">
        <v>0</v>
      </c>
      <c r="T869" s="152">
        <f t="shared" si="37"/>
        <v>0</v>
      </c>
      <c r="AR869" s="153" t="s">
        <v>1393</v>
      </c>
      <c r="AT869" s="153" t="s">
        <v>341</v>
      </c>
      <c r="AU869" s="153" t="s">
        <v>80</v>
      </c>
      <c r="AY869" s="3" t="s">
        <v>146</v>
      </c>
      <c r="BE869" s="154">
        <f t="shared" si="38"/>
        <v>0</v>
      </c>
      <c r="BF869" s="154">
        <f t="shared" si="39"/>
        <v>0</v>
      </c>
      <c r="BG869" s="154">
        <f t="shared" si="40"/>
        <v>0</v>
      </c>
      <c r="BH869" s="154">
        <f t="shared" si="41"/>
        <v>0</v>
      </c>
      <c r="BI869" s="154">
        <f t="shared" si="42"/>
        <v>0</v>
      </c>
      <c r="BJ869" s="3" t="s">
        <v>80</v>
      </c>
      <c r="BK869" s="155">
        <f t="shared" si="43"/>
        <v>0</v>
      </c>
      <c r="BL869" s="82" t="s">
        <v>488</v>
      </c>
      <c r="BM869" s="153" t="s">
        <v>1565</v>
      </c>
      <c r="BP869" s="195">
        <f t="shared" si="44"/>
        <v>1.0710065950000001</v>
      </c>
      <c r="BQ869" s="188">
        <v>37.707999999999998</v>
      </c>
    </row>
    <row r="870" spans="2:69" s="14" customFormat="1" ht="14.45" customHeight="1">
      <c r="B870" s="142"/>
      <c r="C870" s="184" t="s">
        <v>1566</v>
      </c>
      <c r="D870" s="184" t="s">
        <v>341</v>
      </c>
      <c r="E870" s="185" t="s">
        <v>1567</v>
      </c>
      <c r="F870" s="186" t="s">
        <v>1568</v>
      </c>
      <c r="G870" s="187" t="s">
        <v>654</v>
      </c>
      <c r="H870" s="188">
        <v>8</v>
      </c>
      <c r="I870" s="188"/>
      <c r="J870" s="188">
        <f t="shared" si="34"/>
        <v>0</v>
      </c>
      <c r="K870" s="189"/>
      <c r="L870" s="190"/>
      <c r="M870" s="191"/>
      <c r="N870" s="192" t="s">
        <v>35</v>
      </c>
      <c r="O870" s="151">
        <v>0</v>
      </c>
      <c r="P870" s="151">
        <f t="shared" si="35"/>
        <v>0</v>
      </c>
      <c r="Q870" s="151">
        <v>0</v>
      </c>
      <c r="R870" s="151">
        <f t="shared" si="36"/>
        <v>0</v>
      </c>
      <c r="S870" s="151">
        <v>0</v>
      </c>
      <c r="T870" s="152">
        <f t="shared" si="37"/>
        <v>0</v>
      </c>
      <c r="AR870" s="153" t="s">
        <v>1393</v>
      </c>
      <c r="AT870" s="153" t="s">
        <v>341</v>
      </c>
      <c r="AU870" s="153" t="s">
        <v>80</v>
      </c>
      <c r="AY870" s="3" t="s">
        <v>146</v>
      </c>
      <c r="BE870" s="154">
        <f t="shared" si="38"/>
        <v>0</v>
      </c>
      <c r="BF870" s="154">
        <f t="shared" si="39"/>
        <v>0</v>
      </c>
      <c r="BG870" s="154">
        <f t="shared" si="40"/>
        <v>0</v>
      </c>
      <c r="BH870" s="154">
        <f t="shared" si="41"/>
        <v>0</v>
      </c>
      <c r="BI870" s="154">
        <f t="shared" si="42"/>
        <v>0</v>
      </c>
      <c r="BJ870" s="3" t="s">
        <v>80</v>
      </c>
      <c r="BK870" s="155">
        <f t="shared" si="43"/>
        <v>0</v>
      </c>
      <c r="BL870" s="82" t="s">
        <v>488</v>
      </c>
      <c r="BM870" s="153" t="s">
        <v>1569</v>
      </c>
      <c r="BP870" s="195">
        <f t="shared" si="44"/>
        <v>1.0710065950000001</v>
      </c>
      <c r="BQ870" s="188">
        <v>2.8929999999999998</v>
      </c>
    </row>
    <row r="871" spans="2:69" s="14" customFormat="1" ht="14.45" customHeight="1">
      <c r="B871" s="142"/>
      <c r="C871" s="184" t="s">
        <v>1570</v>
      </c>
      <c r="D871" s="184" t="s">
        <v>341</v>
      </c>
      <c r="E871" s="185" t="s">
        <v>1571</v>
      </c>
      <c r="F871" s="186" t="s">
        <v>1572</v>
      </c>
      <c r="G871" s="187" t="s">
        <v>654</v>
      </c>
      <c r="H871" s="188">
        <v>14</v>
      </c>
      <c r="I871" s="188"/>
      <c r="J871" s="188">
        <f t="shared" si="34"/>
        <v>0</v>
      </c>
      <c r="K871" s="189"/>
      <c r="L871" s="190"/>
      <c r="M871" s="191"/>
      <c r="N871" s="192" t="s">
        <v>35</v>
      </c>
      <c r="O871" s="151">
        <v>0</v>
      </c>
      <c r="P871" s="151">
        <f t="shared" si="35"/>
        <v>0</v>
      </c>
      <c r="Q871" s="151">
        <v>0</v>
      </c>
      <c r="R871" s="151">
        <f t="shared" si="36"/>
        <v>0</v>
      </c>
      <c r="S871" s="151">
        <v>0</v>
      </c>
      <c r="T871" s="152">
        <f t="shared" si="37"/>
        <v>0</v>
      </c>
      <c r="AR871" s="153" t="s">
        <v>1393</v>
      </c>
      <c r="AT871" s="153" t="s">
        <v>341</v>
      </c>
      <c r="AU871" s="153" t="s">
        <v>80</v>
      </c>
      <c r="AY871" s="3" t="s">
        <v>146</v>
      </c>
      <c r="BE871" s="154">
        <f t="shared" si="38"/>
        <v>0</v>
      </c>
      <c r="BF871" s="154">
        <f t="shared" si="39"/>
        <v>0</v>
      </c>
      <c r="BG871" s="154">
        <f t="shared" si="40"/>
        <v>0</v>
      </c>
      <c r="BH871" s="154">
        <f t="shared" si="41"/>
        <v>0</v>
      </c>
      <c r="BI871" s="154">
        <f t="shared" si="42"/>
        <v>0</v>
      </c>
      <c r="BJ871" s="3" t="s">
        <v>80</v>
      </c>
      <c r="BK871" s="155">
        <f t="shared" si="43"/>
        <v>0</v>
      </c>
      <c r="BL871" s="82" t="s">
        <v>488</v>
      </c>
      <c r="BM871" s="153" t="s">
        <v>1573</v>
      </c>
      <c r="BP871" s="195">
        <f t="shared" si="44"/>
        <v>1.0710065950000001</v>
      </c>
      <c r="BQ871" s="188">
        <v>71.5</v>
      </c>
    </row>
    <row r="872" spans="2:69" s="14" customFormat="1" ht="14.45" customHeight="1">
      <c r="B872" s="142"/>
      <c r="C872" s="184" t="s">
        <v>1574</v>
      </c>
      <c r="D872" s="184" t="s">
        <v>341</v>
      </c>
      <c r="E872" s="185" t="s">
        <v>1575</v>
      </c>
      <c r="F872" s="186" t="s">
        <v>1576</v>
      </c>
      <c r="G872" s="187" t="s">
        <v>654</v>
      </c>
      <c r="H872" s="188">
        <v>8</v>
      </c>
      <c r="I872" s="188"/>
      <c r="J872" s="188">
        <f t="shared" si="34"/>
        <v>0</v>
      </c>
      <c r="K872" s="189"/>
      <c r="L872" s="190"/>
      <c r="M872" s="191"/>
      <c r="N872" s="192" t="s">
        <v>35</v>
      </c>
      <c r="O872" s="151">
        <v>0</v>
      </c>
      <c r="P872" s="151">
        <f t="shared" si="35"/>
        <v>0</v>
      </c>
      <c r="Q872" s="151">
        <v>0</v>
      </c>
      <c r="R872" s="151">
        <f t="shared" si="36"/>
        <v>0</v>
      </c>
      <c r="S872" s="151">
        <v>0</v>
      </c>
      <c r="T872" s="152">
        <f t="shared" si="37"/>
        <v>0</v>
      </c>
      <c r="AR872" s="153" t="s">
        <v>1393</v>
      </c>
      <c r="AT872" s="153" t="s">
        <v>341</v>
      </c>
      <c r="AU872" s="153" t="s">
        <v>80</v>
      </c>
      <c r="AY872" s="3" t="s">
        <v>146</v>
      </c>
      <c r="BE872" s="154">
        <f t="shared" si="38"/>
        <v>0</v>
      </c>
      <c r="BF872" s="154">
        <f t="shared" si="39"/>
        <v>0</v>
      </c>
      <c r="BG872" s="154">
        <f t="shared" si="40"/>
        <v>0</v>
      </c>
      <c r="BH872" s="154">
        <f t="shared" si="41"/>
        <v>0</v>
      </c>
      <c r="BI872" s="154">
        <f t="shared" si="42"/>
        <v>0</v>
      </c>
      <c r="BJ872" s="3" t="s">
        <v>80</v>
      </c>
      <c r="BK872" s="155">
        <f t="shared" si="43"/>
        <v>0</v>
      </c>
      <c r="BL872" s="82" t="s">
        <v>488</v>
      </c>
      <c r="BM872" s="153" t="s">
        <v>1577</v>
      </c>
      <c r="BP872" s="195">
        <f t="shared" si="44"/>
        <v>1.0710065950000001</v>
      </c>
      <c r="BQ872" s="188">
        <v>3.3</v>
      </c>
    </row>
    <row r="873" spans="2:69" s="14" customFormat="1" ht="14.45" customHeight="1">
      <c r="B873" s="142"/>
      <c r="C873" s="184" t="s">
        <v>1578</v>
      </c>
      <c r="D873" s="184" t="s">
        <v>341</v>
      </c>
      <c r="E873" s="185" t="s">
        <v>1579</v>
      </c>
      <c r="F873" s="186" t="s">
        <v>1580</v>
      </c>
      <c r="G873" s="187" t="s">
        <v>151</v>
      </c>
      <c r="H873" s="188">
        <v>74</v>
      </c>
      <c r="I873" s="188"/>
      <c r="J873" s="188">
        <f t="shared" si="34"/>
        <v>0</v>
      </c>
      <c r="K873" s="189"/>
      <c r="L873" s="190"/>
      <c r="M873" s="191"/>
      <c r="N873" s="192" t="s">
        <v>35</v>
      </c>
      <c r="O873" s="151">
        <v>0</v>
      </c>
      <c r="P873" s="151">
        <f t="shared" si="35"/>
        <v>0</v>
      </c>
      <c r="Q873" s="151">
        <v>0</v>
      </c>
      <c r="R873" s="151">
        <f t="shared" si="36"/>
        <v>0</v>
      </c>
      <c r="S873" s="151">
        <v>0</v>
      </c>
      <c r="T873" s="152">
        <f t="shared" si="37"/>
        <v>0</v>
      </c>
      <c r="AR873" s="153" t="s">
        <v>1393</v>
      </c>
      <c r="AT873" s="153" t="s">
        <v>341</v>
      </c>
      <c r="AU873" s="153" t="s">
        <v>80</v>
      </c>
      <c r="AY873" s="3" t="s">
        <v>146</v>
      </c>
      <c r="BE873" s="154">
        <f t="shared" si="38"/>
        <v>0</v>
      </c>
      <c r="BF873" s="154">
        <f t="shared" si="39"/>
        <v>0</v>
      </c>
      <c r="BG873" s="154">
        <f t="shared" si="40"/>
        <v>0</v>
      </c>
      <c r="BH873" s="154">
        <f t="shared" si="41"/>
        <v>0</v>
      </c>
      <c r="BI873" s="154">
        <f t="shared" si="42"/>
        <v>0</v>
      </c>
      <c r="BJ873" s="3" t="s">
        <v>80</v>
      </c>
      <c r="BK873" s="155">
        <f t="shared" si="43"/>
        <v>0</v>
      </c>
      <c r="BL873" s="82" t="s">
        <v>488</v>
      </c>
      <c r="BM873" s="153" t="s">
        <v>1581</v>
      </c>
      <c r="BP873" s="195">
        <f t="shared" si="44"/>
        <v>1.0710065950000001</v>
      </c>
      <c r="BQ873" s="188">
        <v>0.19800000000000001</v>
      </c>
    </row>
    <row r="874" spans="2:69" s="14" customFormat="1" ht="14.45" customHeight="1">
      <c r="B874" s="142"/>
      <c r="C874" s="184" t="s">
        <v>1582</v>
      </c>
      <c r="D874" s="184" t="s">
        <v>341</v>
      </c>
      <c r="E874" s="185" t="s">
        <v>1583</v>
      </c>
      <c r="F874" s="186" t="s">
        <v>1584</v>
      </c>
      <c r="G874" s="187" t="s">
        <v>1261</v>
      </c>
      <c r="H874" s="188">
        <v>61</v>
      </c>
      <c r="I874" s="188"/>
      <c r="J874" s="188">
        <f t="shared" si="34"/>
        <v>0</v>
      </c>
      <c r="K874" s="189"/>
      <c r="L874" s="190"/>
      <c r="M874" s="191"/>
      <c r="N874" s="192" t="s">
        <v>35</v>
      </c>
      <c r="O874" s="151">
        <v>0</v>
      </c>
      <c r="P874" s="151">
        <f t="shared" si="35"/>
        <v>0</v>
      </c>
      <c r="Q874" s="151">
        <v>0</v>
      </c>
      <c r="R874" s="151">
        <f t="shared" si="36"/>
        <v>0</v>
      </c>
      <c r="S874" s="151">
        <v>0</v>
      </c>
      <c r="T874" s="152">
        <f t="shared" si="37"/>
        <v>0</v>
      </c>
      <c r="AR874" s="153" t="s">
        <v>1393</v>
      </c>
      <c r="AT874" s="153" t="s">
        <v>341</v>
      </c>
      <c r="AU874" s="153" t="s">
        <v>80</v>
      </c>
      <c r="AY874" s="3" t="s">
        <v>146</v>
      </c>
      <c r="BE874" s="154">
        <f t="shared" si="38"/>
        <v>0</v>
      </c>
      <c r="BF874" s="154">
        <f t="shared" si="39"/>
        <v>0</v>
      </c>
      <c r="BG874" s="154">
        <f t="shared" si="40"/>
        <v>0</v>
      </c>
      <c r="BH874" s="154">
        <f t="shared" si="41"/>
        <v>0</v>
      </c>
      <c r="BI874" s="154">
        <f t="shared" si="42"/>
        <v>0</v>
      </c>
      <c r="BJ874" s="3" t="s">
        <v>80</v>
      </c>
      <c r="BK874" s="155">
        <f t="shared" si="43"/>
        <v>0</v>
      </c>
      <c r="BL874" s="82" t="s">
        <v>488</v>
      </c>
      <c r="BM874" s="153" t="s">
        <v>1585</v>
      </c>
      <c r="BP874" s="195">
        <f t="shared" si="44"/>
        <v>1.0710065950000001</v>
      </c>
      <c r="BQ874" s="188">
        <v>0.68200000000000005</v>
      </c>
    </row>
    <row r="875" spans="2:69" s="14" customFormat="1" ht="14.45" customHeight="1">
      <c r="B875" s="142"/>
      <c r="C875" s="184" t="s">
        <v>1586</v>
      </c>
      <c r="D875" s="184" t="s">
        <v>341</v>
      </c>
      <c r="E875" s="185" t="s">
        <v>1587</v>
      </c>
      <c r="F875" s="186" t="s">
        <v>1588</v>
      </c>
      <c r="G875" s="187" t="s">
        <v>654</v>
      </c>
      <c r="H875" s="188">
        <v>12</v>
      </c>
      <c r="I875" s="188"/>
      <c r="J875" s="188">
        <f t="shared" si="34"/>
        <v>0</v>
      </c>
      <c r="K875" s="189"/>
      <c r="L875" s="190"/>
      <c r="M875" s="191"/>
      <c r="N875" s="192" t="s">
        <v>35</v>
      </c>
      <c r="O875" s="151">
        <v>0</v>
      </c>
      <c r="P875" s="151">
        <f t="shared" si="35"/>
        <v>0</v>
      </c>
      <c r="Q875" s="151">
        <v>0</v>
      </c>
      <c r="R875" s="151">
        <f t="shared" si="36"/>
        <v>0</v>
      </c>
      <c r="S875" s="151">
        <v>0</v>
      </c>
      <c r="T875" s="152">
        <f t="shared" si="37"/>
        <v>0</v>
      </c>
      <c r="AR875" s="153" t="s">
        <v>1393</v>
      </c>
      <c r="AT875" s="153" t="s">
        <v>341</v>
      </c>
      <c r="AU875" s="153" t="s">
        <v>80</v>
      </c>
      <c r="AY875" s="3" t="s">
        <v>146</v>
      </c>
      <c r="BE875" s="154">
        <f t="shared" si="38"/>
        <v>0</v>
      </c>
      <c r="BF875" s="154">
        <f t="shared" si="39"/>
        <v>0</v>
      </c>
      <c r="BG875" s="154">
        <f t="shared" si="40"/>
        <v>0</v>
      </c>
      <c r="BH875" s="154">
        <f t="shared" si="41"/>
        <v>0</v>
      </c>
      <c r="BI875" s="154">
        <f t="shared" si="42"/>
        <v>0</v>
      </c>
      <c r="BJ875" s="3" t="s">
        <v>80</v>
      </c>
      <c r="BK875" s="155">
        <f t="shared" si="43"/>
        <v>0</v>
      </c>
      <c r="BL875" s="82" t="s">
        <v>488</v>
      </c>
      <c r="BM875" s="153" t="s">
        <v>1589</v>
      </c>
      <c r="BP875" s="195">
        <f t="shared" si="44"/>
        <v>1.0710065950000001</v>
      </c>
      <c r="BQ875" s="188">
        <v>8.8000000000000007</v>
      </c>
    </row>
    <row r="876" spans="2:69" s="14" customFormat="1" ht="14.45" customHeight="1">
      <c r="B876" s="142"/>
      <c r="C876" s="184" t="s">
        <v>1590</v>
      </c>
      <c r="D876" s="184" t="s">
        <v>341</v>
      </c>
      <c r="E876" s="185" t="s">
        <v>1591</v>
      </c>
      <c r="F876" s="186" t="s">
        <v>1592</v>
      </c>
      <c r="G876" s="187" t="s">
        <v>654</v>
      </c>
      <c r="H876" s="188">
        <v>12</v>
      </c>
      <c r="I876" s="188"/>
      <c r="J876" s="188">
        <f t="shared" si="34"/>
        <v>0</v>
      </c>
      <c r="K876" s="189"/>
      <c r="L876" s="190"/>
      <c r="M876" s="191"/>
      <c r="N876" s="192" t="s">
        <v>35</v>
      </c>
      <c r="O876" s="151">
        <v>0</v>
      </c>
      <c r="P876" s="151">
        <f t="shared" si="35"/>
        <v>0</v>
      </c>
      <c r="Q876" s="151">
        <v>0</v>
      </c>
      <c r="R876" s="151">
        <f t="shared" si="36"/>
        <v>0</v>
      </c>
      <c r="S876" s="151">
        <v>0</v>
      </c>
      <c r="T876" s="152">
        <f t="shared" si="37"/>
        <v>0</v>
      </c>
      <c r="AR876" s="153" t="s">
        <v>1393</v>
      </c>
      <c r="AT876" s="153" t="s">
        <v>341</v>
      </c>
      <c r="AU876" s="153" t="s">
        <v>80</v>
      </c>
      <c r="AY876" s="3" t="s">
        <v>146</v>
      </c>
      <c r="BE876" s="154">
        <f t="shared" si="38"/>
        <v>0</v>
      </c>
      <c r="BF876" s="154">
        <f t="shared" si="39"/>
        <v>0</v>
      </c>
      <c r="BG876" s="154">
        <f t="shared" si="40"/>
        <v>0</v>
      </c>
      <c r="BH876" s="154">
        <f t="shared" si="41"/>
        <v>0</v>
      </c>
      <c r="BI876" s="154">
        <f t="shared" si="42"/>
        <v>0</v>
      </c>
      <c r="BJ876" s="3" t="s">
        <v>80</v>
      </c>
      <c r="BK876" s="155">
        <f t="shared" si="43"/>
        <v>0</v>
      </c>
      <c r="BL876" s="82" t="s">
        <v>488</v>
      </c>
      <c r="BM876" s="153" t="s">
        <v>1593</v>
      </c>
      <c r="BP876" s="195">
        <f t="shared" si="44"/>
        <v>1.0710065950000001</v>
      </c>
      <c r="BQ876" s="188">
        <v>6.1479999999999997</v>
      </c>
    </row>
    <row r="877" spans="2:69" s="14" customFormat="1" ht="14.45" customHeight="1">
      <c r="B877" s="142"/>
      <c r="C877" s="184" t="s">
        <v>1594</v>
      </c>
      <c r="D877" s="184" t="s">
        <v>341</v>
      </c>
      <c r="E877" s="185" t="s">
        <v>1595</v>
      </c>
      <c r="F877" s="186" t="s">
        <v>1596</v>
      </c>
      <c r="G877" s="187" t="s">
        <v>654</v>
      </c>
      <c r="H877" s="188">
        <v>64</v>
      </c>
      <c r="I877" s="188"/>
      <c r="J877" s="188">
        <f t="shared" ref="J877:J908" si="45">ROUND(I877*H877,3)</f>
        <v>0</v>
      </c>
      <c r="K877" s="189"/>
      <c r="L877" s="190"/>
      <c r="M877" s="191"/>
      <c r="N877" s="192" t="s">
        <v>35</v>
      </c>
      <c r="O877" s="151">
        <v>0</v>
      </c>
      <c r="P877" s="151">
        <f t="shared" ref="P877:P908" si="46">O877*H877</f>
        <v>0</v>
      </c>
      <c r="Q877" s="151">
        <v>0</v>
      </c>
      <c r="R877" s="151">
        <f t="shared" ref="R877:R908" si="47">Q877*H877</f>
        <v>0</v>
      </c>
      <c r="S877" s="151">
        <v>0</v>
      </c>
      <c r="T877" s="152">
        <f t="shared" ref="T877:T908" si="48">S877*H877</f>
        <v>0</v>
      </c>
      <c r="AR877" s="153" t="s">
        <v>1393</v>
      </c>
      <c r="AT877" s="153" t="s">
        <v>341</v>
      </c>
      <c r="AU877" s="153" t="s">
        <v>80</v>
      </c>
      <c r="AY877" s="3" t="s">
        <v>146</v>
      </c>
      <c r="BE877" s="154">
        <f t="shared" ref="BE877:BE908" si="49">IF(N877="základná",J877,0)</f>
        <v>0</v>
      </c>
      <c r="BF877" s="154">
        <f t="shared" ref="BF877:BF908" si="50">IF(N877="znížená",J877,0)</f>
        <v>0</v>
      </c>
      <c r="BG877" s="154">
        <f t="shared" ref="BG877:BG908" si="51">IF(N877="zákl. prenesená",J877,0)</f>
        <v>0</v>
      </c>
      <c r="BH877" s="154">
        <f t="shared" ref="BH877:BH908" si="52">IF(N877="zníž. prenesená",J877,0)</f>
        <v>0</v>
      </c>
      <c r="BI877" s="154">
        <f t="shared" ref="BI877:BI908" si="53">IF(N877="nulová",J877,0)</f>
        <v>0</v>
      </c>
      <c r="BJ877" s="3" t="s">
        <v>80</v>
      </c>
      <c r="BK877" s="155">
        <f t="shared" ref="BK877:BK908" si="54">ROUND(I877*H877,3)</f>
        <v>0</v>
      </c>
      <c r="BL877" s="82" t="s">
        <v>488</v>
      </c>
      <c r="BM877" s="153" t="s">
        <v>1597</v>
      </c>
      <c r="BP877" s="195">
        <f t="shared" ref="BP877:BP899" si="55">BP876</f>
        <v>1.0710065950000001</v>
      </c>
      <c r="BQ877" s="188">
        <v>1.76</v>
      </c>
    </row>
    <row r="878" spans="2:69" s="14" customFormat="1" ht="14.45" customHeight="1">
      <c r="B878" s="142"/>
      <c r="C878" s="184" t="s">
        <v>1598</v>
      </c>
      <c r="D878" s="184" t="s">
        <v>341</v>
      </c>
      <c r="E878" s="185" t="s">
        <v>1599</v>
      </c>
      <c r="F878" s="186" t="s">
        <v>1600</v>
      </c>
      <c r="G878" s="187" t="s">
        <v>654</v>
      </c>
      <c r="H878" s="188">
        <v>74</v>
      </c>
      <c r="I878" s="188"/>
      <c r="J878" s="188">
        <f t="shared" si="45"/>
        <v>0</v>
      </c>
      <c r="K878" s="189"/>
      <c r="L878" s="190"/>
      <c r="M878" s="191"/>
      <c r="N878" s="192" t="s">
        <v>35</v>
      </c>
      <c r="O878" s="151">
        <v>0</v>
      </c>
      <c r="P878" s="151">
        <f t="shared" si="46"/>
        <v>0</v>
      </c>
      <c r="Q878" s="151">
        <v>0</v>
      </c>
      <c r="R878" s="151">
        <f t="shared" si="47"/>
        <v>0</v>
      </c>
      <c r="S878" s="151">
        <v>0</v>
      </c>
      <c r="T878" s="152">
        <f t="shared" si="48"/>
        <v>0</v>
      </c>
      <c r="AR878" s="153" t="s">
        <v>1393</v>
      </c>
      <c r="AT878" s="153" t="s">
        <v>341</v>
      </c>
      <c r="AU878" s="153" t="s">
        <v>80</v>
      </c>
      <c r="AY878" s="3" t="s">
        <v>146</v>
      </c>
      <c r="BE878" s="154">
        <f t="shared" si="49"/>
        <v>0</v>
      </c>
      <c r="BF878" s="154">
        <f t="shared" si="50"/>
        <v>0</v>
      </c>
      <c r="BG878" s="154">
        <f t="shared" si="51"/>
        <v>0</v>
      </c>
      <c r="BH878" s="154">
        <f t="shared" si="52"/>
        <v>0</v>
      </c>
      <c r="BI878" s="154">
        <f t="shared" si="53"/>
        <v>0</v>
      </c>
      <c r="BJ878" s="3" t="s">
        <v>80</v>
      </c>
      <c r="BK878" s="155">
        <f t="shared" si="54"/>
        <v>0</v>
      </c>
      <c r="BL878" s="82" t="s">
        <v>488</v>
      </c>
      <c r="BM878" s="153" t="s">
        <v>1601</v>
      </c>
      <c r="BP878" s="195">
        <f t="shared" si="55"/>
        <v>1.0710065950000001</v>
      </c>
      <c r="BQ878" s="188">
        <v>0.36099999999999999</v>
      </c>
    </row>
    <row r="879" spans="2:69" s="14" customFormat="1" ht="14.45" customHeight="1">
      <c r="B879" s="142"/>
      <c r="C879" s="184" t="s">
        <v>1602</v>
      </c>
      <c r="D879" s="184" t="s">
        <v>341</v>
      </c>
      <c r="E879" s="185" t="s">
        <v>1603</v>
      </c>
      <c r="F879" s="186" t="s">
        <v>1604</v>
      </c>
      <c r="G879" s="187" t="s">
        <v>151</v>
      </c>
      <c r="H879" s="188">
        <v>41</v>
      </c>
      <c r="I879" s="188"/>
      <c r="J879" s="188">
        <f t="shared" si="45"/>
        <v>0</v>
      </c>
      <c r="K879" s="189"/>
      <c r="L879" s="190"/>
      <c r="M879" s="191"/>
      <c r="N879" s="192" t="s">
        <v>35</v>
      </c>
      <c r="O879" s="151">
        <v>0</v>
      </c>
      <c r="P879" s="151">
        <f t="shared" si="46"/>
        <v>0</v>
      </c>
      <c r="Q879" s="151">
        <v>0</v>
      </c>
      <c r="R879" s="151">
        <f t="shared" si="47"/>
        <v>0</v>
      </c>
      <c r="S879" s="151">
        <v>0</v>
      </c>
      <c r="T879" s="152">
        <f t="shared" si="48"/>
        <v>0</v>
      </c>
      <c r="AR879" s="153" t="s">
        <v>1393</v>
      </c>
      <c r="AT879" s="153" t="s">
        <v>341</v>
      </c>
      <c r="AU879" s="153" t="s">
        <v>80</v>
      </c>
      <c r="AY879" s="3" t="s">
        <v>146</v>
      </c>
      <c r="BE879" s="154">
        <f t="shared" si="49"/>
        <v>0</v>
      </c>
      <c r="BF879" s="154">
        <f t="shared" si="50"/>
        <v>0</v>
      </c>
      <c r="BG879" s="154">
        <f t="shared" si="51"/>
        <v>0</v>
      </c>
      <c r="BH879" s="154">
        <f t="shared" si="52"/>
        <v>0</v>
      </c>
      <c r="BI879" s="154">
        <f t="shared" si="53"/>
        <v>0</v>
      </c>
      <c r="BJ879" s="3" t="s">
        <v>80</v>
      </c>
      <c r="BK879" s="155">
        <f t="shared" si="54"/>
        <v>0</v>
      </c>
      <c r="BL879" s="82" t="s">
        <v>488</v>
      </c>
      <c r="BM879" s="153" t="s">
        <v>1605</v>
      </c>
      <c r="BP879" s="195">
        <f t="shared" si="55"/>
        <v>1.0710065950000001</v>
      </c>
      <c r="BQ879" s="188">
        <v>1.72</v>
      </c>
    </row>
    <row r="880" spans="2:69" s="14" customFormat="1" ht="14.45" customHeight="1">
      <c r="B880" s="142"/>
      <c r="C880" s="184" t="s">
        <v>1606</v>
      </c>
      <c r="D880" s="184" t="s">
        <v>341</v>
      </c>
      <c r="E880" s="185" t="s">
        <v>1607</v>
      </c>
      <c r="F880" s="186" t="s">
        <v>1608</v>
      </c>
      <c r="G880" s="187" t="s">
        <v>151</v>
      </c>
      <c r="H880" s="188">
        <v>4.92</v>
      </c>
      <c r="I880" s="188"/>
      <c r="J880" s="188">
        <f t="shared" si="45"/>
        <v>0</v>
      </c>
      <c r="K880" s="189"/>
      <c r="L880" s="190"/>
      <c r="M880" s="191"/>
      <c r="N880" s="192" t="s">
        <v>35</v>
      </c>
      <c r="O880" s="151">
        <v>0</v>
      </c>
      <c r="P880" s="151">
        <f t="shared" si="46"/>
        <v>0</v>
      </c>
      <c r="Q880" s="151">
        <v>0</v>
      </c>
      <c r="R880" s="151">
        <f t="shared" si="47"/>
        <v>0</v>
      </c>
      <c r="S880" s="151">
        <v>0</v>
      </c>
      <c r="T880" s="152">
        <f t="shared" si="48"/>
        <v>0</v>
      </c>
      <c r="AR880" s="153" t="s">
        <v>1393</v>
      </c>
      <c r="AT880" s="153" t="s">
        <v>341</v>
      </c>
      <c r="AU880" s="153" t="s">
        <v>80</v>
      </c>
      <c r="AY880" s="3" t="s">
        <v>146</v>
      </c>
      <c r="BE880" s="154">
        <f t="shared" si="49"/>
        <v>0</v>
      </c>
      <c r="BF880" s="154">
        <f t="shared" si="50"/>
        <v>0</v>
      </c>
      <c r="BG880" s="154">
        <f t="shared" si="51"/>
        <v>0</v>
      </c>
      <c r="BH880" s="154">
        <f t="shared" si="52"/>
        <v>0</v>
      </c>
      <c r="BI880" s="154">
        <f t="shared" si="53"/>
        <v>0</v>
      </c>
      <c r="BJ880" s="3" t="s">
        <v>80</v>
      </c>
      <c r="BK880" s="155">
        <f t="shared" si="54"/>
        <v>0</v>
      </c>
      <c r="BL880" s="82" t="s">
        <v>488</v>
      </c>
      <c r="BM880" s="153" t="s">
        <v>1609</v>
      </c>
      <c r="BP880" s="195">
        <f t="shared" si="55"/>
        <v>1.0710065950000001</v>
      </c>
      <c r="BQ880" s="188">
        <v>3.6320000000000001</v>
      </c>
    </row>
    <row r="881" spans="2:69" s="14" customFormat="1" ht="24.2" customHeight="1">
      <c r="B881" s="142"/>
      <c r="C881" s="184" t="s">
        <v>1610</v>
      </c>
      <c r="D881" s="184" t="s">
        <v>341</v>
      </c>
      <c r="E881" s="185" t="s">
        <v>1611</v>
      </c>
      <c r="F881" s="186" t="s">
        <v>1612</v>
      </c>
      <c r="G881" s="187" t="s">
        <v>654</v>
      </c>
      <c r="H881" s="188">
        <v>248</v>
      </c>
      <c r="I881" s="188"/>
      <c r="J881" s="188">
        <f t="shared" si="45"/>
        <v>0</v>
      </c>
      <c r="K881" s="189"/>
      <c r="L881" s="190"/>
      <c r="M881" s="191"/>
      <c r="N881" s="192" t="s">
        <v>35</v>
      </c>
      <c r="O881" s="151">
        <v>0</v>
      </c>
      <c r="P881" s="151">
        <f t="shared" si="46"/>
        <v>0</v>
      </c>
      <c r="Q881" s="151">
        <v>0</v>
      </c>
      <c r="R881" s="151">
        <f t="shared" si="47"/>
        <v>0</v>
      </c>
      <c r="S881" s="151">
        <v>0</v>
      </c>
      <c r="T881" s="152">
        <f t="shared" si="48"/>
        <v>0</v>
      </c>
      <c r="V881"/>
      <c r="AR881" s="153" t="s">
        <v>1393</v>
      </c>
      <c r="AT881" s="153" t="s">
        <v>341</v>
      </c>
      <c r="AU881" s="153" t="s">
        <v>80</v>
      </c>
      <c r="AY881" s="3" t="s">
        <v>146</v>
      </c>
      <c r="BE881" s="154">
        <f t="shared" si="49"/>
        <v>0</v>
      </c>
      <c r="BF881" s="154">
        <f t="shared" si="50"/>
        <v>0</v>
      </c>
      <c r="BG881" s="154">
        <f t="shared" si="51"/>
        <v>0</v>
      </c>
      <c r="BH881" s="154">
        <f t="shared" si="52"/>
        <v>0</v>
      </c>
      <c r="BI881" s="154">
        <f t="shared" si="53"/>
        <v>0</v>
      </c>
      <c r="BJ881" s="3" t="s">
        <v>80</v>
      </c>
      <c r="BK881" s="155">
        <f t="shared" si="54"/>
        <v>0</v>
      </c>
      <c r="BL881" s="82" t="s">
        <v>488</v>
      </c>
      <c r="BM881" s="153" t="s">
        <v>1613</v>
      </c>
      <c r="BP881" s="195">
        <f t="shared" si="55"/>
        <v>1.0710065950000001</v>
      </c>
      <c r="BQ881" s="188">
        <v>3.8490000000000002</v>
      </c>
    </row>
    <row r="882" spans="2:69" s="14" customFormat="1" ht="14.45" customHeight="1">
      <c r="B882" s="142"/>
      <c r="C882" s="184" t="s">
        <v>1614</v>
      </c>
      <c r="D882" s="184" t="s">
        <v>341</v>
      </c>
      <c r="E882" s="185" t="s">
        <v>1615</v>
      </c>
      <c r="F882" s="186" t="s">
        <v>1616</v>
      </c>
      <c r="G882" s="187" t="s">
        <v>654</v>
      </c>
      <c r="H882" s="188">
        <v>24.8</v>
      </c>
      <c r="I882" s="188"/>
      <c r="J882" s="188">
        <f t="shared" si="45"/>
        <v>0</v>
      </c>
      <c r="K882" s="189"/>
      <c r="L882" s="190"/>
      <c r="M882" s="191"/>
      <c r="N882" s="192" t="s">
        <v>35</v>
      </c>
      <c r="O882" s="151">
        <v>0</v>
      </c>
      <c r="P882" s="151">
        <f t="shared" si="46"/>
        <v>0</v>
      </c>
      <c r="Q882" s="151">
        <v>0</v>
      </c>
      <c r="R882" s="151">
        <f t="shared" si="47"/>
        <v>0</v>
      </c>
      <c r="S882" s="151">
        <v>0</v>
      </c>
      <c r="T882" s="152">
        <f t="shared" si="48"/>
        <v>0</v>
      </c>
      <c r="AR882" s="153" t="s">
        <v>1393</v>
      </c>
      <c r="AT882" s="153" t="s">
        <v>341</v>
      </c>
      <c r="AU882" s="153" t="s">
        <v>80</v>
      </c>
      <c r="AY882" s="3" t="s">
        <v>146</v>
      </c>
      <c r="BE882" s="154">
        <f t="shared" si="49"/>
        <v>0</v>
      </c>
      <c r="BF882" s="154">
        <f t="shared" si="50"/>
        <v>0</v>
      </c>
      <c r="BG882" s="154">
        <f t="shared" si="51"/>
        <v>0</v>
      </c>
      <c r="BH882" s="154">
        <f t="shared" si="52"/>
        <v>0</v>
      </c>
      <c r="BI882" s="154">
        <f t="shared" si="53"/>
        <v>0</v>
      </c>
      <c r="BJ882" s="3" t="s">
        <v>80</v>
      </c>
      <c r="BK882" s="155">
        <f t="shared" si="54"/>
        <v>0</v>
      </c>
      <c r="BL882" s="82" t="s">
        <v>488</v>
      </c>
      <c r="BM882" s="153" t="s">
        <v>1617</v>
      </c>
      <c r="BP882" s="195">
        <f t="shared" si="55"/>
        <v>1.0710065950000001</v>
      </c>
      <c r="BQ882" s="188">
        <v>0.88100000000000001</v>
      </c>
    </row>
    <row r="883" spans="2:69" s="14" customFormat="1" ht="24.2" customHeight="1">
      <c r="B883" s="142"/>
      <c r="C883" s="184" t="s">
        <v>1618</v>
      </c>
      <c r="D883" s="184" t="s">
        <v>341</v>
      </c>
      <c r="E883" s="185" t="s">
        <v>1619</v>
      </c>
      <c r="F883" s="186" t="s">
        <v>1620</v>
      </c>
      <c r="G883" s="187" t="s">
        <v>654</v>
      </c>
      <c r="H883" s="188">
        <v>4</v>
      </c>
      <c r="I883" s="188"/>
      <c r="J883" s="188">
        <f t="shared" si="45"/>
        <v>0</v>
      </c>
      <c r="K883" s="189"/>
      <c r="L883" s="190"/>
      <c r="M883" s="191"/>
      <c r="N883" s="192" t="s">
        <v>35</v>
      </c>
      <c r="O883" s="151">
        <v>0</v>
      </c>
      <c r="P883" s="151">
        <f t="shared" si="46"/>
        <v>0</v>
      </c>
      <c r="Q883" s="151">
        <v>0</v>
      </c>
      <c r="R883" s="151">
        <f t="shared" si="47"/>
        <v>0</v>
      </c>
      <c r="S883" s="151">
        <v>0</v>
      </c>
      <c r="T883" s="152">
        <f t="shared" si="48"/>
        <v>0</v>
      </c>
      <c r="AR883" s="153" t="s">
        <v>1393</v>
      </c>
      <c r="AT883" s="153" t="s">
        <v>341</v>
      </c>
      <c r="AU883" s="153" t="s">
        <v>80</v>
      </c>
      <c r="AY883" s="3" t="s">
        <v>146</v>
      </c>
      <c r="BE883" s="154">
        <f t="shared" si="49"/>
        <v>0</v>
      </c>
      <c r="BF883" s="154">
        <f t="shared" si="50"/>
        <v>0</v>
      </c>
      <c r="BG883" s="154">
        <f t="shared" si="51"/>
        <v>0</v>
      </c>
      <c r="BH883" s="154">
        <f t="shared" si="52"/>
        <v>0</v>
      </c>
      <c r="BI883" s="154">
        <f t="shared" si="53"/>
        <v>0</v>
      </c>
      <c r="BJ883" s="3" t="s">
        <v>80</v>
      </c>
      <c r="BK883" s="155">
        <f t="shared" si="54"/>
        <v>0</v>
      </c>
      <c r="BL883" s="82" t="s">
        <v>488</v>
      </c>
      <c r="BM883" s="153" t="s">
        <v>1621</v>
      </c>
      <c r="BP883" s="195">
        <f t="shared" si="55"/>
        <v>1.0710065950000001</v>
      </c>
      <c r="BQ883" s="188">
        <v>6.133</v>
      </c>
    </row>
    <row r="884" spans="2:69" s="14" customFormat="1" ht="14.45" customHeight="1">
      <c r="B884" s="142"/>
      <c r="C884" s="184" t="s">
        <v>1622</v>
      </c>
      <c r="D884" s="184" t="s">
        <v>341</v>
      </c>
      <c r="E884" s="185" t="s">
        <v>1623</v>
      </c>
      <c r="F884" s="186" t="s">
        <v>1624</v>
      </c>
      <c r="G884" s="187" t="s">
        <v>654</v>
      </c>
      <c r="H884" s="188">
        <v>0.4</v>
      </c>
      <c r="I884" s="188"/>
      <c r="J884" s="188">
        <f t="shared" si="45"/>
        <v>0</v>
      </c>
      <c r="K884" s="189"/>
      <c r="L884" s="190"/>
      <c r="M884" s="191"/>
      <c r="N884" s="192" t="s">
        <v>35</v>
      </c>
      <c r="O884" s="151">
        <v>0</v>
      </c>
      <c r="P884" s="151">
        <f t="shared" si="46"/>
        <v>0</v>
      </c>
      <c r="Q884" s="151">
        <v>0</v>
      </c>
      <c r="R884" s="151">
        <f t="shared" si="47"/>
        <v>0</v>
      </c>
      <c r="S884" s="151">
        <v>0</v>
      </c>
      <c r="T884" s="152">
        <f t="shared" si="48"/>
        <v>0</v>
      </c>
      <c r="AR884" s="153" t="s">
        <v>1393</v>
      </c>
      <c r="AT884" s="153" t="s">
        <v>341</v>
      </c>
      <c r="AU884" s="153" t="s">
        <v>80</v>
      </c>
      <c r="AY884" s="3" t="s">
        <v>146</v>
      </c>
      <c r="BE884" s="154">
        <f t="shared" si="49"/>
        <v>0</v>
      </c>
      <c r="BF884" s="154">
        <f t="shared" si="50"/>
        <v>0</v>
      </c>
      <c r="BG884" s="154">
        <f t="shared" si="51"/>
        <v>0</v>
      </c>
      <c r="BH884" s="154">
        <f t="shared" si="52"/>
        <v>0</v>
      </c>
      <c r="BI884" s="154">
        <f t="shared" si="53"/>
        <v>0</v>
      </c>
      <c r="BJ884" s="3" t="s">
        <v>80</v>
      </c>
      <c r="BK884" s="155">
        <f t="shared" si="54"/>
        <v>0</v>
      </c>
      <c r="BL884" s="82" t="s">
        <v>488</v>
      </c>
      <c r="BM884" s="153" t="s">
        <v>1625</v>
      </c>
      <c r="BP884" s="195">
        <f t="shared" si="55"/>
        <v>1.0710065950000001</v>
      </c>
      <c r="BQ884" s="188">
        <v>0.99099999999999999</v>
      </c>
    </row>
    <row r="885" spans="2:69" s="14" customFormat="1" ht="24.2" customHeight="1">
      <c r="B885" s="142"/>
      <c r="C885" s="184" t="s">
        <v>1626</v>
      </c>
      <c r="D885" s="184" t="s">
        <v>341</v>
      </c>
      <c r="E885" s="185" t="s">
        <v>1627</v>
      </c>
      <c r="F885" s="186" t="s">
        <v>1628</v>
      </c>
      <c r="G885" s="187" t="s">
        <v>654</v>
      </c>
      <c r="H885" s="188">
        <v>2</v>
      </c>
      <c r="I885" s="188"/>
      <c r="J885" s="188">
        <f t="shared" si="45"/>
        <v>0</v>
      </c>
      <c r="K885" s="189"/>
      <c r="L885" s="190"/>
      <c r="M885" s="191"/>
      <c r="N885" s="192" t="s">
        <v>35</v>
      </c>
      <c r="O885" s="151">
        <v>0</v>
      </c>
      <c r="P885" s="151">
        <f t="shared" si="46"/>
        <v>0</v>
      </c>
      <c r="Q885" s="151">
        <v>0</v>
      </c>
      <c r="R885" s="151">
        <f t="shared" si="47"/>
        <v>0</v>
      </c>
      <c r="S885" s="151">
        <v>0</v>
      </c>
      <c r="T885" s="152">
        <f t="shared" si="48"/>
        <v>0</v>
      </c>
      <c r="AR885" s="153" t="s">
        <v>1393</v>
      </c>
      <c r="AT885" s="153" t="s">
        <v>341</v>
      </c>
      <c r="AU885" s="153" t="s">
        <v>80</v>
      </c>
      <c r="AY885" s="3" t="s">
        <v>146</v>
      </c>
      <c r="BE885" s="154">
        <f t="shared" si="49"/>
        <v>0</v>
      </c>
      <c r="BF885" s="154">
        <f t="shared" si="50"/>
        <v>0</v>
      </c>
      <c r="BG885" s="154">
        <f t="shared" si="51"/>
        <v>0</v>
      </c>
      <c r="BH885" s="154">
        <f t="shared" si="52"/>
        <v>0</v>
      </c>
      <c r="BI885" s="154">
        <f t="shared" si="53"/>
        <v>0</v>
      </c>
      <c r="BJ885" s="3" t="s">
        <v>80</v>
      </c>
      <c r="BK885" s="155">
        <f t="shared" si="54"/>
        <v>0</v>
      </c>
      <c r="BL885" s="82" t="s">
        <v>488</v>
      </c>
      <c r="BM885" s="153" t="s">
        <v>1629</v>
      </c>
      <c r="BP885" s="195">
        <f t="shared" si="55"/>
        <v>1.0710065950000001</v>
      </c>
      <c r="BQ885" s="188">
        <v>12.766</v>
      </c>
    </row>
    <row r="886" spans="2:69" s="14" customFormat="1" ht="14.45" customHeight="1">
      <c r="B886" s="142"/>
      <c r="C886" s="184" t="s">
        <v>1630</v>
      </c>
      <c r="D886" s="184" t="s">
        <v>341</v>
      </c>
      <c r="E886" s="185" t="s">
        <v>1631</v>
      </c>
      <c r="F886" s="186" t="s">
        <v>1632</v>
      </c>
      <c r="G886" s="187" t="s">
        <v>654</v>
      </c>
      <c r="H886" s="188">
        <v>2</v>
      </c>
      <c r="I886" s="188"/>
      <c r="J886" s="188">
        <f t="shared" si="45"/>
        <v>0</v>
      </c>
      <c r="K886" s="189"/>
      <c r="L886" s="190"/>
      <c r="M886" s="191"/>
      <c r="N886" s="192" t="s">
        <v>35</v>
      </c>
      <c r="O886" s="151">
        <v>0</v>
      </c>
      <c r="P886" s="151">
        <f t="shared" si="46"/>
        <v>0</v>
      </c>
      <c r="Q886" s="151">
        <v>0</v>
      </c>
      <c r="R886" s="151">
        <f t="shared" si="47"/>
        <v>0</v>
      </c>
      <c r="S886" s="151">
        <v>0</v>
      </c>
      <c r="T886" s="152">
        <f t="shared" si="48"/>
        <v>0</v>
      </c>
      <c r="AR886" s="153" t="s">
        <v>1393</v>
      </c>
      <c r="AT886" s="153" t="s">
        <v>341</v>
      </c>
      <c r="AU886" s="153" t="s">
        <v>80</v>
      </c>
      <c r="AY886" s="3" t="s">
        <v>146</v>
      </c>
      <c r="BE886" s="154">
        <f t="shared" si="49"/>
        <v>0</v>
      </c>
      <c r="BF886" s="154">
        <f t="shared" si="50"/>
        <v>0</v>
      </c>
      <c r="BG886" s="154">
        <f t="shared" si="51"/>
        <v>0</v>
      </c>
      <c r="BH886" s="154">
        <f t="shared" si="52"/>
        <v>0</v>
      </c>
      <c r="BI886" s="154">
        <f t="shared" si="53"/>
        <v>0</v>
      </c>
      <c r="BJ886" s="3" t="s">
        <v>80</v>
      </c>
      <c r="BK886" s="155">
        <f t="shared" si="54"/>
        <v>0</v>
      </c>
      <c r="BL886" s="82" t="s">
        <v>488</v>
      </c>
      <c r="BM886" s="153" t="s">
        <v>1633</v>
      </c>
      <c r="BP886" s="195">
        <f t="shared" si="55"/>
        <v>1.0710065950000001</v>
      </c>
      <c r="BQ886" s="188">
        <v>1.101</v>
      </c>
    </row>
    <row r="887" spans="2:69" s="14" customFormat="1" ht="24.2" customHeight="1">
      <c r="B887" s="142"/>
      <c r="C887" s="184" t="s">
        <v>1634</v>
      </c>
      <c r="D887" s="184" t="s">
        <v>341</v>
      </c>
      <c r="E887" s="185" t="s">
        <v>1635</v>
      </c>
      <c r="F887" s="186" t="s">
        <v>1636</v>
      </c>
      <c r="G887" s="187" t="s">
        <v>654</v>
      </c>
      <c r="H887" s="188">
        <v>12</v>
      </c>
      <c r="I887" s="188"/>
      <c r="J887" s="188">
        <f t="shared" si="45"/>
        <v>0</v>
      </c>
      <c r="K887" s="189"/>
      <c r="L887" s="190"/>
      <c r="M887" s="191"/>
      <c r="N887" s="192" t="s">
        <v>35</v>
      </c>
      <c r="O887" s="151">
        <v>0</v>
      </c>
      <c r="P887" s="151">
        <f t="shared" si="46"/>
        <v>0</v>
      </c>
      <c r="Q887" s="151">
        <v>0</v>
      </c>
      <c r="R887" s="151">
        <f t="shared" si="47"/>
        <v>0</v>
      </c>
      <c r="S887" s="151">
        <v>0</v>
      </c>
      <c r="T887" s="152">
        <f t="shared" si="48"/>
        <v>0</v>
      </c>
      <c r="AR887" s="153" t="s">
        <v>1393</v>
      </c>
      <c r="AT887" s="153" t="s">
        <v>341</v>
      </c>
      <c r="AU887" s="153" t="s">
        <v>80</v>
      </c>
      <c r="AY887" s="3" t="s">
        <v>146</v>
      </c>
      <c r="BE887" s="154">
        <f t="shared" si="49"/>
        <v>0</v>
      </c>
      <c r="BF887" s="154">
        <f t="shared" si="50"/>
        <v>0</v>
      </c>
      <c r="BG887" s="154">
        <f t="shared" si="51"/>
        <v>0</v>
      </c>
      <c r="BH887" s="154">
        <f t="shared" si="52"/>
        <v>0</v>
      </c>
      <c r="BI887" s="154">
        <f t="shared" si="53"/>
        <v>0</v>
      </c>
      <c r="BJ887" s="3" t="s">
        <v>80</v>
      </c>
      <c r="BK887" s="155">
        <f t="shared" si="54"/>
        <v>0</v>
      </c>
      <c r="BL887" s="82" t="s">
        <v>488</v>
      </c>
      <c r="BM887" s="153" t="s">
        <v>1637</v>
      </c>
      <c r="BP887" s="195">
        <f t="shared" si="55"/>
        <v>1.0710065950000001</v>
      </c>
      <c r="BQ887" s="188">
        <v>4.3079999999999998</v>
      </c>
    </row>
    <row r="888" spans="2:69" s="14" customFormat="1" ht="14.45" customHeight="1">
      <c r="B888" s="142"/>
      <c r="C888" s="184" t="s">
        <v>1638</v>
      </c>
      <c r="D888" s="184" t="s">
        <v>341</v>
      </c>
      <c r="E888" s="185" t="s">
        <v>1639</v>
      </c>
      <c r="F888" s="186" t="s">
        <v>1640</v>
      </c>
      <c r="G888" s="187" t="s">
        <v>654</v>
      </c>
      <c r="H888" s="188">
        <v>10.8</v>
      </c>
      <c r="I888" s="188"/>
      <c r="J888" s="188">
        <f t="shared" si="45"/>
        <v>0</v>
      </c>
      <c r="K888" s="189"/>
      <c r="L888" s="190"/>
      <c r="M888" s="191"/>
      <c r="N888" s="192" t="s">
        <v>35</v>
      </c>
      <c r="O888" s="151">
        <v>0</v>
      </c>
      <c r="P888" s="151">
        <f t="shared" si="46"/>
        <v>0</v>
      </c>
      <c r="Q888" s="151">
        <v>0</v>
      </c>
      <c r="R888" s="151">
        <f t="shared" si="47"/>
        <v>0</v>
      </c>
      <c r="S888" s="151">
        <v>0</v>
      </c>
      <c r="T888" s="152">
        <f t="shared" si="48"/>
        <v>0</v>
      </c>
      <c r="AR888" s="153" t="s">
        <v>1393</v>
      </c>
      <c r="AT888" s="153" t="s">
        <v>341</v>
      </c>
      <c r="AU888" s="153" t="s">
        <v>80</v>
      </c>
      <c r="AY888" s="3" t="s">
        <v>146</v>
      </c>
      <c r="BE888" s="154">
        <f t="shared" si="49"/>
        <v>0</v>
      </c>
      <c r="BF888" s="154">
        <f t="shared" si="50"/>
        <v>0</v>
      </c>
      <c r="BG888" s="154">
        <f t="shared" si="51"/>
        <v>0</v>
      </c>
      <c r="BH888" s="154">
        <f t="shared" si="52"/>
        <v>0</v>
      </c>
      <c r="BI888" s="154">
        <f t="shared" si="53"/>
        <v>0</v>
      </c>
      <c r="BJ888" s="3" t="s">
        <v>80</v>
      </c>
      <c r="BK888" s="155">
        <f t="shared" si="54"/>
        <v>0</v>
      </c>
      <c r="BL888" s="82" t="s">
        <v>488</v>
      </c>
      <c r="BM888" s="153" t="s">
        <v>1641</v>
      </c>
      <c r="BP888" s="195">
        <f t="shared" si="55"/>
        <v>1.0710065950000001</v>
      </c>
      <c r="BQ888" s="188">
        <v>0.34</v>
      </c>
    </row>
    <row r="889" spans="2:69" s="14" customFormat="1" ht="24.2" customHeight="1">
      <c r="B889" s="142"/>
      <c r="C889" s="184" t="s">
        <v>1642</v>
      </c>
      <c r="D889" s="184" t="s">
        <v>341</v>
      </c>
      <c r="E889" s="185" t="s">
        <v>1643</v>
      </c>
      <c r="F889" s="186" t="s">
        <v>1644</v>
      </c>
      <c r="G889" s="187" t="s">
        <v>654</v>
      </c>
      <c r="H889" s="188">
        <v>6</v>
      </c>
      <c r="I889" s="188"/>
      <c r="J889" s="188">
        <f t="shared" si="45"/>
        <v>0</v>
      </c>
      <c r="K889" s="189"/>
      <c r="L889" s="190"/>
      <c r="M889" s="191"/>
      <c r="N889" s="192" t="s">
        <v>35</v>
      </c>
      <c r="O889" s="151">
        <v>0</v>
      </c>
      <c r="P889" s="151">
        <f t="shared" si="46"/>
        <v>0</v>
      </c>
      <c r="Q889" s="151">
        <v>0</v>
      </c>
      <c r="R889" s="151">
        <f t="shared" si="47"/>
        <v>0</v>
      </c>
      <c r="S889" s="151">
        <v>0</v>
      </c>
      <c r="T889" s="152">
        <f t="shared" si="48"/>
        <v>0</v>
      </c>
      <c r="AR889" s="153" t="s">
        <v>1393</v>
      </c>
      <c r="AT889" s="153" t="s">
        <v>341</v>
      </c>
      <c r="AU889" s="153" t="s">
        <v>80</v>
      </c>
      <c r="AY889" s="3" t="s">
        <v>146</v>
      </c>
      <c r="BE889" s="154">
        <f t="shared" si="49"/>
        <v>0</v>
      </c>
      <c r="BF889" s="154">
        <f t="shared" si="50"/>
        <v>0</v>
      </c>
      <c r="BG889" s="154">
        <f t="shared" si="51"/>
        <v>0</v>
      </c>
      <c r="BH889" s="154">
        <f t="shared" si="52"/>
        <v>0</v>
      </c>
      <c r="BI889" s="154">
        <f t="shared" si="53"/>
        <v>0</v>
      </c>
      <c r="BJ889" s="3" t="s">
        <v>80</v>
      </c>
      <c r="BK889" s="155">
        <f t="shared" si="54"/>
        <v>0</v>
      </c>
      <c r="BL889" s="82" t="s">
        <v>488</v>
      </c>
      <c r="BM889" s="153" t="s">
        <v>1645</v>
      </c>
      <c r="BP889" s="195">
        <f t="shared" si="55"/>
        <v>1.0710065950000001</v>
      </c>
      <c r="BQ889" s="188">
        <v>1.825</v>
      </c>
    </row>
    <row r="890" spans="2:69" s="14" customFormat="1" ht="14.45" customHeight="1">
      <c r="B890" s="142"/>
      <c r="C890" s="184" t="s">
        <v>1646</v>
      </c>
      <c r="D890" s="184" t="s">
        <v>341</v>
      </c>
      <c r="E890" s="185" t="s">
        <v>1647</v>
      </c>
      <c r="F890" s="186" t="s">
        <v>1648</v>
      </c>
      <c r="G890" s="187" t="s">
        <v>654</v>
      </c>
      <c r="H890" s="188">
        <v>6</v>
      </c>
      <c r="I890" s="188"/>
      <c r="J890" s="188">
        <f t="shared" si="45"/>
        <v>0</v>
      </c>
      <c r="K890" s="189"/>
      <c r="L890" s="190"/>
      <c r="M890" s="191"/>
      <c r="N890" s="192" t="s">
        <v>35</v>
      </c>
      <c r="O890" s="151">
        <v>0</v>
      </c>
      <c r="P890" s="151">
        <f t="shared" si="46"/>
        <v>0</v>
      </c>
      <c r="Q890" s="151">
        <v>0</v>
      </c>
      <c r="R890" s="151">
        <f t="shared" si="47"/>
        <v>0</v>
      </c>
      <c r="S890" s="151">
        <v>0</v>
      </c>
      <c r="T890" s="152">
        <f t="shared" si="48"/>
        <v>0</v>
      </c>
      <c r="AR890" s="153" t="s">
        <v>1393</v>
      </c>
      <c r="AT890" s="153" t="s">
        <v>341</v>
      </c>
      <c r="AU890" s="153" t="s">
        <v>80</v>
      </c>
      <c r="AY890" s="3" t="s">
        <v>146</v>
      </c>
      <c r="BE890" s="154">
        <f t="shared" si="49"/>
        <v>0</v>
      </c>
      <c r="BF890" s="154">
        <f t="shared" si="50"/>
        <v>0</v>
      </c>
      <c r="BG890" s="154">
        <f t="shared" si="51"/>
        <v>0</v>
      </c>
      <c r="BH890" s="154">
        <f t="shared" si="52"/>
        <v>0</v>
      </c>
      <c r="BI890" s="154">
        <f t="shared" si="53"/>
        <v>0</v>
      </c>
      <c r="BJ890" s="3" t="s">
        <v>80</v>
      </c>
      <c r="BK890" s="155">
        <f t="shared" si="54"/>
        <v>0</v>
      </c>
      <c r="BL890" s="82" t="s">
        <v>488</v>
      </c>
      <c r="BM890" s="153" t="s">
        <v>1649</v>
      </c>
      <c r="BP890" s="195">
        <f t="shared" si="55"/>
        <v>1.0710065950000001</v>
      </c>
      <c r="BQ890" s="188">
        <v>8.5359999999999996</v>
      </c>
    </row>
    <row r="891" spans="2:69" s="14" customFormat="1" ht="24.2" customHeight="1">
      <c r="B891" s="142"/>
      <c r="C891" s="184" t="s">
        <v>1650</v>
      </c>
      <c r="D891" s="184" t="s">
        <v>341</v>
      </c>
      <c r="E891" s="185" t="s">
        <v>1651</v>
      </c>
      <c r="F891" s="186" t="s">
        <v>1652</v>
      </c>
      <c r="G891" s="187" t="s">
        <v>654</v>
      </c>
      <c r="H891" s="188">
        <v>5</v>
      </c>
      <c r="I891" s="188"/>
      <c r="J891" s="188">
        <f t="shared" si="45"/>
        <v>0</v>
      </c>
      <c r="K891" s="189"/>
      <c r="L891" s="190"/>
      <c r="M891" s="191"/>
      <c r="N891" s="192" t="s">
        <v>35</v>
      </c>
      <c r="O891" s="151">
        <v>0</v>
      </c>
      <c r="P891" s="151">
        <f t="shared" si="46"/>
        <v>0</v>
      </c>
      <c r="Q891" s="151">
        <v>0</v>
      </c>
      <c r="R891" s="151">
        <f t="shared" si="47"/>
        <v>0</v>
      </c>
      <c r="S891" s="151">
        <v>0</v>
      </c>
      <c r="T891" s="152">
        <f t="shared" si="48"/>
        <v>0</v>
      </c>
      <c r="AR891" s="153" t="s">
        <v>1393</v>
      </c>
      <c r="AT891" s="153" t="s">
        <v>341</v>
      </c>
      <c r="AU891" s="153" t="s">
        <v>80</v>
      </c>
      <c r="AY891" s="3" t="s">
        <v>146</v>
      </c>
      <c r="BE891" s="154">
        <f t="shared" si="49"/>
        <v>0</v>
      </c>
      <c r="BF891" s="154">
        <f t="shared" si="50"/>
        <v>0</v>
      </c>
      <c r="BG891" s="154">
        <f t="shared" si="51"/>
        <v>0</v>
      </c>
      <c r="BH891" s="154">
        <f t="shared" si="52"/>
        <v>0</v>
      </c>
      <c r="BI891" s="154">
        <f t="shared" si="53"/>
        <v>0</v>
      </c>
      <c r="BJ891" s="3" t="s">
        <v>80</v>
      </c>
      <c r="BK891" s="155">
        <f t="shared" si="54"/>
        <v>0</v>
      </c>
      <c r="BL891" s="82" t="s">
        <v>488</v>
      </c>
      <c r="BM891" s="153" t="s">
        <v>1653</v>
      </c>
      <c r="BP891" s="195">
        <f t="shared" si="55"/>
        <v>1.0710065950000001</v>
      </c>
      <c r="BQ891" s="188">
        <v>8.0860000000000003</v>
      </c>
    </row>
    <row r="892" spans="2:69" s="14" customFormat="1" ht="24.2" customHeight="1">
      <c r="B892" s="142"/>
      <c r="C892" s="184" t="s">
        <v>1654</v>
      </c>
      <c r="D892" s="184" t="s">
        <v>341</v>
      </c>
      <c r="E892" s="185" t="s">
        <v>1655</v>
      </c>
      <c r="F892" s="186" t="s">
        <v>1656</v>
      </c>
      <c r="G892" s="187" t="s">
        <v>654</v>
      </c>
      <c r="H892" s="188">
        <v>5</v>
      </c>
      <c r="I892" s="188"/>
      <c r="J892" s="188">
        <f t="shared" si="45"/>
        <v>0</v>
      </c>
      <c r="K892" s="189"/>
      <c r="L892" s="190"/>
      <c r="M892" s="191"/>
      <c r="N892" s="192" t="s">
        <v>35</v>
      </c>
      <c r="O892" s="151">
        <v>0</v>
      </c>
      <c r="P892" s="151">
        <f t="shared" si="46"/>
        <v>0</v>
      </c>
      <c r="Q892" s="151">
        <v>0</v>
      </c>
      <c r="R892" s="151">
        <f t="shared" si="47"/>
        <v>0</v>
      </c>
      <c r="S892" s="151">
        <v>0</v>
      </c>
      <c r="T892" s="152">
        <f t="shared" si="48"/>
        <v>0</v>
      </c>
      <c r="AR892" s="153" t="s">
        <v>1393</v>
      </c>
      <c r="AT892" s="153" t="s">
        <v>341</v>
      </c>
      <c r="AU892" s="153" t="s">
        <v>80</v>
      </c>
      <c r="AY892" s="3" t="s">
        <v>146</v>
      </c>
      <c r="BE892" s="154">
        <f t="shared" si="49"/>
        <v>0</v>
      </c>
      <c r="BF892" s="154">
        <f t="shared" si="50"/>
        <v>0</v>
      </c>
      <c r="BG892" s="154">
        <f t="shared" si="51"/>
        <v>0</v>
      </c>
      <c r="BH892" s="154">
        <f t="shared" si="52"/>
        <v>0</v>
      </c>
      <c r="BI892" s="154">
        <f t="shared" si="53"/>
        <v>0</v>
      </c>
      <c r="BJ892" s="3" t="s">
        <v>80</v>
      </c>
      <c r="BK892" s="155">
        <f t="shared" si="54"/>
        <v>0</v>
      </c>
      <c r="BL892" s="82" t="s">
        <v>488</v>
      </c>
      <c r="BM892" s="153" t="s">
        <v>1657</v>
      </c>
      <c r="BP892" s="195">
        <f t="shared" si="55"/>
        <v>1.0710065950000001</v>
      </c>
      <c r="BQ892" s="188">
        <v>100.23399999999999</v>
      </c>
    </row>
    <row r="893" spans="2:69" s="14" customFormat="1" ht="24.2" customHeight="1">
      <c r="B893" s="142"/>
      <c r="C893" s="184" t="s">
        <v>1658</v>
      </c>
      <c r="D893" s="184" t="s">
        <v>341</v>
      </c>
      <c r="E893" s="185" t="s">
        <v>1659</v>
      </c>
      <c r="F893" s="186" t="s">
        <v>1660</v>
      </c>
      <c r="G893" s="187" t="s">
        <v>654</v>
      </c>
      <c r="H893" s="188">
        <v>1</v>
      </c>
      <c r="I893" s="188"/>
      <c r="J893" s="188">
        <f t="shared" si="45"/>
        <v>0</v>
      </c>
      <c r="K893" s="189"/>
      <c r="L893" s="190"/>
      <c r="M893" s="191"/>
      <c r="N893" s="192" t="s">
        <v>35</v>
      </c>
      <c r="O893" s="151">
        <v>0</v>
      </c>
      <c r="P893" s="151">
        <f t="shared" si="46"/>
        <v>0</v>
      </c>
      <c r="Q893" s="151">
        <v>0</v>
      </c>
      <c r="R893" s="151">
        <f t="shared" si="47"/>
        <v>0</v>
      </c>
      <c r="S893" s="151">
        <v>0</v>
      </c>
      <c r="T893" s="152">
        <f t="shared" si="48"/>
        <v>0</v>
      </c>
      <c r="AR893" s="153" t="s">
        <v>1393</v>
      </c>
      <c r="AT893" s="153" t="s">
        <v>341</v>
      </c>
      <c r="AU893" s="153" t="s">
        <v>80</v>
      </c>
      <c r="AY893" s="3" t="s">
        <v>146</v>
      </c>
      <c r="BE893" s="154">
        <f t="shared" si="49"/>
        <v>0</v>
      </c>
      <c r="BF893" s="154">
        <f t="shared" si="50"/>
        <v>0</v>
      </c>
      <c r="BG893" s="154">
        <f t="shared" si="51"/>
        <v>0</v>
      </c>
      <c r="BH893" s="154">
        <f t="shared" si="52"/>
        <v>0</v>
      </c>
      <c r="BI893" s="154">
        <f t="shared" si="53"/>
        <v>0</v>
      </c>
      <c r="BJ893" s="3" t="s">
        <v>80</v>
      </c>
      <c r="BK893" s="155">
        <f t="shared" si="54"/>
        <v>0</v>
      </c>
      <c r="BL893" s="82" t="s">
        <v>488</v>
      </c>
      <c r="BM893" s="153" t="s">
        <v>1661</v>
      </c>
      <c r="BP893" s="195">
        <f t="shared" si="55"/>
        <v>1.0710065950000001</v>
      </c>
      <c r="BQ893" s="188">
        <v>3.3889999999999998</v>
      </c>
    </row>
    <row r="894" spans="2:69" s="14" customFormat="1" ht="14.45" customHeight="1">
      <c r="B894" s="142"/>
      <c r="C894" s="184" t="s">
        <v>1662</v>
      </c>
      <c r="D894" s="184" t="s">
        <v>341</v>
      </c>
      <c r="E894" s="185" t="s">
        <v>1663</v>
      </c>
      <c r="F894" s="186" t="s">
        <v>1664</v>
      </c>
      <c r="G894" s="187" t="s">
        <v>654</v>
      </c>
      <c r="H894" s="188">
        <v>1</v>
      </c>
      <c r="I894" s="188"/>
      <c r="J894" s="188">
        <f t="shared" si="45"/>
        <v>0</v>
      </c>
      <c r="K894" s="189"/>
      <c r="L894" s="190"/>
      <c r="M894" s="191"/>
      <c r="N894" s="192" t="s">
        <v>35</v>
      </c>
      <c r="O894" s="151">
        <v>0</v>
      </c>
      <c r="P894" s="151">
        <f t="shared" si="46"/>
        <v>0</v>
      </c>
      <c r="Q894" s="151">
        <v>0</v>
      </c>
      <c r="R894" s="151">
        <f t="shared" si="47"/>
        <v>0</v>
      </c>
      <c r="S894" s="151">
        <v>0</v>
      </c>
      <c r="T894" s="152">
        <f t="shared" si="48"/>
        <v>0</v>
      </c>
      <c r="AR894" s="153" t="s">
        <v>1393</v>
      </c>
      <c r="AT894" s="153" t="s">
        <v>341</v>
      </c>
      <c r="AU894" s="153" t="s">
        <v>80</v>
      </c>
      <c r="AY894" s="3" t="s">
        <v>146</v>
      </c>
      <c r="BE894" s="154">
        <f t="shared" si="49"/>
        <v>0</v>
      </c>
      <c r="BF894" s="154">
        <f t="shared" si="50"/>
        <v>0</v>
      </c>
      <c r="BG894" s="154">
        <f t="shared" si="51"/>
        <v>0</v>
      </c>
      <c r="BH894" s="154">
        <f t="shared" si="52"/>
        <v>0</v>
      </c>
      <c r="BI894" s="154">
        <f t="shared" si="53"/>
        <v>0</v>
      </c>
      <c r="BJ894" s="3" t="s">
        <v>80</v>
      </c>
      <c r="BK894" s="155">
        <f t="shared" si="54"/>
        <v>0</v>
      </c>
      <c r="BL894" s="82" t="s">
        <v>488</v>
      </c>
      <c r="BM894" s="153" t="s">
        <v>1665</v>
      </c>
      <c r="BP894" s="195">
        <f t="shared" si="55"/>
        <v>1.0710065950000001</v>
      </c>
      <c r="BQ894" s="188">
        <v>1.8129999999999999</v>
      </c>
    </row>
    <row r="895" spans="2:69" s="14" customFormat="1" ht="24.2" customHeight="1">
      <c r="B895" s="142"/>
      <c r="C895" s="184" t="s">
        <v>1666</v>
      </c>
      <c r="D895" s="184" t="s">
        <v>341</v>
      </c>
      <c r="E895" s="185" t="s">
        <v>1667</v>
      </c>
      <c r="F895" s="186" t="s">
        <v>1668</v>
      </c>
      <c r="G895" s="187" t="s">
        <v>654</v>
      </c>
      <c r="H895" s="188">
        <v>4</v>
      </c>
      <c r="I895" s="188"/>
      <c r="J895" s="188">
        <f t="shared" si="45"/>
        <v>0</v>
      </c>
      <c r="K895" s="189"/>
      <c r="L895" s="190"/>
      <c r="M895" s="191"/>
      <c r="N895" s="192" t="s">
        <v>35</v>
      </c>
      <c r="O895" s="151">
        <v>0</v>
      </c>
      <c r="P895" s="151">
        <f t="shared" si="46"/>
        <v>0</v>
      </c>
      <c r="Q895" s="151">
        <v>0</v>
      </c>
      <c r="R895" s="151">
        <f t="shared" si="47"/>
        <v>0</v>
      </c>
      <c r="S895" s="151">
        <v>0</v>
      </c>
      <c r="T895" s="152">
        <f t="shared" si="48"/>
        <v>0</v>
      </c>
      <c r="AR895" s="153" t="s">
        <v>1393</v>
      </c>
      <c r="AT895" s="153" t="s">
        <v>341</v>
      </c>
      <c r="AU895" s="153" t="s">
        <v>80</v>
      </c>
      <c r="AY895" s="3" t="s">
        <v>146</v>
      </c>
      <c r="BE895" s="154">
        <f t="shared" si="49"/>
        <v>0</v>
      </c>
      <c r="BF895" s="154">
        <f t="shared" si="50"/>
        <v>0</v>
      </c>
      <c r="BG895" s="154">
        <f t="shared" si="51"/>
        <v>0</v>
      </c>
      <c r="BH895" s="154">
        <f t="shared" si="52"/>
        <v>0</v>
      </c>
      <c r="BI895" s="154">
        <f t="shared" si="53"/>
        <v>0</v>
      </c>
      <c r="BJ895" s="3" t="s">
        <v>80</v>
      </c>
      <c r="BK895" s="155">
        <f t="shared" si="54"/>
        <v>0</v>
      </c>
      <c r="BL895" s="82" t="s">
        <v>488</v>
      </c>
      <c r="BM895" s="153" t="s">
        <v>1669</v>
      </c>
      <c r="BP895" s="195">
        <f t="shared" si="55"/>
        <v>1.0710065950000001</v>
      </c>
      <c r="BQ895" s="188">
        <v>5.2640000000000002</v>
      </c>
    </row>
    <row r="896" spans="2:69" s="14" customFormat="1" ht="14.45" customHeight="1">
      <c r="B896" s="142"/>
      <c r="C896" s="184" t="s">
        <v>1670</v>
      </c>
      <c r="D896" s="184" t="s">
        <v>341</v>
      </c>
      <c r="E896" s="185" t="s">
        <v>1671</v>
      </c>
      <c r="F896" s="186" t="s">
        <v>1672</v>
      </c>
      <c r="G896" s="187" t="s">
        <v>654</v>
      </c>
      <c r="H896" s="188">
        <v>4</v>
      </c>
      <c r="I896" s="188"/>
      <c r="J896" s="188">
        <f t="shared" si="45"/>
        <v>0</v>
      </c>
      <c r="K896" s="189"/>
      <c r="L896" s="190"/>
      <c r="M896" s="191"/>
      <c r="N896" s="192" t="s">
        <v>35</v>
      </c>
      <c r="O896" s="151">
        <v>0</v>
      </c>
      <c r="P896" s="151">
        <f t="shared" si="46"/>
        <v>0</v>
      </c>
      <c r="Q896" s="151">
        <v>0</v>
      </c>
      <c r="R896" s="151">
        <f t="shared" si="47"/>
        <v>0</v>
      </c>
      <c r="S896" s="151">
        <v>0</v>
      </c>
      <c r="T896" s="152">
        <f t="shared" si="48"/>
        <v>0</v>
      </c>
      <c r="AR896" s="153" t="s">
        <v>1393</v>
      </c>
      <c r="AT896" s="153" t="s">
        <v>341</v>
      </c>
      <c r="AU896" s="153" t="s">
        <v>80</v>
      </c>
      <c r="AY896" s="3" t="s">
        <v>146</v>
      </c>
      <c r="BE896" s="154">
        <f t="shared" si="49"/>
        <v>0</v>
      </c>
      <c r="BF896" s="154">
        <f t="shared" si="50"/>
        <v>0</v>
      </c>
      <c r="BG896" s="154">
        <f t="shared" si="51"/>
        <v>0</v>
      </c>
      <c r="BH896" s="154">
        <f t="shared" si="52"/>
        <v>0</v>
      </c>
      <c r="BI896" s="154">
        <f t="shared" si="53"/>
        <v>0</v>
      </c>
      <c r="BJ896" s="3" t="s">
        <v>80</v>
      </c>
      <c r="BK896" s="155">
        <f t="shared" si="54"/>
        <v>0</v>
      </c>
      <c r="BL896" s="82" t="s">
        <v>488</v>
      </c>
      <c r="BM896" s="153" t="s">
        <v>1673</v>
      </c>
      <c r="BP896" s="195">
        <f t="shared" si="55"/>
        <v>1.0710065950000001</v>
      </c>
      <c r="BQ896" s="188">
        <v>4.4130000000000003</v>
      </c>
    </row>
    <row r="897" spans="2:69" s="14" customFormat="1" ht="24.2" customHeight="1">
      <c r="B897" s="142"/>
      <c r="C897" s="184" t="s">
        <v>1674</v>
      </c>
      <c r="D897" s="184" t="s">
        <v>341</v>
      </c>
      <c r="E897" s="185" t="s">
        <v>1675</v>
      </c>
      <c r="F897" s="186" t="s">
        <v>1676</v>
      </c>
      <c r="G897" s="187" t="s">
        <v>654</v>
      </c>
      <c r="H897" s="188">
        <v>2</v>
      </c>
      <c r="I897" s="188"/>
      <c r="J897" s="188">
        <f t="shared" si="45"/>
        <v>0</v>
      </c>
      <c r="K897" s="189"/>
      <c r="L897" s="190"/>
      <c r="M897" s="191"/>
      <c r="N897" s="192" t="s">
        <v>35</v>
      </c>
      <c r="O897" s="151">
        <v>0</v>
      </c>
      <c r="P897" s="151">
        <f t="shared" si="46"/>
        <v>0</v>
      </c>
      <c r="Q897" s="151">
        <v>0</v>
      </c>
      <c r="R897" s="151">
        <f t="shared" si="47"/>
        <v>0</v>
      </c>
      <c r="S897" s="151">
        <v>0</v>
      </c>
      <c r="T897" s="152">
        <f t="shared" si="48"/>
        <v>0</v>
      </c>
      <c r="AR897" s="153" t="s">
        <v>1393</v>
      </c>
      <c r="AT897" s="153" t="s">
        <v>341</v>
      </c>
      <c r="AU897" s="153" t="s">
        <v>80</v>
      </c>
      <c r="AY897" s="3" t="s">
        <v>146</v>
      </c>
      <c r="BE897" s="154">
        <f t="shared" si="49"/>
        <v>0</v>
      </c>
      <c r="BF897" s="154">
        <f t="shared" si="50"/>
        <v>0</v>
      </c>
      <c r="BG897" s="154">
        <f t="shared" si="51"/>
        <v>0</v>
      </c>
      <c r="BH897" s="154">
        <f t="shared" si="52"/>
        <v>0</v>
      </c>
      <c r="BI897" s="154">
        <f t="shared" si="53"/>
        <v>0</v>
      </c>
      <c r="BJ897" s="3" t="s">
        <v>80</v>
      </c>
      <c r="BK897" s="155">
        <f t="shared" si="54"/>
        <v>0</v>
      </c>
      <c r="BL897" s="82" t="s">
        <v>488</v>
      </c>
      <c r="BM897" s="153" t="s">
        <v>1677</v>
      </c>
      <c r="BP897" s="195">
        <f t="shared" si="55"/>
        <v>1.0710065950000001</v>
      </c>
      <c r="BQ897" s="188">
        <v>6.2489999999999997</v>
      </c>
    </row>
    <row r="898" spans="2:69" s="14" customFormat="1" ht="14.45" customHeight="1">
      <c r="B898" s="142"/>
      <c r="C898" s="184" t="s">
        <v>1678</v>
      </c>
      <c r="D898" s="184" t="s">
        <v>341</v>
      </c>
      <c r="E898" s="185" t="s">
        <v>1679</v>
      </c>
      <c r="F898" s="186" t="s">
        <v>1680</v>
      </c>
      <c r="G898" s="187" t="s">
        <v>654</v>
      </c>
      <c r="H898" s="188">
        <v>2</v>
      </c>
      <c r="I898" s="188"/>
      <c r="J898" s="188">
        <f t="shared" si="45"/>
        <v>0</v>
      </c>
      <c r="K898" s="189"/>
      <c r="L898" s="190"/>
      <c r="M898" s="191"/>
      <c r="N898" s="192" t="s">
        <v>35</v>
      </c>
      <c r="O898" s="151">
        <v>0</v>
      </c>
      <c r="P898" s="151">
        <f t="shared" si="46"/>
        <v>0</v>
      </c>
      <c r="Q898" s="151">
        <v>0</v>
      </c>
      <c r="R898" s="151">
        <f t="shared" si="47"/>
        <v>0</v>
      </c>
      <c r="S898" s="151">
        <v>0</v>
      </c>
      <c r="T898" s="152">
        <f t="shared" si="48"/>
        <v>0</v>
      </c>
      <c r="AR898" s="153" t="s">
        <v>1393</v>
      </c>
      <c r="AT898" s="153" t="s">
        <v>341</v>
      </c>
      <c r="AU898" s="153" t="s">
        <v>80</v>
      </c>
      <c r="AY898" s="3" t="s">
        <v>146</v>
      </c>
      <c r="BE898" s="154">
        <f t="shared" si="49"/>
        <v>0</v>
      </c>
      <c r="BF898" s="154">
        <f t="shared" si="50"/>
        <v>0</v>
      </c>
      <c r="BG898" s="154">
        <f t="shared" si="51"/>
        <v>0</v>
      </c>
      <c r="BH898" s="154">
        <f t="shared" si="52"/>
        <v>0</v>
      </c>
      <c r="BI898" s="154">
        <f t="shared" si="53"/>
        <v>0</v>
      </c>
      <c r="BJ898" s="3" t="s">
        <v>80</v>
      </c>
      <c r="BK898" s="155">
        <f t="shared" si="54"/>
        <v>0</v>
      </c>
      <c r="BL898" s="82" t="s">
        <v>488</v>
      </c>
      <c r="BM898" s="153" t="s">
        <v>1681</v>
      </c>
      <c r="BP898" s="195">
        <f t="shared" si="55"/>
        <v>1.0710065950000001</v>
      </c>
      <c r="BQ898" s="188">
        <v>4.649</v>
      </c>
    </row>
    <row r="899" spans="2:69" s="14" customFormat="1" ht="14.45" customHeight="1">
      <c r="B899" s="142"/>
      <c r="C899" s="184" t="s">
        <v>1682</v>
      </c>
      <c r="D899" s="184" t="s">
        <v>341</v>
      </c>
      <c r="E899" s="185" t="s">
        <v>1683</v>
      </c>
      <c r="F899" s="186" t="s">
        <v>1684</v>
      </c>
      <c r="G899" s="187" t="s">
        <v>654</v>
      </c>
      <c r="H899" s="188">
        <v>1</v>
      </c>
      <c r="I899" s="188"/>
      <c r="J899" s="188">
        <f t="shared" si="45"/>
        <v>0</v>
      </c>
      <c r="K899" s="189"/>
      <c r="L899" s="190"/>
      <c r="M899" s="191"/>
      <c r="N899" s="192" t="s">
        <v>35</v>
      </c>
      <c r="O899" s="151">
        <v>0</v>
      </c>
      <c r="P899" s="151">
        <f t="shared" si="46"/>
        <v>0</v>
      </c>
      <c r="Q899" s="151">
        <v>0</v>
      </c>
      <c r="R899" s="151">
        <f t="shared" si="47"/>
        <v>0</v>
      </c>
      <c r="S899" s="151">
        <v>0</v>
      </c>
      <c r="T899" s="152">
        <f t="shared" si="48"/>
        <v>0</v>
      </c>
      <c r="AR899" s="153" t="s">
        <v>1393</v>
      </c>
      <c r="AT899" s="153" t="s">
        <v>341</v>
      </c>
      <c r="AU899" s="153" t="s">
        <v>80</v>
      </c>
      <c r="AY899" s="3" t="s">
        <v>146</v>
      </c>
      <c r="BE899" s="154">
        <f t="shared" si="49"/>
        <v>0</v>
      </c>
      <c r="BF899" s="154">
        <f t="shared" si="50"/>
        <v>0</v>
      </c>
      <c r="BG899" s="154">
        <f t="shared" si="51"/>
        <v>0</v>
      </c>
      <c r="BH899" s="154">
        <f t="shared" si="52"/>
        <v>0</v>
      </c>
      <c r="BI899" s="154">
        <f t="shared" si="53"/>
        <v>0</v>
      </c>
      <c r="BJ899" s="3" t="s">
        <v>80</v>
      </c>
      <c r="BK899" s="155">
        <f t="shared" si="54"/>
        <v>0</v>
      </c>
      <c r="BL899" s="82" t="s">
        <v>488</v>
      </c>
      <c r="BM899" s="153" t="s">
        <v>1685</v>
      </c>
      <c r="BP899" s="195">
        <f t="shared" si="55"/>
        <v>1.0710065950000001</v>
      </c>
      <c r="BQ899" s="188">
        <v>31.291</v>
      </c>
    </row>
    <row r="900" spans="2:69" s="14" customFormat="1" ht="14.45" customHeight="1">
      <c r="B900" s="142"/>
      <c r="C900" s="184" t="s">
        <v>1686</v>
      </c>
      <c r="D900" s="184" t="s">
        <v>341</v>
      </c>
      <c r="E900" s="185" t="s">
        <v>1687</v>
      </c>
      <c r="F900" s="196" t="s">
        <v>1688</v>
      </c>
      <c r="G900" s="187" t="s">
        <v>654</v>
      </c>
      <c r="H900" s="197">
        <v>1</v>
      </c>
      <c r="I900" s="197">
        <f>BQ900*BP900</f>
        <v>0</v>
      </c>
      <c r="J900" s="197">
        <f t="shared" si="45"/>
        <v>0</v>
      </c>
      <c r="K900" s="189" t="s">
        <v>1689</v>
      </c>
      <c r="L900" s="190"/>
      <c r="M900" s="191"/>
      <c r="N900" s="192" t="s">
        <v>35</v>
      </c>
      <c r="O900" s="151">
        <v>0</v>
      </c>
      <c r="P900" s="151">
        <f t="shared" si="46"/>
        <v>0</v>
      </c>
      <c r="Q900" s="151">
        <v>0</v>
      </c>
      <c r="R900" s="151">
        <f t="shared" si="47"/>
        <v>0</v>
      </c>
      <c r="S900" s="151">
        <v>0</v>
      </c>
      <c r="T900" s="152">
        <f t="shared" si="48"/>
        <v>0</v>
      </c>
      <c r="AR900" s="153" t="s">
        <v>1393</v>
      </c>
      <c r="AT900" s="153" t="s">
        <v>341</v>
      </c>
      <c r="AU900" s="153" t="s">
        <v>80</v>
      </c>
      <c r="AY900" s="3" t="s">
        <v>146</v>
      </c>
      <c r="BE900" s="154">
        <f t="shared" si="49"/>
        <v>0</v>
      </c>
      <c r="BF900" s="154">
        <f t="shared" si="50"/>
        <v>0</v>
      </c>
      <c r="BG900" s="154">
        <f t="shared" si="51"/>
        <v>0</v>
      </c>
      <c r="BH900" s="154">
        <f t="shared" si="52"/>
        <v>0</v>
      </c>
      <c r="BI900" s="154">
        <f t="shared" si="53"/>
        <v>0</v>
      </c>
      <c r="BJ900" s="3" t="s">
        <v>80</v>
      </c>
      <c r="BK900" s="155">
        <f t="shared" si="54"/>
        <v>0</v>
      </c>
      <c r="BL900" s="82" t="s">
        <v>488</v>
      </c>
      <c r="BM900" s="153" t="s">
        <v>1690</v>
      </c>
      <c r="BP900" s="195">
        <v>1</v>
      </c>
      <c r="BQ900" s="198">
        <f>BK1071</f>
        <v>0</v>
      </c>
    </row>
    <row r="901" spans="2:69" s="14" customFormat="1" ht="14.45" customHeight="1">
      <c r="B901" s="142"/>
      <c r="C901" s="184" t="s">
        <v>1691</v>
      </c>
      <c r="D901" s="184" t="s">
        <v>341</v>
      </c>
      <c r="E901" s="185" t="s">
        <v>1692</v>
      </c>
      <c r="F901" s="186" t="s">
        <v>1693</v>
      </c>
      <c r="G901" s="187" t="s">
        <v>654</v>
      </c>
      <c r="H901" s="188">
        <v>5</v>
      </c>
      <c r="I901" s="188"/>
      <c r="J901" s="188">
        <f t="shared" si="45"/>
        <v>0</v>
      </c>
      <c r="K901"/>
      <c r="L901" s="190"/>
      <c r="M901" s="191"/>
      <c r="N901" s="192" t="s">
        <v>35</v>
      </c>
      <c r="O901" s="151">
        <v>0</v>
      </c>
      <c r="P901" s="151">
        <f t="shared" si="46"/>
        <v>0</v>
      </c>
      <c r="Q901" s="151">
        <v>0</v>
      </c>
      <c r="R901" s="151">
        <f t="shared" si="47"/>
        <v>0</v>
      </c>
      <c r="S901" s="151">
        <v>0</v>
      </c>
      <c r="T901" s="152">
        <f t="shared" si="48"/>
        <v>0</v>
      </c>
      <c r="AR901" s="153" t="s">
        <v>1393</v>
      </c>
      <c r="AT901" s="153" t="s">
        <v>341</v>
      </c>
      <c r="AU901" s="153" t="s">
        <v>80</v>
      </c>
      <c r="AY901" s="3" t="s">
        <v>146</v>
      </c>
      <c r="BE901" s="154">
        <f t="shared" si="49"/>
        <v>0</v>
      </c>
      <c r="BF901" s="154">
        <f t="shared" si="50"/>
        <v>0</v>
      </c>
      <c r="BG901" s="154">
        <f t="shared" si="51"/>
        <v>0</v>
      </c>
      <c r="BH901" s="154">
        <f t="shared" si="52"/>
        <v>0</v>
      </c>
      <c r="BI901" s="154">
        <f t="shared" si="53"/>
        <v>0</v>
      </c>
      <c r="BJ901" s="3" t="s">
        <v>80</v>
      </c>
      <c r="BK901" s="155">
        <f t="shared" si="54"/>
        <v>0</v>
      </c>
      <c r="BL901" s="82" t="s">
        <v>488</v>
      </c>
      <c r="BM901" s="153" t="s">
        <v>1694</v>
      </c>
      <c r="BP901" s="195">
        <f>BP844</f>
        <v>1.0710065950000001</v>
      </c>
      <c r="BQ901" s="188">
        <v>41.720999999999997</v>
      </c>
    </row>
    <row r="902" spans="2:69" s="14" customFormat="1" ht="14.45" customHeight="1">
      <c r="B902" s="142"/>
      <c r="C902" s="184" t="s">
        <v>1695</v>
      </c>
      <c r="D902" s="184" t="s">
        <v>341</v>
      </c>
      <c r="E902" s="185" t="s">
        <v>1696</v>
      </c>
      <c r="F902" s="196" t="s">
        <v>1697</v>
      </c>
      <c r="G902" s="187" t="s">
        <v>654</v>
      </c>
      <c r="H902" s="197">
        <v>1</v>
      </c>
      <c r="I902" s="197">
        <f>BQ902*BP902</f>
        <v>0</v>
      </c>
      <c r="J902" s="197">
        <f t="shared" si="45"/>
        <v>0</v>
      </c>
      <c r="K902" s="189" t="s">
        <v>1698</v>
      </c>
      <c r="L902" s="190"/>
      <c r="M902" s="191"/>
      <c r="N902" s="192" t="s">
        <v>35</v>
      </c>
      <c r="O902" s="151">
        <v>0</v>
      </c>
      <c r="P902" s="151">
        <f t="shared" si="46"/>
        <v>0</v>
      </c>
      <c r="Q902" s="151">
        <v>0</v>
      </c>
      <c r="R902" s="151">
        <f t="shared" si="47"/>
        <v>0</v>
      </c>
      <c r="S902" s="151">
        <v>0</v>
      </c>
      <c r="T902" s="152">
        <f t="shared" si="48"/>
        <v>0</v>
      </c>
      <c r="AR902" s="153" t="s">
        <v>1393</v>
      </c>
      <c r="AT902" s="153" t="s">
        <v>341</v>
      </c>
      <c r="AU902" s="153" t="s">
        <v>80</v>
      </c>
      <c r="AY902" s="3" t="s">
        <v>146</v>
      </c>
      <c r="BE902" s="154">
        <f t="shared" si="49"/>
        <v>0</v>
      </c>
      <c r="BF902" s="154">
        <f t="shared" si="50"/>
        <v>0</v>
      </c>
      <c r="BG902" s="154">
        <f t="shared" si="51"/>
        <v>0</v>
      </c>
      <c r="BH902" s="154">
        <f t="shared" si="52"/>
        <v>0</v>
      </c>
      <c r="BI902" s="154">
        <f t="shared" si="53"/>
        <v>0</v>
      </c>
      <c r="BJ902" s="3" t="s">
        <v>80</v>
      </c>
      <c r="BK902" s="155">
        <f t="shared" si="54"/>
        <v>0</v>
      </c>
      <c r="BL902" s="82" t="s">
        <v>488</v>
      </c>
      <c r="BM902" s="153" t="s">
        <v>1699</v>
      </c>
      <c r="BP902" s="195">
        <v>1</v>
      </c>
      <c r="BQ902" s="198">
        <f>BK1090</f>
        <v>0</v>
      </c>
    </row>
    <row r="903" spans="2:69" s="14" customFormat="1" ht="14.45" customHeight="1">
      <c r="B903" s="142"/>
      <c r="C903" s="184" t="s">
        <v>1700</v>
      </c>
      <c r="D903" s="184" t="s">
        <v>341</v>
      </c>
      <c r="E903" s="185" t="s">
        <v>1701</v>
      </c>
      <c r="F903" s="196" t="s">
        <v>1702</v>
      </c>
      <c r="G903" s="187" t="s">
        <v>654</v>
      </c>
      <c r="H903" s="197">
        <v>1</v>
      </c>
      <c r="I903" s="197">
        <f>BQ903*BP903</f>
        <v>0</v>
      </c>
      <c r="J903" s="197">
        <f t="shared" si="45"/>
        <v>0</v>
      </c>
      <c r="K903" s="189" t="s">
        <v>1703</v>
      </c>
      <c r="L903" s="190"/>
      <c r="M903" s="191"/>
      <c r="N903" s="192" t="s">
        <v>35</v>
      </c>
      <c r="O903" s="151">
        <v>0</v>
      </c>
      <c r="P903" s="151">
        <f t="shared" si="46"/>
        <v>0</v>
      </c>
      <c r="Q903" s="151">
        <v>0</v>
      </c>
      <c r="R903" s="151">
        <f t="shared" si="47"/>
        <v>0</v>
      </c>
      <c r="S903" s="151">
        <v>0</v>
      </c>
      <c r="T903" s="152">
        <f t="shared" si="48"/>
        <v>0</v>
      </c>
      <c r="AR903" s="153" t="s">
        <v>1393</v>
      </c>
      <c r="AT903" s="153" t="s">
        <v>341</v>
      </c>
      <c r="AU903" s="153" t="s">
        <v>80</v>
      </c>
      <c r="AY903" s="3" t="s">
        <v>146</v>
      </c>
      <c r="BE903" s="154">
        <f t="shared" si="49"/>
        <v>0</v>
      </c>
      <c r="BF903" s="154">
        <f t="shared" si="50"/>
        <v>0</v>
      </c>
      <c r="BG903" s="154">
        <f t="shared" si="51"/>
        <v>0</v>
      </c>
      <c r="BH903" s="154">
        <f t="shared" si="52"/>
        <v>0</v>
      </c>
      <c r="BI903" s="154">
        <f t="shared" si="53"/>
        <v>0</v>
      </c>
      <c r="BJ903" s="3" t="s">
        <v>80</v>
      </c>
      <c r="BK903" s="155">
        <f t="shared" si="54"/>
        <v>0</v>
      </c>
      <c r="BL903" s="82" t="s">
        <v>488</v>
      </c>
      <c r="BM903" s="153" t="s">
        <v>1704</v>
      </c>
      <c r="BP903" s="195">
        <v>1</v>
      </c>
      <c r="BQ903" s="198">
        <f>BK1140</f>
        <v>0</v>
      </c>
    </row>
    <row r="904" spans="2:69" s="14" customFormat="1" ht="14.45" customHeight="1">
      <c r="B904" s="142"/>
      <c r="C904" s="184" t="s">
        <v>1705</v>
      </c>
      <c r="D904" s="184" t="s">
        <v>341</v>
      </c>
      <c r="E904" s="185" t="s">
        <v>1706</v>
      </c>
      <c r="F904" s="196" t="s">
        <v>1707</v>
      </c>
      <c r="G904" s="187" t="s">
        <v>654</v>
      </c>
      <c r="H904" s="197">
        <v>1</v>
      </c>
      <c r="I904" s="197">
        <f>BQ904*BP904</f>
        <v>0</v>
      </c>
      <c r="J904" s="197">
        <f t="shared" si="45"/>
        <v>0</v>
      </c>
      <c r="K904" s="189" t="s">
        <v>1708</v>
      </c>
      <c r="L904" s="190"/>
      <c r="M904" s="191"/>
      <c r="N904" s="192" t="s">
        <v>35</v>
      </c>
      <c r="O904" s="151">
        <v>0</v>
      </c>
      <c r="P904" s="151">
        <f t="shared" si="46"/>
        <v>0</v>
      </c>
      <c r="Q904" s="151">
        <v>0</v>
      </c>
      <c r="R904" s="151">
        <f t="shared" si="47"/>
        <v>0</v>
      </c>
      <c r="S904" s="151">
        <v>0</v>
      </c>
      <c r="T904" s="152">
        <f t="shared" si="48"/>
        <v>0</v>
      </c>
      <c r="AR904" s="153" t="s">
        <v>1393</v>
      </c>
      <c r="AT904" s="153" t="s">
        <v>341</v>
      </c>
      <c r="AU904" s="153" t="s">
        <v>80</v>
      </c>
      <c r="AY904" s="3" t="s">
        <v>146</v>
      </c>
      <c r="BE904" s="154">
        <f t="shared" si="49"/>
        <v>0</v>
      </c>
      <c r="BF904" s="154">
        <f t="shared" si="50"/>
        <v>0</v>
      </c>
      <c r="BG904" s="154">
        <f t="shared" si="51"/>
        <v>0</v>
      </c>
      <c r="BH904" s="154">
        <f t="shared" si="52"/>
        <v>0</v>
      </c>
      <c r="BI904" s="154">
        <f t="shared" si="53"/>
        <v>0</v>
      </c>
      <c r="BJ904" s="3" t="s">
        <v>80</v>
      </c>
      <c r="BK904" s="155">
        <f t="shared" si="54"/>
        <v>0</v>
      </c>
      <c r="BL904" s="82" t="s">
        <v>488</v>
      </c>
      <c r="BM904" s="153" t="s">
        <v>1709</v>
      </c>
      <c r="BP904" s="195">
        <v>1</v>
      </c>
      <c r="BQ904" s="198">
        <f>BK1048</f>
        <v>0</v>
      </c>
    </row>
    <row r="905" spans="2:69" s="14" customFormat="1" ht="14.45" customHeight="1">
      <c r="B905" s="142"/>
      <c r="C905" s="184" t="s">
        <v>1710</v>
      </c>
      <c r="D905" s="184" t="s">
        <v>341</v>
      </c>
      <c r="E905" s="185" t="s">
        <v>1711</v>
      </c>
      <c r="F905" s="196" t="s">
        <v>1712</v>
      </c>
      <c r="G905" s="187" t="s">
        <v>654</v>
      </c>
      <c r="H905" s="197">
        <v>1</v>
      </c>
      <c r="I905" s="197">
        <f>BQ905*BP905</f>
        <v>0</v>
      </c>
      <c r="J905" s="197">
        <f t="shared" si="45"/>
        <v>0</v>
      </c>
      <c r="K905" s="189" t="s">
        <v>1713</v>
      </c>
      <c r="L905" s="190"/>
      <c r="M905" s="191"/>
      <c r="N905" s="192" t="s">
        <v>35</v>
      </c>
      <c r="O905" s="151">
        <v>0</v>
      </c>
      <c r="P905" s="151">
        <f t="shared" si="46"/>
        <v>0</v>
      </c>
      <c r="Q905" s="151">
        <v>0</v>
      </c>
      <c r="R905" s="151">
        <f t="shared" si="47"/>
        <v>0</v>
      </c>
      <c r="S905" s="151">
        <v>0</v>
      </c>
      <c r="T905" s="152">
        <f t="shared" si="48"/>
        <v>0</v>
      </c>
      <c r="AR905" s="153" t="s">
        <v>1393</v>
      </c>
      <c r="AT905" s="153" t="s">
        <v>341</v>
      </c>
      <c r="AU905" s="153" t="s">
        <v>80</v>
      </c>
      <c r="AY905" s="3" t="s">
        <v>146</v>
      </c>
      <c r="BE905" s="154">
        <f t="shared" si="49"/>
        <v>0</v>
      </c>
      <c r="BF905" s="154">
        <f t="shared" si="50"/>
        <v>0</v>
      </c>
      <c r="BG905" s="154">
        <f t="shared" si="51"/>
        <v>0</v>
      </c>
      <c r="BH905" s="154">
        <f t="shared" si="52"/>
        <v>0</v>
      </c>
      <c r="BI905" s="154">
        <f t="shared" si="53"/>
        <v>0</v>
      </c>
      <c r="BJ905" s="3" t="s">
        <v>80</v>
      </c>
      <c r="BK905" s="155">
        <f t="shared" si="54"/>
        <v>0</v>
      </c>
      <c r="BL905" s="82" t="s">
        <v>488</v>
      </c>
      <c r="BM905" s="153" t="s">
        <v>1714</v>
      </c>
      <c r="BP905" s="195">
        <v>1</v>
      </c>
      <c r="BQ905" s="198">
        <f>BK1114</f>
        <v>0</v>
      </c>
    </row>
    <row r="906" spans="2:69" s="14" customFormat="1" ht="14.45" customHeight="1">
      <c r="B906" s="142"/>
      <c r="C906" s="184" t="s">
        <v>1715</v>
      </c>
      <c r="D906" s="184" t="s">
        <v>341</v>
      </c>
      <c r="E906" s="185" t="s">
        <v>1716</v>
      </c>
      <c r="F906" s="196" t="s">
        <v>1717</v>
      </c>
      <c r="G906" s="187" t="s">
        <v>654</v>
      </c>
      <c r="H906" s="197">
        <v>1</v>
      </c>
      <c r="I906" s="197">
        <f>BQ906*BP906</f>
        <v>0</v>
      </c>
      <c r="J906" s="197">
        <f t="shared" si="45"/>
        <v>0</v>
      </c>
      <c r="K906" s="189" t="s">
        <v>1718</v>
      </c>
      <c r="L906" s="190"/>
      <c r="M906" s="191"/>
      <c r="N906" s="192" t="s">
        <v>35</v>
      </c>
      <c r="O906" s="151">
        <v>0</v>
      </c>
      <c r="P906" s="151">
        <f t="shared" si="46"/>
        <v>0</v>
      </c>
      <c r="Q906" s="151">
        <v>0</v>
      </c>
      <c r="R906" s="151">
        <f t="shared" si="47"/>
        <v>0</v>
      </c>
      <c r="S906" s="151">
        <v>0</v>
      </c>
      <c r="T906" s="152">
        <f t="shared" si="48"/>
        <v>0</v>
      </c>
      <c r="AR906" s="153" t="s">
        <v>1393</v>
      </c>
      <c r="AT906" s="153" t="s">
        <v>341</v>
      </c>
      <c r="AU906" s="153" t="s">
        <v>80</v>
      </c>
      <c r="AY906" s="3" t="s">
        <v>146</v>
      </c>
      <c r="BE906" s="154">
        <f t="shared" si="49"/>
        <v>0</v>
      </c>
      <c r="BF906" s="154">
        <f t="shared" si="50"/>
        <v>0</v>
      </c>
      <c r="BG906" s="154">
        <f t="shared" si="51"/>
        <v>0</v>
      </c>
      <c r="BH906" s="154">
        <f t="shared" si="52"/>
        <v>0</v>
      </c>
      <c r="BI906" s="154">
        <f t="shared" si="53"/>
        <v>0</v>
      </c>
      <c r="BJ906" s="3" t="s">
        <v>80</v>
      </c>
      <c r="BK906" s="155">
        <f t="shared" si="54"/>
        <v>0</v>
      </c>
      <c r="BL906" s="82" t="s">
        <v>488</v>
      </c>
      <c r="BM906" s="153" t="s">
        <v>1719</v>
      </c>
      <c r="BP906" s="195">
        <v>1</v>
      </c>
      <c r="BQ906" s="198">
        <f>BK1171</f>
        <v>0</v>
      </c>
    </row>
    <row r="907" spans="2:69" s="14" customFormat="1" ht="14.45" customHeight="1">
      <c r="B907" s="142"/>
      <c r="C907" s="184" t="s">
        <v>1720</v>
      </c>
      <c r="D907" s="184" t="s">
        <v>341</v>
      </c>
      <c r="E907" s="185" t="s">
        <v>1721</v>
      </c>
      <c r="F907" s="186" t="s">
        <v>1722</v>
      </c>
      <c r="G907" s="187" t="s">
        <v>654</v>
      </c>
      <c r="H907" s="188">
        <v>1</v>
      </c>
      <c r="I907" s="188"/>
      <c r="J907" s="188">
        <f t="shared" si="45"/>
        <v>0</v>
      </c>
      <c r="K907"/>
      <c r="L907" s="190"/>
      <c r="M907" s="191"/>
      <c r="N907" s="192" t="s">
        <v>35</v>
      </c>
      <c r="O907" s="151">
        <v>0</v>
      </c>
      <c r="P907" s="151">
        <f t="shared" si="46"/>
        <v>0</v>
      </c>
      <c r="Q907" s="151">
        <v>0</v>
      </c>
      <c r="R907" s="151">
        <f t="shared" si="47"/>
        <v>0</v>
      </c>
      <c r="S907" s="151">
        <v>0</v>
      </c>
      <c r="T907" s="152">
        <f t="shared" si="48"/>
        <v>0</v>
      </c>
      <c r="AR907" s="153" t="s">
        <v>1393</v>
      </c>
      <c r="AT907" s="153" t="s">
        <v>341</v>
      </c>
      <c r="AU907" s="153" t="s">
        <v>80</v>
      </c>
      <c r="AY907" s="3" t="s">
        <v>146</v>
      </c>
      <c r="BE907" s="154">
        <f t="shared" si="49"/>
        <v>0</v>
      </c>
      <c r="BF907" s="154">
        <f t="shared" si="50"/>
        <v>0</v>
      </c>
      <c r="BG907" s="154">
        <f t="shared" si="51"/>
        <v>0</v>
      </c>
      <c r="BH907" s="154">
        <f t="shared" si="52"/>
        <v>0</v>
      </c>
      <c r="BI907" s="154">
        <f t="shared" si="53"/>
        <v>0</v>
      </c>
      <c r="BJ907" s="3" t="s">
        <v>80</v>
      </c>
      <c r="BK907" s="155">
        <f t="shared" si="54"/>
        <v>0</v>
      </c>
      <c r="BL907" s="82" t="s">
        <v>488</v>
      </c>
      <c r="BM907" s="153" t="s">
        <v>1723</v>
      </c>
      <c r="BP907" s="195">
        <f>BP844</f>
        <v>1.0710065950000001</v>
      </c>
      <c r="BQ907" s="188">
        <v>62.585999999999999</v>
      </c>
    </row>
    <row r="908" spans="2:69" s="14" customFormat="1" ht="14.45" customHeight="1">
      <c r="B908" s="142"/>
      <c r="C908" s="184" t="s">
        <v>1724</v>
      </c>
      <c r="D908" s="184" t="s">
        <v>341</v>
      </c>
      <c r="E908" s="185" t="s">
        <v>1725</v>
      </c>
      <c r="F908" s="196" t="s">
        <v>1726</v>
      </c>
      <c r="G908" s="187" t="s">
        <v>654</v>
      </c>
      <c r="H908" s="197">
        <v>1</v>
      </c>
      <c r="I908" s="197">
        <f>BQ908*BP908</f>
        <v>0</v>
      </c>
      <c r="J908" s="197">
        <f t="shared" si="45"/>
        <v>0</v>
      </c>
      <c r="K908" s="189" t="s">
        <v>1727</v>
      </c>
      <c r="L908" s="190"/>
      <c r="M908" s="191"/>
      <c r="N908" s="192" t="s">
        <v>35</v>
      </c>
      <c r="O908" s="151">
        <v>0</v>
      </c>
      <c r="P908" s="151">
        <f t="shared" si="46"/>
        <v>0</v>
      </c>
      <c r="Q908" s="151">
        <v>0</v>
      </c>
      <c r="R908" s="151">
        <f t="shared" si="47"/>
        <v>0</v>
      </c>
      <c r="S908" s="151">
        <v>0</v>
      </c>
      <c r="T908" s="152">
        <f t="shared" si="48"/>
        <v>0</v>
      </c>
      <c r="AR908" s="153" t="s">
        <v>1393</v>
      </c>
      <c r="AT908" s="153" t="s">
        <v>341</v>
      </c>
      <c r="AU908" s="153" t="s">
        <v>80</v>
      </c>
      <c r="AY908" s="3" t="s">
        <v>146</v>
      </c>
      <c r="BE908" s="154">
        <f t="shared" si="49"/>
        <v>0</v>
      </c>
      <c r="BF908" s="154">
        <f t="shared" si="50"/>
        <v>0</v>
      </c>
      <c r="BG908" s="154">
        <f t="shared" si="51"/>
        <v>0</v>
      </c>
      <c r="BH908" s="154">
        <f t="shared" si="52"/>
        <v>0</v>
      </c>
      <c r="BI908" s="154">
        <f t="shared" si="53"/>
        <v>0</v>
      </c>
      <c r="BJ908" s="3" t="s">
        <v>80</v>
      </c>
      <c r="BK908" s="155">
        <f t="shared" si="54"/>
        <v>0</v>
      </c>
      <c r="BL908" s="82" t="s">
        <v>488</v>
      </c>
      <c r="BM908" s="153" t="s">
        <v>1728</v>
      </c>
      <c r="BP908" s="195">
        <v>1</v>
      </c>
      <c r="BQ908" s="198">
        <f>BK1007</f>
        <v>0</v>
      </c>
    </row>
    <row r="909" spans="2:69" s="14" customFormat="1" ht="24.2" customHeight="1">
      <c r="B909" s="142"/>
      <c r="C909" s="184" t="s">
        <v>1729</v>
      </c>
      <c r="D909" s="184" t="s">
        <v>341</v>
      </c>
      <c r="E909" s="185" t="s">
        <v>1730</v>
      </c>
      <c r="F909" s="186" t="s">
        <v>1731</v>
      </c>
      <c r="G909" s="187" t="s">
        <v>654</v>
      </c>
      <c r="H909" s="188">
        <v>6</v>
      </c>
      <c r="I909" s="188"/>
      <c r="J909" s="188">
        <f t="shared" ref="J909:J940" si="56">ROUND(I909*H909,3)</f>
        <v>0</v>
      </c>
      <c r="K909" s="189"/>
      <c r="L909" s="190"/>
      <c r="M909" s="191"/>
      <c r="N909" s="192" t="s">
        <v>35</v>
      </c>
      <c r="O909" s="151">
        <v>0</v>
      </c>
      <c r="P909" s="151">
        <f t="shared" ref="P909:P940" si="57">O909*H909</f>
        <v>0</v>
      </c>
      <c r="Q909" s="151">
        <v>0</v>
      </c>
      <c r="R909" s="151">
        <f t="shared" ref="R909:R940" si="58">Q909*H909</f>
        <v>0</v>
      </c>
      <c r="S909" s="151">
        <v>0</v>
      </c>
      <c r="T909" s="152">
        <f t="shared" ref="T909:T940" si="59">S909*H909</f>
        <v>0</v>
      </c>
      <c r="AR909" s="153" t="s">
        <v>1393</v>
      </c>
      <c r="AT909" s="153" t="s">
        <v>341</v>
      </c>
      <c r="AU909" s="153" t="s">
        <v>80</v>
      </c>
      <c r="AY909" s="3" t="s">
        <v>146</v>
      </c>
      <c r="BE909" s="154">
        <f t="shared" ref="BE909:BE940" si="60">IF(N909="základná",J909,0)</f>
        <v>0</v>
      </c>
      <c r="BF909" s="154">
        <f t="shared" ref="BF909:BF940" si="61">IF(N909="znížená",J909,0)</f>
        <v>0</v>
      </c>
      <c r="BG909" s="154">
        <f t="shared" ref="BG909:BG940" si="62">IF(N909="zákl. prenesená",J909,0)</f>
        <v>0</v>
      </c>
      <c r="BH909" s="154">
        <f t="shared" ref="BH909:BH940" si="63">IF(N909="zníž. prenesená",J909,0)</f>
        <v>0</v>
      </c>
      <c r="BI909" s="154">
        <f t="shared" ref="BI909:BI940" si="64">IF(N909="nulová",J909,0)</f>
        <v>0</v>
      </c>
      <c r="BJ909" s="3" t="s">
        <v>80</v>
      </c>
      <c r="BK909" s="155">
        <f t="shared" ref="BK909:BK940" si="65">ROUND(I909*H909,3)</f>
        <v>0</v>
      </c>
      <c r="BL909" s="82" t="s">
        <v>488</v>
      </c>
      <c r="BM909" s="153" t="s">
        <v>1732</v>
      </c>
      <c r="BP909" s="195">
        <f>BP844</f>
        <v>1.0710065950000001</v>
      </c>
      <c r="BQ909" s="188">
        <v>10.427</v>
      </c>
    </row>
    <row r="910" spans="2:69" s="14" customFormat="1" ht="14.45" customHeight="1">
      <c r="B910" s="142"/>
      <c r="C910" s="184" t="s">
        <v>1733</v>
      </c>
      <c r="D910" s="184" t="s">
        <v>341</v>
      </c>
      <c r="E910" s="185" t="s">
        <v>1734</v>
      </c>
      <c r="F910" s="186" t="s">
        <v>1735</v>
      </c>
      <c r="G910" s="187" t="s">
        <v>654</v>
      </c>
      <c r="H910" s="188">
        <v>6</v>
      </c>
      <c r="I910" s="188"/>
      <c r="J910" s="188">
        <f t="shared" si="56"/>
        <v>0</v>
      </c>
      <c r="K910" s="189"/>
      <c r="L910" s="190"/>
      <c r="M910" s="191"/>
      <c r="N910" s="192" t="s">
        <v>35</v>
      </c>
      <c r="O910" s="151">
        <v>0</v>
      </c>
      <c r="P910" s="151">
        <f t="shared" si="57"/>
        <v>0</v>
      </c>
      <c r="Q910" s="151">
        <v>0</v>
      </c>
      <c r="R910" s="151">
        <f t="shared" si="58"/>
        <v>0</v>
      </c>
      <c r="S910" s="151">
        <v>0</v>
      </c>
      <c r="T910" s="152">
        <f t="shared" si="59"/>
        <v>0</v>
      </c>
      <c r="AR910" s="153" t="s">
        <v>1393</v>
      </c>
      <c r="AT910" s="153" t="s">
        <v>341</v>
      </c>
      <c r="AU910" s="153" t="s">
        <v>80</v>
      </c>
      <c r="AY910" s="3" t="s">
        <v>146</v>
      </c>
      <c r="BE910" s="154">
        <f t="shared" si="60"/>
        <v>0</v>
      </c>
      <c r="BF910" s="154">
        <f t="shared" si="61"/>
        <v>0</v>
      </c>
      <c r="BG910" s="154">
        <f t="shared" si="62"/>
        <v>0</v>
      </c>
      <c r="BH910" s="154">
        <f t="shared" si="63"/>
        <v>0</v>
      </c>
      <c r="BI910" s="154">
        <f t="shared" si="64"/>
        <v>0</v>
      </c>
      <c r="BJ910" s="3" t="s">
        <v>80</v>
      </c>
      <c r="BK910" s="155">
        <f t="shared" si="65"/>
        <v>0</v>
      </c>
      <c r="BL910" s="82" t="s">
        <v>488</v>
      </c>
      <c r="BM910" s="153" t="s">
        <v>1736</v>
      </c>
      <c r="BP910" s="195">
        <f t="shared" ref="BP910:BP973" si="66">BP909</f>
        <v>1.0710065950000001</v>
      </c>
      <c r="BQ910" s="188">
        <v>12.367000000000001</v>
      </c>
    </row>
    <row r="911" spans="2:69" s="14" customFormat="1" ht="14.45" customHeight="1">
      <c r="B911" s="142"/>
      <c r="C911" s="184" t="s">
        <v>1737</v>
      </c>
      <c r="D911" s="184" t="s">
        <v>341</v>
      </c>
      <c r="E911" s="185" t="s">
        <v>1738</v>
      </c>
      <c r="F911" s="186" t="s">
        <v>1739</v>
      </c>
      <c r="G911" s="187" t="s">
        <v>654</v>
      </c>
      <c r="H911" s="188">
        <v>8</v>
      </c>
      <c r="I911" s="188"/>
      <c r="J911" s="188">
        <f t="shared" si="56"/>
        <v>0</v>
      </c>
      <c r="K911" s="189"/>
      <c r="L911" s="190"/>
      <c r="M911" s="191"/>
      <c r="N911" s="192" t="s">
        <v>35</v>
      </c>
      <c r="O911" s="151">
        <v>0</v>
      </c>
      <c r="P911" s="151">
        <f t="shared" si="57"/>
        <v>0</v>
      </c>
      <c r="Q911" s="151">
        <v>0</v>
      </c>
      <c r="R911" s="151">
        <f t="shared" si="58"/>
        <v>0</v>
      </c>
      <c r="S911" s="151">
        <v>0</v>
      </c>
      <c r="T911" s="152">
        <f t="shared" si="59"/>
        <v>0</v>
      </c>
      <c r="AR911" s="153" t="s">
        <v>1393</v>
      </c>
      <c r="AT911" s="153" t="s">
        <v>341</v>
      </c>
      <c r="AU911" s="153" t="s">
        <v>80</v>
      </c>
      <c r="AY911" s="3" t="s">
        <v>146</v>
      </c>
      <c r="BE911" s="154">
        <f t="shared" si="60"/>
        <v>0</v>
      </c>
      <c r="BF911" s="154">
        <f t="shared" si="61"/>
        <v>0</v>
      </c>
      <c r="BG911" s="154">
        <f t="shared" si="62"/>
        <v>0</v>
      </c>
      <c r="BH911" s="154">
        <f t="shared" si="63"/>
        <v>0</v>
      </c>
      <c r="BI911" s="154">
        <f t="shared" si="64"/>
        <v>0</v>
      </c>
      <c r="BJ911" s="3" t="s">
        <v>80</v>
      </c>
      <c r="BK911" s="155">
        <f t="shared" si="65"/>
        <v>0</v>
      </c>
      <c r="BL911" s="82" t="s">
        <v>488</v>
      </c>
      <c r="BM911" s="153" t="s">
        <v>1740</v>
      </c>
      <c r="BP911" s="195">
        <f t="shared" si="66"/>
        <v>1.0710065950000001</v>
      </c>
      <c r="BQ911" s="188">
        <v>2.5999999999999999E-2</v>
      </c>
    </row>
    <row r="912" spans="2:69" s="14" customFormat="1" ht="14.45" customHeight="1">
      <c r="B912" s="142"/>
      <c r="C912" s="184" t="s">
        <v>1741</v>
      </c>
      <c r="D912" s="184" t="s">
        <v>341</v>
      </c>
      <c r="E912" s="185" t="s">
        <v>1742</v>
      </c>
      <c r="F912" s="186" t="s">
        <v>1743</v>
      </c>
      <c r="G912" s="187" t="s">
        <v>654</v>
      </c>
      <c r="H912" s="188">
        <v>24</v>
      </c>
      <c r="I912" s="188"/>
      <c r="J912" s="188">
        <f t="shared" si="56"/>
        <v>0</v>
      </c>
      <c r="K912" s="189"/>
      <c r="L912" s="190"/>
      <c r="M912" s="191"/>
      <c r="N912" s="192" t="s">
        <v>35</v>
      </c>
      <c r="O912" s="151">
        <v>0</v>
      </c>
      <c r="P912" s="151">
        <f t="shared" si="57"/>
        <v>0</v>
      </c>
      <c r="Q912" s="151">
        <v>0</v>
      </c>
      <c r="R912" s="151">
        <f t="shared" si="58"/>
        <v>0</v>
      </c>
      <c r="S912" s="151">
        <v>0</v>
      </c>
      <c r="T912" s="152">
        <f t="shared" si="59"/>
        <v>0</v>
      </c>
      <c r="AR912" s="153" t="s">
        <v>1393</v>
      </c>
      <c r="AT912" s="153" t="s">
        <v>341</v>
      </c>
      <c r="AU912" s="153" t="s">
        <v>80</v>
      </c>
      <c r="AY912" s="3" t="s">
        <v>146</v>
      </c>
      <c r="BE912" s="154">
        <f t="shared" si="60"/>
        <v>0</v>
      </c>
      <c r="BF912" s="154">
        <f t="shared" si="61"/>
        <v>0</v>
      </c>
      <c r="BG912" s="154">
        <f t="shared" si="62"/>
        <v>0</v>
      </c>
      <c r="BH912" s="154">
        <f t="shared" si="63"/>
        <v>0</v>
      </c>
      <c r="BI912" s="154">
        <f t="shared" si="64"/>
        <v>0</v>
      </c>
      <c r="BJ912" s="3" t="s">
        <v>80</v>
      </c>
      <c r="BK912" s="155">
        <f t="shared" si="65"/>
        <v>0</v>
      </c>
      <c r="BL912" s="82" t="s">
        <v>488</v>
      </c>
      <c r="BM912" s="153" t="s">
        <v>1744</v>
      </c>
      <c r="BP912" s="195">
        <f t="shared" si="66"/>
        <v>1.0710065950000001</v>
      </c>
      <c r="BQ912" s="188">
        <v>11.88</v>
      </c>
    </row>
    <row r="913" spans="2:69" s="14" customFormat="1" ht="14.45" customHeight="1">
      <c r="B913" s="142"/>
      <c r="C913" s="184" t="s">
        <v>1745</v>
      </c>
      <c r="D913" s="184" t="s">
        <v>341</v>
      </c>
      <c r="E913" s="185" t="s">
        <v>1746</v>
      </c>
      <c r="F913" s="186" t="s">
        <v>1747</v>
      </c>
      <c r="G913" s="187" t="s">
        <v>654</v>
      </c>
      <c r="H913" s="188">
        <v>18</v>
      </c>
      <c r="I913" s="188"/>
      <c r="J913" s="188">
        <f t="shared" si="56"/>
        <v>0</v>
      </c>
      <c r="K913" s="189"/>
      <c r="L913" s="190"/>
      <c r="M913" s="191"/>
      <c r="N913" s="192" t="s">
        <v>35</v>
      </c>
      <c r="O913" s="151">
        <v>0</v>
      </c>
      <c r="P913" s="151">
        <f t="shared" si="57"/>
        <v>0</v>
      </c>
      <c r="Q913" s="151">
        <v>0</v>
      </c>
      <c r="R913" s="151">
        <f t="shared" si="58"/>
        <v>0</v>
      </c>
      <c r="S913" s="151">
        <v>0</v>
      </c>
      <c r="T913" s="152">
        <f t="shared" si="59"/>
        <v>0</v>
      </c>
      <c r="AR913" s="153" t="s">
        <v>1393</v>
      </c>
      <c r="AT913" s="153" t="s">
        <v>341</v>
      </c>
      <c r="AU913" s="153" t="s">
        <v>80</v>
      </c>
      <c r="AY913" s="3" t="s">
        <v>146</v>
      </c>
      <c r="BE913" s="154">
        <f t="shared" si="60"/>
        <v>0</v>
      </c>
      <c r="BF913" s="154">
        <f t="shared" si="61"/>
        <v>0</v>
      </c>
      <c r="BG913" s="154">
        <f t="shared" si="62"/>
        <v>0</v>
      </c>
      <c r="BH913" s="154">
        <f t="shared" si="63"/>
        <v>0</v>
      </c>
      <c r="BI913" s="154">
        <f t="shared" si="64"/>
        <v>0</v>
      </c>
      <c r="BJ913" s="3" t="s">
        <v>80</v>
      </c>
      <c r="BK913" s="155">
        <f t="shared" si="65"/>
        <v>0</v>
      </c>
      <c r="BL913" s="82" t="s">
        <v>488</v>
      </c>
      <c r="BM913" s="153" t="s">
        <v>1748</v>
      </c>
      <c r="BP913" s="195">
        <f t="shared" si="66"/>
        <v>1.0710065950000001</v>
      </c>
      <c r="BQ913" s="188">
        <v>141.9</v>
      </c>
    </row>
    <row r="914" spans="2:69" s="14" customFormat="1" ht="14.45" customHeight="1">
      <c r="B914" s="142"/>
      <c r="C914" s="184" t="s">
        <v>1749</v>
      </c>
      <c r="D914" s="184" t="s">
        <v>341</v>
      </c>
      <c r="E914" s="185" t="s">
        <v>1750</v>
      </c>
      <c r="F914" s="186" t="s">
        <v>1751</v>
      </c>
      <c r="G914" s="187" t="s">
        <v>654</v>
      </c>
      <c r="H914" s="188">
        <v>6</v>
      </c>
      <c r="I914" s="188"/>
      <c r="J914" s="188">
        <f t="shared" si="56"/>
        <v>0</v>
      </c>
      <c r="K914" s="189"/>
      <c r="L914" s="190"/>
      <c r="M914" s="191"/>
      <c r="N914" s="192" t="s">
        <v>35</v>
      </c>
      <c r="O914" s="151">
        <v>0</v>
      </c>
      <c r="P914" s="151">
        <f t="shared" si="57"/>
        <v>0</v>
      </c>
      <c r="Q914" s="151">
        <v>0</v>
      </c>
      <c r="R914" s="151">
        <f t="shared" si="58"/>
        <v>0</v>
      </c>
      <c r="S914" s="151">
        <v>0</v>
      </c>
      <c r="T914" s="152">
        <f t="shared" si="59"/>
        <v>0</v>
      </c>
      <c r="AR914" s="153" t="s">
        <v>1393</v>
      </c>
      <c r="AT914" s="153" t="s">
        <v>341</v>
      </c>
      <c r="AU914" s="153" t="s">
        <v>80</v>
      </c>
      <c r="AY914" s="3" t="s">
        <v>146</v>
      </c>
      <c r="BE914" s="154">
        <f t="shared" si="60"/>
        <v>0</v>
      </c>
      <c r="BF914" s="154">
        <f t="shared" si="61"/>
        <v>0</v>
      </c>
      <c r="BG914" s="154">
        <f t="shared" si="62"/>
        <v>0</v>
      </c>
      <c r="BH914" s="154">
        <f t="shared" si="63"/>
        <v>0</v>
      </c>
      <c r="BI914" s="154">
        <f t="shared" si="64"/>
        <v>0</v>
      </c>
      <c r="BJ914" s="3" t="s">
        <v>80</v>
      </c>
      <c r="BK914" s="155">
        <f t="shared" si="65"/>
        <v>0</v>
      </c>
      <c r="BL914" s="82" t="s">
        <v>488</v>
      </c>
      <c r="BM914" s="153" t="s">
        <v>1752</v>
      </c>
      <c r="BP914" s="195">
        <f t="shared" si="66"/>
        <v>1.0710065950000001</v>
      </c>
      <c r="BQ914" s="188">
        <v>297</v>
      </c>
    </row>
    <row r="915" spans="2:69" s="14" customFormat="1" ht="14.45" customHeight="1">
      <c r="B915" s="142"/>
      <c r="C915" s="184" t="s">
        <v>1753</v>
      </c>
      <c r="D915" s="184" t="s">
        <v>341</v>
      </c>
      <c r="E915" s="185" t="s">
        <v>1754</v>
      </c>
      <c r="F915" s="186" t="s">
        <v>1755</v>
      </c>
      <c r="G915" s="187" t="s">
        <v>654</v>
      </c>
      <c r="H915" s="188">
        <v>6</v>
      </c>
      <c r="I915" s="188"/>
      <c r="J915" s="188">
        <f t="shared" si="56"/>
        <v>0</v>
      </c>
      <c r="K915" s="189"/>
      <c r="L915" s="190"/>
      <c r="M915" s="191"/>
      <c r="N915" s="192" t="s">
        <v>35</v>
      </c>
      <c r="O915" s="151">
        <v>0</v>
      </c>
      <c r="P915" s="151">
        <f t="shared" si="57"/>
        <v>0</v>
      </c>
      <c r="Q915" s="151">
        <v>0</v>
      </c>
      <c r="R915" s="151">
        <f t="shared" si="58"/>
        <v>0</v>
      </c>
      <c r="S915" s="151">
        <v>0</v>
      </c>
      <c r="T915" s="152">
        <f t="shared" si="59"/>
        <v>0</v>
      </c>
      <c r="AR915" s="153" t="s">
        <v>1393</v>
      </c>
      <c r="AT915" s="153" t="s">
        <v>341</v>
      </c>
      <c r="AU915" s="153" t="s">
        <v>80</v>
      </c>
      <c r="AY915" s="3" t="s">
        <v>146</v>
      </c>
      <c r="BE915" s="154">
        <f t="shared" si="60"/>
        <v>0</v>
      </c>
      <c r="BF915" s="154">
        <f t="shared" si="61"/>
        <v>0</v>
      </c>
      <c r="BG915" s="154">
        <f t="shared" si="62"/>
        <v>0</v>
      </c>
      <c r="BH915" s="154">
        <f t="shared" si="63"/>
        <v>0</v>
      </c>
      <c r="BI915" s="154">
        <f t="shared" si="64"/>
        <v>0</v>
      </c>
      <c r="BJ915" s="3" t="s">
        <v>80</v>
      </c>
      <c r="BK915" s="155">
        <f t="shared" si="65"/>
        <v>0</v>
      </c>
      <c r="BL915" s="82" t="s">
        <v>488</v>
      </c>
      <c r="BM915" s="153" t="s">
        <v>1756</v>
      </c>
      <c r="BP915" s="195">
        <f t="shared" si="66"/>
        <v>1.0710065950000001</v>
      </c>
      <c r="BQ915" s="188">
        <v>7.8849999999999998</v>
      </c>
    </row>
    <row r="916" spans="2:69" s="14" customFormat="1" ht="14.45" customHeight="1">
      <c r="B916" s="142"/>
      <c r="C916" s="184" t="s">
        <v>1757</v>
      </c>
      <c r="D916" s="184" t="s">
        <v>341</v>
      </c>
      <c r="E916" s="185" t="s">
        <v>1758</v>
      </c>
      <c r="F916" s="186" t="s">
        <v>1759</v>
      </c>
      <c r="G916" s="187" t="s">
        <v>654</v>
      </c>
      <c r="H916" s="188">
        <v>6</v>
      </c>
      <c r="I916" s="188"/>
      <c r="J916" s="188">
        <f t="shared" si="56"/>
        <v>0</v>
      </c>
      <c r="K916" s="189"/>
      <c r="L916" s="190"/>
      <c r="M916" s="191"/>
      <c r="N916" s="192" t="s">
        <v>35</v>
      </c>
      <c r="O916" s="151">
        <v>0</v>
      </c>
      <c r="P916" s="151">
        <f t="shared" si="57"/>
        <v>0</v>
      </c>
      <c r="Q916" s="151">
        <v>0</v>
      </c>
      <c r="R916" s="151">
        <f t="shared" si="58"/>
        <v>0</v>
      </c>
      <c r="S916" s="151">
        <v>0</v>
      </c>
      <c r="T916" s="152">
        <f t="shared" si="59"/>
        <v>0</v>
      </c>
      <c r="AR916" s="153" t="s">
        <v>1393</v>
      </c>
      <c r="AT916" s="153" t="s">
        <v>341</v>
      </c>
      <c r="AU916" s="153" t="s">
        <v>80</v>
      </c>
      <c r="AY916" s="3" t="s">
        <v>146</v>
      </c>
      <c r="BE916" s="154">
        <f t="shared" si="60"/>
        <v>0</v>
      </c>
      <c r="BF916" s="154">
        <f t="shared" si="61"/>
        <v>0</v>
      </c>
      <c r="BG916" s="154">
        <f t="shared" si="62"/>
        <v>0</v>
      </c>
      <c r="BH916" s="154">
        <f t="shared" si="63"/>
        <v>0</v>
      </c>
      <c r="BI916" s="154">
        <f t="shared" si="64"/>
        <v>0</v>
      </c>
      <c r="BJ916" s="3" t="s">
        <v>80</v>
      </c>
      <c r="BK916" s="155">
        <f t="shared" si="65"/>
        <v>0</v>
      </c>
      <c r="BL916" s="82" t="s">
        <v>488</v>
      </c>
      <c r="BM916" s="153" t="s">
        <v>1760</v>
      </c>
      <c r="BP916" s="195">
        <f t="shared" si="66"/>
        <v>1.0710065950000001</v>
      </c>
      <c r="BQ916" s="188">
        <v>28.6</v>
      </c>
    </row>
    <row r="917" spans="2:69" s="14" customFormat="1" ht="14.45" customHeight="1">
      <c r="B917" s="142"/>
      <c r="C917" s="184" t="s">
        <v>1761</v>
      </c>
      <c r="D917" s="184" t="s">
        <v>341</v>
      </c>
      <c r="E917" s="185" t="s">
        <v>1762</v>
      </c>
      <c r="F917" s="186" t="s">
        <v>1763</v>
      </c>
      <c r="G917" s="187" t="s">
        <v>654</v>
      </c>
      <c r="H917" s="188">
        <v>26</v>
      </c>
      <c r="I917" s="188"/>
      <c r="J917" s="188">
        <f t="shared" si="56"/>
        <v>0</v>
      </c>
      <c r="K917" s="189"/>
      <c r="L917" s="190"/>
      <c r="M917" s="191"/>
      <c r="N917" s="192" t="s">
        <v>35</v>
      </c>
      <c r="O917" s="151">
        <v>0</v>
      </c>
      <c r="P917" s="151">
        <f t="shared" si="57"/>
        <v>0</v>
      </c>
      <c r="Q917" s="151">
        <v>0</v>
      </c>
      <c r="R917" s="151">
        <f t="shared" si="58"/>
        <v>0</v>
      </c>
      <c r="S917" s="151">
        <v>0</v>
      </c>
      <c r="T917" s="152">
        <f t="shared" si="59"/>
        <v>0</v>
      </c>
      <c r="AR917" s="153" t="s">
        <v>1393</v>
      </c>
      <c r="AT917" s="153" t="s">
        <v>341</v>
      </c>
      <c r="AU917" s="153" t="s">
        <v>80</v>
      </c>
      <c r="AY917" s="3" t="s">
        <v>146</v>
      </c>
      <c r="BE917" s="154">
        <f t="shared" si="60"/>
        <v>0</v>
      </c>
      <c r="BF917" s="154">
        <f t="shared" si="61"/>
        <v>0</v>
      </c>
      <c r="BG917" s="154">
        <f t="shared" si="62"/>
        <v>0</v>
      </c>
      <c r="BH917" s="154">
        <f t="shared" si="63"/>
        <v>0</v>
      </c>
      <c r="BI917" s="154">
        <f t="shared" si="64"/>
        <v>0</v>
      </c>
      <c r="BJ917" s="3" t="s">
        <v>80</v>
      </c>
      <c r="BK917" s="155">
        <f t="shared" si="65"/>
        <v>0</v>
      </c>
      <c r="BL917" s="82" t="s">
        <v>488</v>
      </c>
      <c r="BM917" s="153" t="s">
        <v>1764</v>
      </c>
      <c r="BP917" s="195">
        <f t="shared" si="66"/>
        <v>1.0710065950000001</v>
      </c>
      <c r="BQ917" s="188">
        <v>8.67</v>
      </c>
    </row>
    <row r="918" spans="2:69" s="14" customFormat="1" ht="14.45" customHeight="1">
      <c r="B918" s="142"/>
      <c r="C918" s="184" t="s">
        <v>1765</v>
      </c>
      <c r="D918" s="184" t="s">
        <v>341</v>
      </c>
      <c r="E918" s="185" t="s">
        <v>1766</v>
      </c>
      <c r="F918" s="186" t="s">
        <v>1767</v>
      </c>
      <c r="G918" s="187" t="s">
        <v>654</v>
      </c>
      <c r="H918" s="188">
        <v>26</v>
      </c>
      <c r="I918" s="188"/>
      <c r="J918" s="188">
        <f t="shared" si="56"/>
        <v>0</v>
      </c>
      <c r="K918" s="189"/>
      <c r="L918" s="190"/>
      <c r="M918" s="191"/>
      <c r="N918" s="192" t="s">
        <v>35</v>
      </c>
      <c r="O918" s="151">
        <v>0</v>
      </c>
      <c r="P918" s="151">
        <f t="shared" si="57"/>
        <v>0</v>
      </c>
      <c r="Q918" s="151">
        <v>0</v>
      </c>
      <c r="R918" s="151">
        <f t="shared" si="58"/>
        <v>0</v>
      </c>
      <c r="S918" s="151">
        <v>0</v>
      </c>
      <c r="T918" s="152">
        <f t="shared" si="59"/>
        <v>0</v>
      </c>
      <c r="AR918" s="153" t="s">
        <v>1393</v>
      </c>
      <c r="AT918" s="153" t="s">
        <v>341</v>
      </c>
      <c r="AU918" s="153" t="s">
        <v>80</v>
      </c>
      <c r="AY918" s="3" t="s">
        <v>146</v>
      </c>
      <c r="BE918" s="154">
        <f t="shared" si="60"/>
        <v>0</v>
      </c>
      <c r="BF918" s="154">
        <f t="shared" si="61"/>
        <v>0</v>
      </c>
      <c r="BG918" s="154">
        <f t="shared" si="62"/>
        <v>0</v>
      </c>
      <c r="BH918" s="154">
        <f t="shared" si="63"/>
        <v>0</v>
      </c>
      <c r="BI918" s="154">
        <f t="shared" si="64"/>
        <v>0</v>
      </c>
      <c r="BJ918" s="3" t="s">
        <v>80</v>
      </c>
      <c r="BK918" s="155">
        <f t="shared" si="65"/>
        <v>0</v>
      </c>
      <c r="BL918" s="82" t="s">
        <v>488</v>
      </c>
      <c r="BM918" s="153" t="s">
        <v>1768</v>
      </c>
      <c r="BP918" s="195">
        <f t="shared" si="66"/>
        <v>1.0710065950000001</v>
      </c>
      <c r="BQ918" s="188">
        <v>143</v>
      </c>
    </row>
    <row r="919" spans="2:69" s="14" customFormat="1" ht="14.45" customHeight="1">
      <c r="B919" s="142"/>
      <c r="C919" s="184" t="s">
        <v>1769</v>
      </c>
      <c r="D919" s="184" t="s">
        <v>341</v>
      </c>
      <c r="E919" s="185" t="s">
        <v>1770</v>
      </c>
      <c r="F919" s="186" t="s">
        <v>1771</v>
      </c>
      <c r="G919" s="187" t="s">
        <v>654</v>
      </c>
      <c r="H919" s="188">
        <v>20</v>
      </c>
      <c r="I919" s="188"/>
      <c r="J919" s="188">
        <f t="shared" si="56"/>
        <v>0</v>
      </c>
      <c r="K919" s="189"/>
      <c r="L919" s="190"/>
      <c r="M919" s="191"/>
      <c r="N919" s="192" t="s">
        <v>35</v>
      </c>
      <c r="O919" s="151">
        <v>0</v>
      </c>
      <c r="P919" s="151">
        <f t="shared" si="57"/>
        <v>0</v>
      </c>
      <c r="Q919" s="151">
        <v>0</v>
      </c>
      <c r="R919" s="151">
        <f t="shared" si="58"/>
        <v>0</v>
      </c>
      <c r="S919" s="151">
        <v>0</v>
      </c>
      <c r="T919" s="152">
        <f t="shared" si="59"/>
        <v>0</v>
      </c>
      <c r="AR919" s="153" t="s">
        <v>1393</v>
      </c>
      <c r="AT919" s="153" t="s">
        <v>341</v>
      </c>
      <c r="AU919" s="153" t="s">
        <v>80</v>
      </c>
      <c r="AY919" s="3" t="s">
        <v>146</v>
      </c>
      <c r="BE919" s="154">
        <f t="shared" si="60"/>
        <v>0</v>
      </c>
      <c r="BF919" s="154">
        <f t="shared" si="61"/>
        <v>0</v>
      </c>
      <c r="BG919" s="154">
        <f t="shared" si="62"/>
        <v>0</v>
      </c>
      <c r="BH919" s="154">
        <f t="shared" si="63"/>
        <v>0</v>
      </c>
      <c r="BI919" s="154">
        <f t="shared" si="64"/>
        <v>0</v>
      </c>
      <c r="BJ919" s="3" t="s">
        <v>80</v>
      </c>
      <c r="BK919" s="155">
        <f t="shared" si="65"/>
        <v>0</v>
      </c>
      <c r="BL919" s="82" t="s">
        <v>488</v>
      </c>
      <c r="BM919" s="153" t="s">
        <v>1772</v>
      </c>
      <c r="BP919" s="195">
        <f t="shared" si="66"/>
        <v>1.0710065950000001</v>
      </c>
      <c r="BQ919" s="188">
        <v>10.244999999999999</v>
      </c>
    </row>
    <row r="920" spans="2:69" s="14" customFormat="1" ht="14.45" customHeight="1">
      <c r="B920" s="142"/>
      <c r="C920" s="184" t="s">
        <v>1773</v>
      </c>
      <c r="D920" s="184" t="s">
        <v>341</v>
      </c>
      <c r="E920" s="185" t="s">
        <v>1774</v>
      </c>
      <c r="F920" s="186" t="s">
        <v>1775</v>
      </c>
      <c r="G920" s="187" t="s">
        <v>654</v>
      </c>
      <c r="H920" s="188">
        <v>20</v>
      </c>
      <c r="I920" s="188"/>
      <c r="J920" s="188">
        <f t="shared" si="56"/>
        <v>0</v>
      </c>
      <c r="K920" s="189"/>
      <c r="L920" s="190"/>
      <c r="M920" s="191"/>
      <c r="N920" s="192" t="s">
        <v>35</v>
      </c>
      <c r="O920" s="151">
        <v>0</v>
      </c>
      <c r="P920" s="151">
        <f t="shared" si="57"/>
        <v>0</v>
      </c>
      <c r="Q920" s="151">
        <v>0</v>
      </c>
      <c r="R920" s="151">
        <f t="shared" si="58"/>
        <v>0</v>
      </c>
      <c r="S920" s="151">
        <v>0</v>
      </c>
      <c r="T920" s="152">
        <f t="shared" si="59"/>
        <v>0</v>
      </c>
      <c r="AR920" s="153" t="s">
        <v>1393</v>
      </c>
      <c r="AT920" s="153" t="s">
        <v>341</v>
      </c>
      <c r="AU920" s="153" t="s">
        <v>80</v>
      </c>
      <c r="AY920" s="3" t="s">
        <v>146</v>
      </c>
      <c r="BE920" s="154">
        <f t="shared" si="60"/>
        <v>0</v>
      </c>
      <c r="BF920" s="154">
        <f t="shared" si="61"/>
        <v>0</v>
      </c>
      <c r="BG920" s="154">
        <f t="shared" si="62"/>
        <v>0</v>
      </c>
      <c r="BH920" s="154">
        <f t="shared" si="63"/>
        <v>0</v>
      </c>
      <c r="BI920" s="154">
        <f t="shared" si="64"/>
        <v>0</v>
      </c>
      <c r="BJ920" s="3" t="s">
        <v>80</v>
      </c>
      <c r="BK920" s="155">
        <f t="shared" si="65"/>
        <v>0</v>
      </c>
      <c r="BL920" s="82" t="s">
        <v>488</v>
      </c>
      <c r="BM920" s="153" t="s">
        <v>1776</v>
      </c>
      <c r="BP920" s="195">
        <f t="shared" si="66"/>
        <v>1.0710065950000001</v>
      </c>
      <c r="BQ920" s="188">
        <v>550</v>
      </c>
    </row>
    <row r="921" spans="2:69" s="14" customFormat="1" ht="14.45" customHeight="1">
      <c r="B921" s="142"/>
      <c r="C921" s="184" t="s">
        <v>1777</v>
      </c>
      <c r="D921" s="184" t="s">
        <v>341</v>
      </c>
      <c r="E921" s="185" t="s">
        <v>1778</v>
      </c>
      <c r="F921" s="186" t="s">
        <v>1779</v>
      </c>
      <c r="G921" s="187" t="s">
        <v>654</v>
      </c>
      <c r="H921" s="188">
        <v>9</v>
      </c>
      <c r="I921" s="188"/>
      <c r="J921" s="188">
        <f t="shared" si="56"/>
        <v>0</v>
      </c>
      <c r="K921" s="189"/>
      <c r="L921" s="190"/>
      <c r="M921" s="191"/>
      <c r="N921" s="192" t="s">
        <v>35</v>
      </c>
      <c r="O921" s="151">
        <v>0</v>
      </c>
      <c r="P921" s="151">
        <f t="shared" si="57"/>
        <v>0</v>
      </c>
      <c r="Q921" s="151">
        <v>0</v>
      </c>
      <c r="R921" s="151">
        <f t="shared" si="58"/>
        <v>0</v>
      </c>
      <c r="S921" s="151">
        <v>0</v>
      </c>
      <c r="T921" s="152">
        <f t="shared" si="59"/>
        <v>0</v>
      </c>
      <c r="AR921" s="153" t="s">
        <v>1393</v>
      </c>
      <c r="AT921" s="153" t="s">
        <v>341</v>
      </c>
      <c r="AU921" s="153" t="s">
        <v>80</v>
      </c>
      <c r="AY921" s="3" t="s">
        <v>146</v>
      </c>
      <c r="BE921" s="154">
        <f t="shared" si="60"/>
        <v>0</v>
      </c>
      <c r="BF921" s="154">
        <f t="shared" si="61"/>
        <v>0</v>
      </c>
      <c r="BG921" s="154">
        <f t="shared" si="62"/>
        <v>0</v>
      </c>
      <c r="BH921" s="154">
        <f t="shared" si="63"/>
        <v>0</v>
      </c>
      <c r="BI921" s="154">
        <f t="shared" si="64"/>
        <v>0</v>
      </c>
      <c r="BJ921" s="3" t="s">
        <v>80</v>
      </c>
      <c r="BK921" s="155">
        <f t="shared" si="65"/>
        <v>0</v>
      </c>
      <c r="BL921" s="82" t="s">
        <v>488</v>
      </c>
      <c r="BM921" s="153" t="s">
        <v>1780</v>
      </c>
      <c r="BP921" s="195">
        <f t="shared" si="66"/>
        <v>1.0710065950000001</v>
      </c>
      <c r="BQ921" s="188">
        <v>12.502000000000001</v>
      </c>
    </row>
    <row r="922" spans="2:69" s="14" customFormat="1" ht="14.45" customHeight="1">
      <c r="B922" s="142"/>
      <c r="C922" s="184" t="s">
        <v>1781</v>
      </c>
      <c r="D922" s="184" t="s">
        <v>341</v>
      </c>
      <c r="E922" s="185" t="s">
        <v>1782</v>
      </c>
      <c r="F922" s="186" t="s">
        <v>1783</v>
      </c>
      <c r="G922" s="187" t="s">
        <v>654</v>
      </c>
      <c r="H922" s="188">
        <v>9</v>
      </c>
      <c r="I922" s="188"/>
      <c r="J922" s="188">
        <f t="shared" si="56"/>
        <v>0</v>
      </c>
      <c r="K922" s="189"/>
      <c r="L922" s="190"/>
      <c r="M922" s="191"/>
      <c r="N922" s="192" t="s">
        <v>35</v>
      </c>
      <c r="O922" s="151">
        <v>0</v>
      </c>
      <c r="P922" s="151">
        <f t="shared" si="57"/>
        <v>0</v>
      </c>
      <c r="Q922" s="151">
        <v>0</v>
      </c>
      <c r="R922" s="151">
        <f t="shared" si="58"/>
        <v>0</v>
      </c>
      <c r="S922" s="151">
        <v>0</v>
      </c>
      <c r="T922" s="152">
        <f t="shared" si="59"/>
        <v>0</v>
      </c>
      <c r="AR922" s="153" t="s">
        <v>1393</v>
      </c>
      <c r="AT922" s="153" t="s">
        <v>341</v>
      </c>
      <c r="AU922" s="153" t="s">
        <v>80</v>
      </c>
      <c r="AY922" s="3" t="s">
        <v>146</v>
      </c>
      <c r="BE922" s="154">
        <f t="shared" si="60"/>
        <v>0</v>
      </c>
      <c r="BF922" s="154">
        <f t="shared" si="61"/>
        <v>0</v>
      </c>
      <c r="BG922" s="154">
        <f t="shared" si="62"/>
        <v>0</v>
      </c>
      <c r="BH922" s="154">
        <f t="shared" si="63"/>
        <v>0</v>
      </c>
      <c r="BI922" s="154">
        <f t="shared" si="64"/>
        <v>0</v>
      </c>
      <c r="BJ922" s="3" t="s">
        <v>80</v>
      </c>
      <c r="BK922" s="155">
        <f t="shared" si="65"/>
        <v>0</v>
      </c>
      <c r="BL922" s="82" t="s">
        <v>488</v>
      </c>
      <c r="BM922" s="153" t="s">
        <v>1784</v>
      </c>
      <c r="BP922" s="195">
        <f t="shared" si="66"/>
        <v>1.0710065950000001</v>
      </c>
      <c r="BQ922" s="188">
        <v>2121.9</v>
      </c>
    </row>
    <row r="923" spans="2:69" s="14" customFormat="1" ht="14.45" customHeight="1">
      <c r="B923" s="142"/>
      <c r="C923" s="184" t="s">
        <v>1785</v>
      </c>
      <c r="D923" s="184" t="s">
        <v>341</v>
      </c>
      <c r="E923" s="185" t="s">
        <v>1786</v>
      </c>
      <c r="F923" s="186" t="s">
        <v>1787</v>
      </c>
      <c r="G923" s="187" t="s">
        <v>654</v>
      </c>
      <c r="H923" s="188">
        <v>9</v>
      </c>
      <c r="I923" s="188"/>
      <c r="J923" s="188">
        <f t="shared" si="56"/>
        <v>0</v>
      </c>
      <c r="K923" s="189"/>
      <c r="L923" s="190"/>
      <c r="M923" s="191"/>
      <c r="N923" s="192" t="s">
        <v>35</v>
      </c>
      <c r="O923" s="151">
        <v>0</v>
      </c>
      <c r="P923" s="151">
        <f t="shared" si="57"/>
        <v>0</v>
      </c>
      <c r="Q923" s="151">
        <v>0</v>
      </c>
      <c r="R923" s="151">
        <f t="shared" si="58"/>
        <v>0</v>
      </c>
      <c r="S923" s="151">
        <v>0</v>
      </c>
      <c r="T923" s="152">
        <f t="shared" si="59"/>
        <v>0</v>
      </c>
      <c r="AR923" s="153" t="s">
        <v>1393</v>
      </c>
      <c r="AT923" s="153" t="s">
        <v>341</v>
      </c>
      <c r="AU923" s="153" t="s">
        <v>80</v>
      </c>
      <c r="AY923" s="3" t="s">
        <v>146</v>
      </c>
      <c r="BE923" s="154">
        <f t="shared" si="60"/>
        <v>0</v>
      </c>
      <c r="BF923" s="154">
        <f t="shared" si="61"/>
        <v>0</v>
      </c>
      <c r="BG923" s="154">
        <f t="shared" si="62"/>
        <v>0</v>
      </c>
      <c r="BH923" s="154">
        <f t="shared" si="63"/>
        <v>0</v>
      </c>
      <c r="BI923" s="154">
        <f t="shared" si="64"/>
        <v>0</v>
      </c>
      <c r="BJ923" s="3" t="s">
        <v>80</v>
      </c>
      <c r="BK923" s="155">
        <f t="shared" si="65"/>
        <v>0</v>
      </c>
      <c r="BL923" s="82" t="s">
        <v>488</v>
      </c>
      <c r="BM923" s="153" t="s">
        <v>1788</v>
      </c>
      <c r="BP923" s="195">
        <f t="shared" si="66"/>
        <v>1.0710065950000001</v>
      </c>
      <c r="BQ923" s="188">
        <v>275</v>
      </c>
    </row>
    <row r="924" spans="2:69" s="14" customFormat="1" ht="14.45" customHeight="1">
      <c r="B924" s="142"/>
      <c r="C924" s="184" t="s">
        <v>1789</v>
      </c>
      <c r="D924" s="184" t="s">
        <v>341</v>
      </c>
      <c r="E924" s="185" t="s">
        <v>1790</v>
      </c>
      <c r="F924" s="186" t="s">
        <v>1791</v>
      </c>
      <c r="G924" s="187" t="s">
        <v>654</v>
      </c>
      <c r="H924" s="188">
        <v>90</v>
      </c>
      <c r="I924" s="188"/>
      <c r="J924" s="188">
        <f t="shared" si="56"/>
        <v>0</v>
      </c>
      <c r="K924" s="189"/>
      <c r="L924" s="190"/>
      <c r="M924" s="191"/>
      <c r="N924" s="192" t="s">
        <v>35</v>
      </c>
      <c r="O924" s="151">
        <v>0</v>
      </c>
      <c r="P924" s="151">
        <f t="shared" si="57"/>
        <v>0</v>
      </c>
      <c r="Q924" s="151">
        <v>0</v>
      </c>
      <c r="R924" s="151">
        <f t="shared" si="58"/>
        <v>0</v>
      </c>
      <c r="S924" s="151">
        <v>0</v>
      </c>
      <c r="T924" s="152">
        <f t="shared" si="59"/>
        <v>0</v>
      </c>
      <c r="AR924" s="153" t="s">
        <v>1393</v>
      </c>
      <c r="AT924" s="153" t="s">
        <v>341</v>
      </c>
      <c r="AU924" s="153" t="s">
        <v>80</v>
      </c>
      <c r="AY924" s="3" t="s">
        <v>146</v>
      </c>
      <c r="BE924" s="154">
        <f t="shared" si="60"/>
        <v>0</v>
      </c>
      <c r="BF924" s="154">
        <f t="shared" si="61"/>
        <v>0</v>
      </c>
      <c r="BG924" s="154">
        <f t="shared" si="62"/>
        <v>0</v>
      </c>
      <c r="BH924" s="154">
        <f t="shared" si="63"/>
        <v>0</v>
      </c>
      <c r="BI924" s="154">
        <f t="shared" si="64"/>
        <v>0</v>
      </c>
      <c r="BJ924" s="3" t="s">
        <v>80</v>
      </c>
      <c r="BK924" s="155">
        <f t="shared" si="65"/>
        <v>0</v>
      </c>
      <c r="BL924" s="82" t="s">
        <v>488</v>
      </c>
      <c r="BM924" s="153" t="s">
        <v>1792</v>
      </c>
      <c r="BP924" s="195">
        <f t="shared" si="66"/>
        <v>1.0710065950000001</v>
      </c>
      <c r="BQ924" s="188">
        <v>5.9260000000000002</v>
      </c>
    </row>
    <row r="925" spans="2:69" s="14" customFormat="1" ht="14.45" customHeight="1">
      <c r="B925" s="142"/>
      <c r="C925" s="184" t="s">
        <v>1793</v>
      </c>
      <c r="D925" s="184" t="s">
        <v>341</v>
      </c>
      <c r="E925" s="185" t="s">
        <v>1794</v>
      </c>
      <c r="F925" s="186" t="s">
        <v>1795</v>
      </c>
      <c r="G925" s="187" t="s">
        <v>654</v>
      </c>
      <c r="H925" s="188">
        <v>90</v>
      </c>
      <c r="I925" s="188"/>
      <c r="J925" s="188">
        <f t="shared" si="56"/>
        <v>0</v>
      </c>
      <c r="K925" s="189"/>
      <c r="L925" s="190"/>
      <c r="M925" s="191"/>
      <c r="N925" s="192" t="s">
        <v>35</v>
      </c>
      <c r="O925" s="151">
        <v>0</v>
      </c>
      <c r="P925" s="151">
        <f t="shared" si="57"/>
        <v>0</v>
      </c>
      <c r="Q925" s="151">
        <v>0</v>
      </c>
      <c r="R925" s="151">
        <f t="shared" si="58"/>
        <v>0</v>
      </c>
      <c r="S925" s="151">
        <v>0</v>
      </c>
      <c r="T925" s="152">
        <f t="shared" si="59"/>
        <v>0</v>
      </c>
      <c r="AR925" s="153" t="s">
        <v>1393</v>
      </c>
      <c r="AT925" s="153" t="s">
        <v>341</v>
      </c>
      <c r="AU925" s="153" t="s">
        <v>80</v>
      </c>
      <c r="AY925" s="3" t="s">
        <v>146</v>
      </c>
      <c r="BE925" s="154">
        <f t="shared" si="60"/>
        <v>0</v>
      </c>
      <c r="BF925" s="154">
        <f t="shared" si="61"/>
        <v>0</v>
      </c>
      <c r="BG925" s="154">
        <f t="shared" si="62"/>
        <v>0</v>
      </c>
      <c r="BH925" s="154">
        <f t="shared" si="63"/>
        <v>0</v>
      </c>
      <c r="BI925" s="154">
        <f t="shared" si="64"/>
        <v>0</v>
      </c>
      <c r="BJ925" s="3" t="s">
        <v>80</v>
      </c>
      <c r="BK925" s="155">
        <f t="shared" si="65"/>
        <v>0</v>
      </c>
      <c r="BL925" s="82" t="s">
        <v>488</v>
      </c>
      <c r="BM925" s="153" t="s">
        <v>1796</v>
      </c>
      <c r="BP925" s="195">
        <f t="shared" si="66"/>
        <v>1.0710065950000001</v>
      </c>
      <c r="BQ925" s="188">
        <v>204.6</v>
      </c>
    </row>
    <row r="926" spans="2:69" s="14" customFormat="1" ht="24.2" customHeight="1">
      <c r="B926" s="142"/>
      <c r="C926" s="184" t="s">
        <v>1797</v>
      </c>
      <c r="D926" s="184" t="s">
        <v>341</v>
      </c>
      <c r="E926" s="185" t="s">
        <v>1798</v>
      </c>
      <c r="F926" s="186" t="s">
        <v>1799</v>
      </c>
      <c r="G926" s="187" t="s">
        <v>654</v>
      </c>
      <c r="H926" s="188">
        <v>11</v>
      </c>
      <c r="I926" s="188"/>
      <c r="J926" s="188">
        <f t="shared" si="56"/>
        <v>0</v>
      </c>
      <c r="K926" s="189"/>
      <c r="L926" s="190"/>
      <c r="M926" s="191"/>
      <c r="N926" s="192" t="s">
        <v>35</v>
      </c>
      <c r="O926" s="151">
        <v>0</v>
      </c>
      <c r="P926" s="151">
        <f t="shared" si="57"/>
        <v>0</v>
      </c>
      <c r="Q926" s="151">
        <v>0</v>
      </c>
      <c r="R926" s="151">
        <f t="shared" si="58"/>
        <v>0</v>
      </c>
      <c r="S926" s="151">
        <v>0</v>
      </c>
      <c r="T926" s="152">
        <f t="shared" si="59"/>
        <v>0</v>
      </c>
      <c r="AR926" s="153" t="s">
        <v>1393</v>
      </c>
      <c r="AT926" s="153" t="s">
        <v>341</v>
      </c>
      <c r="AU926" s="153" t="s">
        <v>80</v>
      </c>
      <c r="AY926" s="3" t="s">
        <v>146</v>
      </c>
      <c r="BE926" s="154">
        <f t="shared" si="60"/>
        <v>0</v>
      </c>
      <c r="BF926" s="154">
        <f t="shared" si="61"/>
        <v>0</v>
      </c>
      <c r="BG926" s="154">
        <f t="shared" si="62"/>
        <v>0</v>
      </c>
      <c r="BH926" s="154">
        <f t="shared" si="63"/>
        <v>0</v>
      </c>
      <c r="BI926" s="154">
        <f t="shared" si="64"/>
        <v>0</v>
      </c>
      <c r="BJ926" s="3" t="s">
        <v>80</v>
      </c>
      <c r="BK926" s="155">
        <f t="shared" si="65"/>
        <v>0</v>
      </c>
      <c r="BL926" s="82" t="s">
        <v>488</v>
      </c>
      <c r="BM926" s="153" t="s">
        <v>1800</v>
      </c>
      <c r="BP926" s="195">
        <f t="shared" si="66"/>
        <v>1.0710065950000001</v>
      </c>
      <c r="BQ926" s="188">
        <v>11.031000000000001</v>
      </c>
    </row>
    <row r="927" spans="2:69" s="14" customFormat="1" ht="24.2" customHeight="1">
      <c r="B927" s="142"/>
      <c r="C927" s="184" t="s">
        <v>1801</v>
      </c>
      <c r="D927" s="184" t="s">
        <v>341</v>
      </c>
      <c r="E927" s="185" t="s">
        <v>1802</v>
      </c>
      <c r="F927" s="186" t="s">
        <v>1803</v>
      </c>
      <c r="G927" s="187" t="s">
        <v>654</v>
      </c>
      <c r="H927" s="188">
        <v>11</v>
      </c>
      <c r="I927" s="188"/>
      <c r="J927" s="188">
        <f t="shared" si="56"/>
        <v>0</v>
      </c>
      <c r="K927" s="189"/>
      <c r="L927" s="190"/>
      <c r="M927" s="191"/>
      <c r="N927" s="192" t="s">
        <v>35</v>
      </c>
      <c r="O927" s="151">
        <v>0</v>
      </c>
      <c r="P927" s="151">
        <f t="shared" si="57"/>
        <v>0</v>
      </c>
      <c r="Q927" s="151">
        <v>0</v>
      </c>
      <c r="R927" s="151">
        <f t="shared" si="58"/>
        <v>0</v>
      </c>
      <c r="S927" s="151">
        <v>0</v>
      </c>
      <c r="T927" s="152">
        <f t="shared" si="59"/>
        <v>0</v>
      </c>
      <c r="AR927" s="153" t="s">
        <v>1393</v>
      </c>
      <c r="AT927" s="153" t="s">
        <v>341</v>
      </c>
      <c r="AU927" s="153" t="s">
        <v>80</v>
      </c>
      <c r="AY927" s="3" t="s">
        <v>146</v>
      </c>
      <c r="BE927" s="154">
        <f t="shared" si="60"/>
        <v>0</v>
      </c>
      <c r="BF927" s="154">
        <f t="shared" si="61"/>
        <v>0</v>
      </c>
      <c r="BG927" s="154">
        <f t="shared" si="62"/>
        <v>0</v>
      </c>
      <c r="BH927" s="154">
        <f t="shared" si="63"/>
        <v>0</v>
      </c>
      <c r="BI927" s="154">
        <f t="shared" si="64"/>
        <v>0</v>
      </c>
      <c r="BJ927" s="3" t="s">
        <v>80</v>
      </c>
      <c r="BK927" s="155">
        <f t="shared" si="65"/>
        <v>0</v>
      </c>
      <c r="BL927" s="82" t="s">
        <v>488</v>
      </c>
      <c r="BM927" s="153" t="s">
        <v>1804</v>
      </c>
      <c r="BP927" s="195">
        <f t="shared" si="66"/>
        <v>1.0710065950000001</v>
      </c>
      <c r="BQ927" s="188">
        <v>41.25</v>
      </c>
    </row>
    <row r="928" spans="2:69" s="14" customFormat="1" ht="24.2" customHeight="1">
      <c r="B928" s="142"/>
      <c r="C928" s="184" t="s">
        <v>1805</v>
      </c>
      <c r="D928" s="184" t="s">
        <v>341</v>
      </c>
      <c r="E928" s="185" t="s">
        <v>1806</v>
      </c>
      <c r="F928" s="186" t="s">
        <v>1807</v>
      </c>
      <c r="G928" s="187" t="s">
        <v>654</v>
      </c>
      <c r="H928" s="188">
        <v>11</v>
      </c>
      <c r="I928" s="188"/>
      <c r="J928" s="188">
        <f t="shared" si="56"/>
        <v>0</v>
      </c>
      <c r="K928" s="189"/>
      <c r="L928" s="190"/>
      <c r="M928" s="191"/>
      <c r="N928" s="192" t="s">
        <v>35</v>
      </c>
      <c r="O928" s="151">
        <v>0</v>
      </c>
      <c r="P928" s="151">
        <f t="shared" si="57"/>
        <v>0</v>
      </c>
      <c r="Q928" s="151">
        <v>0</v>
      </c>
      <c r="R928" s="151">
        <f t="shared" si="58"/>
        <v>0</v>
      </c>
      <c r="S928" s="151">
        <v>0</v>
      </c>
      <c r="T928" s="152">
        <f t="shared" si="59"/>
        <v>0</v>
      </c>
      <c r="AR928" s="153" t="s">
        <v>1393</v>
      </c>
      <c r="AT928" s="153" t="s">
        <v>341</v>
      </c>
      <c r="AU928" s="153" t="s">
        <v>80</v>
      </c>
      <c r="AY928" s="3" t="s">
        <v>146</v>
      </c>
      <c r="BE928" s="154">
        <f t="shared" si="60"/>
        <v>0</v>
      </c>
      <c r="BF928" s="154">
        <f t="shared" si="61"/>
        <v>0</v>
      </c>
      <c r="BG928" s="154">
        <f t="shared" si="62"/>
        <v>0</v>
      </c>
      <c r="BH928" s="154">
        <f t="shared" si="63"/>
        <v>0</v>
      </c>
      <c r="BI928" s="154">
        <f t="shared" si="64"/>
        <v>0</v>
      </c>
      <c r="BJ928" s="3" t="s">
        <v>80</v>
      </c>
      <c r="BK928" s="155">
        <f t="shared" si="65"/>
        <v>0</v>
      </c>
      <c r="BL928" s="82" t="s">
        <v>488</v>
      </c>
      <c r="BM928" s="153" t="s">
        <v>1808</v>
      </c>
      <c r="BP928" s="195">
        <f t="shared" si="66"/>
        <v>1.0710065950000001</v>
      </c>
      <c r="BQ928" s="188">
        <v>2.1760000000000002</v>
      </c>
    </row>
    <row r="929" spans="2:69" s="14" customFormat="1" ht="14.45" customHeight="1">
      <c r="B929" s="142"/>
      <c r="C929" s="184" t="s">
        <v>1809</v>
      </c>
      <c r="D929" s="184" t="s">
        <v>341</v>
      </c>
      <c r="E929" s="185" t="s">
        <v>1810</v>
      </c>
      <c r="F929" s="186" t="s">
        <v>1811</v>
      </c>
      <c r="G929" s="187" t="s">
        <v>654</v>
      </c>
      <c r="H929" s="188">
        <v>95</v>
      </c>
      <c r="I929" s="188"/>
      <c r="J929" s="188">
        <f t="shared" si="56"/>
        <v>0</v>
      </c>
      <c r="K929" s="189"/>
      <c r="L929" s="190"/>
      <c r="M929" s="191"/>
      <c r="N929" s="192" t="s">
        <v>35</v>
      </c>
      <c r="O929" s="151">
        <v>0</v>
      </c>
      <c r="P929" s="151">
        <f t="shared" si="57"/>
        <v>0</v>
      </c>
      <c r="Q929" s="151">
        <v>0</v>
      </c>
      <c r="R929" s="151">
        <f t="shared" si="58"/>
        <v>0</v>
      </c>
      <c r="S929" s="151">
        <v>0</v>
      </c>
      <c r="T929" s="152">
        <f t="shared" si="59"/>
        <v>0</v>
      </c>
      <c r="AR929" s="153" t="s">
        <v>1393</v>
      </c>
      <c r="AT929" s="153" t="s">
        <v>341</v>
      </c>
      <c r="AU929" s="153" t="s">
        <v>80</v>
      </c>
      <c r="AY929" s="3" t="s">
        <v>146</v>
      </c>
      <c r="BE929" s="154">
        <f t="shared" si="60"/>
        <v>0</v>
      </c>
      <c r="BF929" s="154">
        <f t="shared" si="61"/>
        <v>0</v>
      </c>
      <c r="BG929" s="154">
        <f t="shared" si="62"/>
        <v>0</v>
      </c>
      <c r="BH929" s="154">
        <f t="shared" si="63"/>
        <v>0</v>
      </c>
      <c r="BI929" s="154">
        <f t="shared" si="64"/>
        <v>0</v>
      </c>
      <c r="BJ929" s="3" t="s">
        <v>80</v>
      </c>
      <c r="BK929" s="155">
        <f t="shared" si="65"/>
        <v>0</v>
      </c>
      <c r="BL929" s="82" t="s">
        <v>488</v>
      </c>
      <c r="BM929" s="153" t="s">
        <v>1812</v>
      </c>
      <c r="BP929" s="195">
        <f t="shared" si="66"/>
        <v>1.0710065950000001</v>
      </c>
      <c r="BQ929" s="188">
        <v>11.031000000000001</v>
      </c>
    </row>
    <row r="930" spans="2:69" s="14" customFormat="1" ht="14.45" customHeight="1">
      <c r="B930" s="142"/>
      <c r="C930" s="184" t="s">
        <v>1813</v>
      </c>
      <c r="D930" s="184" t="s">
        <v>341</v>
      </c>
      <c r="E930" s="185" t="s">
        <v>1814</v>
      </c>
      <c r="F930" s="186" t="s">
        <v>1815</v>
      </c>
      <c r="G930" s="187" t="s">
        <v>654</v>
      </c>
      <c r="H930" s="188">
        <v>16</v>
      </c>
      <c r="I930" s="188"/>
      <c r="J930" s="188">
        <f t="shared" si="56"/>
        <v>0</v>
      </c>
      <c r="K930" s="189"/>
      <c r="L930" s="190"/>
      <c r="M930" s="191"/>
      <c r="N930" s="192" t="s">
        <v>35</v>
      </c>
      <c r="O930" s="151">
        <v>0</v>
      </c>
      <c r="P930" s="151">
        <f t="shared" si="57"/>
        <v>0</v>
      </c>
      <c r="Q930" s="151">
        <v>0</v>
      </c>
      <c r="R930" s="151">
        <f t="shared" si="58"/>
        <v>0</v>
      </c>
      <c r="S930" s="151">
        <v>0</v>
      </c>
      <c r="T930" s="152">
        <f t="shared" si="59"/>
        <v>0</v>
      </c>
      <c r="AR930" s="153" t="s">
        <v>1393</v>
      </c>
      <c r="AT930" s="153" t="s">
        <v>341</v>
      </c>
      <c r="AU930" s="153" t="s">
        <v>80</v>
      </c>
      <c r="AY930" s="3" t="s">
        <v>146</v>
      </c>
      <c r="BE930" s="154">
        <f t="shared" si="60"/>
        <v>0</v>
      </c>
      <c r="BF930" s="154">
        <f t="shared" si="61"/>
        <v>0</v>
      </c>
      <c r="BG930" s="154">
        <f t="shared" si="62"/>
        <v>0</v>
      </c>
      <c r="BH930" s="154">
        <f t="shared" si="63"/>
        <v>0</v>
      </c>
      <c r="BI930" s="154">
        <f t="shared" si="64"/>
        <v>0</v>
      </c>
      <c r="BJ930" s="3" t="s">
        <v>80</v>
      </c>
      <c r="BK930" s="155">
        <f t="shared" si="65"/>
        <v>0</v>
      </c>
      <c r="BL930" s="82" t="s">
        <v>488</v>
      </c>
      <c r="BM930" s="153" t="s">
        <v>1816</v>
      </c>
      <c r="BP930" s="195">
        <f t="shared" si="66"/>
        <v>1.0710065950000001</v>
      </c>
      <c r="BQ930" s="188">
        <v>149.6</v>
      </c>
    </row>
    <row r="931" spans="2:69" s="14" customFormat="1" ht="14.45" customHeight="1">
      <c r="B931" s="142"/>
      <c r="C931" s="184" t="s">
        <v>1817</v>
      </c>
      <c r="D931" s="184" t="s">
        <v>341</v>
      </c>
      <c r="E931" s="185" t="s">
        <v>1818</v>
      </c>
      <c r="F931" s="186" t="s">
        <v>1819</v>
      </c>
      <c r="G931" s="187" t="s">
        <v>654</v>
      </c>
      <c r="H931" s="188">
        <v>4</v>
      </c>
      <c r="I931" s="188"/>
      <c r="J931" s="188">
        <f t="shared" si="56"/>
        <v>0</v>
      </c>
      <c r="K931" s="189"/>
      <c r="L931" s="190"/>
      <c r="M931" s="191"/>
      <c r="N931" s="192" t="s">
        <v>35</v>
      </c>
      <c r="O931" s="151">
        <v>0</v>
      </c>
      <c r="P931" s="151">
        <f t="shared" si="57"/>
        <v>0</v>
      </c>
      <c r="Q931" s="151">
        <v>0</v>
      </c>
      <c r="R931" s="151">
        <f t="shared" si="58"/>
        <v>0</v>
      </c>
      <c r="S931" s="151">
        <v>0</v>
      </c>
      <c r="T931" s="152">
        <f t="shared" si="59"/>
        <v>0</v>
      </c>
      <c r="AR931" s="153" t="s">
        <v>1393</v>
      </c>
      <c r="AT931" s="153" t="s">
        <v>341</v>
      </c>
      <c r="AU931" s="153" t="s">
        <v>80</v>
      </c>
      <c r="AY931" s="3" t="s">
        <v>146</v>
      </c>
      <c r="BE931" s="154">
        <f t="shared" si="60"/>
        <v>0</v>
      </c>
      <c r="BF931" s="154">
        <f t="shared" si="61"/>
        <v>0</v>
      </c>
      <c r="BG931" s="154">
        <f t="shared" si="62"/>
        <v>0</v>
      </c>
      <c r="BH931" s="154">
        <f t="shared" si="63"/>
        <v>0</v>
      </c>
      <c r="BI931" s="154">
        <f t="shared" si="64"/>
        <v>0</v>
      </c>
      <c r="BJ931" s="3" t="s">
        <v>80</v>
      </c>
      <c r="BK931" s="155">
        <f t="shared" si="65"/>
        <v>0</v>
      </c>
      <c r="BL931" s="82" t="s">
        <v>488</v>
      </c>
      <c r="BM931" s="153" t="s">
        <v>1820</v>
      </c>
      <c r="BP931" s="195">
        <f t="shared" si="66"/>
        <v>1.0710065950000001</v>
      </c>
      <c r="BQ931" s="188">
        <v>112.2</v>
      </c>
    </row>
    <row r="932" spans="2:69" s="14" customFormat="1" ht="14.45" customHeight="1">
      <c r="B932" s="142"/>
      <c r="C932" s="184" t="s">
        <v>1821</v>
      </c>
      <c r="D932" s="184" t="s">
        <v>341</v>
      </c>
      <c r="E932" s="185" t="s">
        <v>1822</v>
      </c>
      <c r="F932" s="186" t="s">
        <v>1823</v>
      </c>
      <c r="G932" s="187" t="s">
        <v>654</v>
      </c>
      <c r="H932" s="188">
        <v>4</v>
      </c>
      <c r="I932" s="188"/>
      <c r="J932" s="188">
        <f t="shared" si="56"/>
        <v>0</v>
      </c>
      <c r="K932" s="189"/>
      <c r="L932" s="190"/>
      <c r="M932" s="191"/>
      <c r="N932" s="192" t="s">
        <v>35</v>
      </c>
      <c r="O932" s="151">
        <v>0</v>
      </c>
      <c r="P932" s="151">
        <f t="shared" si="57"/>
        <v>0</v>
      </c>
      <c r="Q932" s="151">
        <v>0</v>
      </c>
      <c r="R932" s="151">
        <f t="shared" si="58"/>
        <v>0</v>
      </c>
      <c r="S932" s="151">
        <v>0</v>
      </c>
      <c r="T932" s="152">
        <f t="shared" si="59"/>
        <v>0</v>
      </c>
      <c r="AR932" s="153" t="s">
        <v>1393</v>
      </c>
      <c r="AT932" s="153" t="s">
        <v>341</v>
      </c>
      <c r="AU932" s="153" t="s">
        <v>80</v>
      </c>
      <c r="AY932" s="3" t="s">
        <v>146</v>
      </c>
      <c r="BE932" s="154">
        <f t="shared" si="60"/>
        <v>0</v>
      </c>
      <c r="BF932" s="154">
        <f t="shared" si="61"/>
        <v>0</v>
      </c>
      <c r="BG932" s="154">
        <f t="shared" si="62"/>
        <v>0</v>
      </c>
      <c r="BH932" s="154">
        <f t="shared" si="63"/>
        <v>0</v>
      </c>
      <c r="BI932" s="154">
        <f t="shared" si="64"/>
        <v>0</v>
      </c>
      <c r="BJ932" s="3" t="s">
        <v>80</v>
      </c>
      <c r="BK932" s="155">
        <f t="shared" si="65"/>
        <v>0</v>
      </c>
      <c r="BL932" s="82" t="s">
        <v>488</v>
      </c>
      <c r="BM932" s="153" t="s">
        <v>1824</v>
      </c>
      <c r="BP932" s="195">
        <f t="shared" si="66"/>
        <v>1.0710065950000001</v>
      </c>
      <c r="BQ932" s="188">
        <v>74.8</v>
      </c>
    </row>
    <row r="933" spans="2:69" s="14" customFormat="1" ht="14.45" customHeight="1">
      <c r="B933" s="142"/>
      <c r="C933" s="184" t="s">
        <v>1825</v>
      </c>
      <c r="D933" s="184" t="s">
        <v>341</v>
      </c>
      <c r="E933" s="185" t="s">
        <v>1826</v>
      </c>
      <c r="F933" s="186" t="s">
        <v>1827</v>
      </c>
      <c r="G933" s="187" t="s">
        <v>654</v>
      </c>
      <c r="H933" s="188">
        <v>4</v>
      </c>
      <c r="I933" s="188"/>
      <c r="J933" s="188">
        <f t="shared" si="56"/>
        <v>0</v>
      </c>
      <c r="K933" s="189"/>
      <c r="L933" s="190"/>
      <c r="M933" s="191"/>
      <c r="N933" s="192" t="s">
        <v>35</v>
      </c>
      <c r="O933" s="151">
        <v>0</v>
      </c>
      <c r="P933" s="151">
        <f t="shared" si="57"/>
        <v>0</v>
      </c>
      <c r="Q933" s="151">
        <v>0</v>
      </c>
      <c r="R933" s="151">
        <f t="shared" si="58"/>
        <v>0</v>
      </c>
      <c r="S933" s="151">
        <v>0</v>
      </c>
      <c r="T933" s="152">
        <f t="shared" si="59"/>
        <v>0</v>
      </c>
      <c r="AR933" s="153" t="s">
        <v>1393</v>
      </c>
      <c r="AT933" s="153" t="s">
        <v>341</v>
      </c>
      <c r="AU933" s="153" t="s">
        <v>80</v>
      </c>
      <c r="AY933" s="3" t="s">
        <v>146</v>
      </c>
      <c r="BE933" s="154">
        <f t="shared" si="60"/>
        <v>0</v>
      </c>
      <c r="BF933" s="154">
        <f t="shared" si="61"/>
        <v>0</v>
      </c>
      <c r="BG933" s="154">
        <f t="shared" si="62"/>
        <v>0</v>
      </c>
      <c r="BH933" s="154">
        <f t="shared" si="63"/>
        <v>0</v>
      </c>
      <c r="BI933" s="154">
        <f t="shared" si="64"/>
        <v>0</v>
      </c>
      <c r="BJ933" s="3" t="s">
        <v>80</v>
      </c>
      <c r="BK933" s="155">
        <f t="shared" si="65"/>
        <v>0</v>
      </c>
      <c r="BL933" s="82" t="s">
        <v>488</v>
      </c>
      <c r="BM933" s="153" t="s">
        <v>1828</v>
      </c>
      <c r="BP933" s="195">
        <f t="shared" si="66"/>
        <v>1.0710065950000001</v>
      </c>
      <c r="BQ933" s="188">
        <v>21.89</v>
      </c>
    </row>
    <row r="934" spans="2:69" s="14" customFormat="1" ht="14.45" customHeight="1">
      <c r="B934" s="142"/>
      <c r="C934" s="184" t="s">
        <v>1829</v>
      </c>
      <c r="D934" s="184" t="s">
        <v>341</v>
      </c>
      <c r="E934" s="185" t="s">
        <v>1830</v>
      </c>
      <c r="F934" s="186" t="s">
        <v>1831</v>
      </c>
      <c r="G934" s="187" t="s">
        <v>654</v>
      </c>
      <c r="H934" s="188">
        <v>4</v>
      </c>
      <c r="I934" s="188"/>
      <c r="J934" s="188">
        <f t="shared" si="56"/>
        <v>0</v>
      </c>
      <c r="K934" s="189"/>
      <c r="L934" s="190"/>
      <c r="M934" s="191"/>
      <c r="N934" s="192" t="s">
        <v>35</v>
      </c>
      <c r="O934" s="151">
        <v>0</v>
      </c>
      <c r="P934" s="151">
        <f t="shared" si="57"/>
        <v>0</v>
      </c>
      <c r="Q934" s="151">
        <v>0</v>
      </c>
      <c r="R934" s="151">
        <f t="shared" si="58"/>
        <v>0</v>
      </c>
      <c r="S934" s="151">
        <v>0</v>
      </c>
      <c r="T934" s="152">
        <f t="shared" si="59"/>
        <v>0</v>
      </c>
      <c r="AR934" s="153" t="s">
        <v>1393</v>
      </c>
      <c r="AT934" s="153" t="s">
        <v>341</v>
      </c>
      <c r="AU934" s="153" t="s">
        <v>80</v>
      </c>
      <c r="AY934" s="3" t="s">
        <v>146</v>
      </c>
      <c r="BE934" s="154">
        <f t="shared" si="60"/>
        <v>0</v>
      </c>
      <c r="BF934" s="154">
        <f t="shared" si="61"/>
        <v>0</v>
      </c>
      <c r="BG934" s="154">
        <f t="shared" si="62"/>
        <v>0</v>
      </c>
      <c r="BH934" s="154">
        <f t="shared" si="63"/>
        <v>0</v>
      </c>
      <c r="BI934" s="154">
        <f t="shared" si="64"/>
        <v>0</v>
      </c>
      <c r="BJ934" s="3" t="s">
        <v>80</v>
      </c>
      <c r="BK934" s="155">
        <f t="shared" si="65"/>
        <v>0</v>
      </c>
      <c r="BL934" s="82" t="s">
        <v>488</v>
      </c>
      <c r="BM934" s="153" t="s">
        <v>1832</v>
      </c>
      <c r="BP934" s="195">
        <f t="shared" si="66"/>
        <v>1.0710065950000001</v>
      </c>
      <c r="BQ934" s="188">
        <v>48.4</v>
      </c>
    </row>
    <row r="935" spans="2:69" s="14" customFormat="1" ht="14.45" customHeight="1">
      <c r="B935" s="142"/>
      <c r="C935" s="184" t="s">
        <v>1833</v>
      </c>
      <c r="D935" s="184" t="s">
        <v>341</v>
      </c>
      <c r="E935" s="185" t="s">
        <v>1834</v>
      </c>
      <c r="F935" s="186" t="s">
        <v>1835</v>
      </c>
      <c r="G935" s="187" t="s">
        <v>654</v>
      </c>
      <c r="H935" s="188">
        <v>2</v>
      </c>
      <c r="I935" s="188"/>
      <c r="J935" s="188">
        <f t="shared" si="56"/>
        <v>0</v>
      </c>
      <c r="K935" s="189"/>
      <c r="L935" s="190"/>
      <c r="M935" s="191"/>
      <c r="N935" s="192" t="s">
        <v>35</v>
      </c>
      <c r="O935" s="151">
        <v>0</v>
      </c>
      <c r="P935" s="151">
        <f t="shared" si="57"/>
        <v>0</v>
      </c>
      <c r="Q935" s="151">
        <v>0</v>
      </c>
      <c r="R935" s="151">
        <f t="shared" si="58"/>
        <v>0</v>
      </c>
      <c r="S935" s="151">
        <v>0</v>
      </c>
      <c r="T935" s="152">
        <f t="shared" si="59"/>
        <v>0</v>
      </c>
      <c r="AR935" s="153" t="s">
        <v>1393</v>
      </c>
      <c r="AT935" s="153" t="s">
        <v>341</v>
      </c>
      <c r="AU935" s="153" t="s">
        <v>80</v>
      </c>
      <c r="AY935" s="3" t="s">
        <v>146</v>
      </c>
      <c r="BE935" s="154">
        <f t="shared" si="60"/>
        <v>0</v>
      </c>
      <c r="BF935" s="154">
        <f t="shared" si="61"/>
        <v>0</v>
      </c>
      <c r="BG935" s="154">
        <f t="shared" si="62"/>
        <v>0</v>
      </c>
      <c r="BH935" s="154">
        <f t="shared" si="63"/>
        <v>0</v>
      </c>
      <c r="BI935" s="154">
        <f t="shared" si="64"/>
        <v>0</v>
      </c>
      <c r="BJ935" s="3" t="s">
        <v>80</v>
      </c>
      <c r="BK935" s="155">
        <f t="shared" si="65"/>
        <v>0</v>
      </c>
      <c r="BL935" s="82" t="s">
        <v>488</v>
      </c>
      <c r="BM935" s="153" t="s">
        <v>1836</v>
      </c>
      <c r="BP935" s="195">
        <f t="shared" si="66"/>
        <v>1.0710065950000001</v>
      </c>
      <c r="BQ935" s="188">
        <v>5.5</v>
      </c>
    </row>
    <row r="936" spans="2:69" s="14" customFormat="1" ht="14.45" customHeight="1">
      <c r="B936" s="142"/>
      <c r="C936" s="184" t="s">
        <v>1837</v>
      </c>
      <c r="D936" s="184" t="s">
        <v>341</v>
      </c>
      <c r="E936" s="185" t="s">
        <v>1838</v>
      </c>
      <c r="F936" s="186" t="s">
        <v>1839</v>
      </c>
      <c r="G936" s="187" t="s">
        <v>654</v>
      </c>
      <c r="H936" s="188">
        <v>11</v>
      </c>
      <c r="I936" s="188"/>
      <c r="J936" s="188">
        <f t="shared" si="56"/>
        <v>0</v>
      </c>
      <c r="K936" s="189"/>
      <c r="L936" s="190"/>
      <c r="M936" s="191"/>
      <c r="N936" s="192" t="s">
        <v>35</v>
      </c>
      <c r="O936" s="151">
        <v>0</v>
      </c>
      <c r="P936" s="151">
        <f t="shared" si="57"/>
        <v>0</v>
      </c>
      <c r="Q936" s="151">
        <v>0</v>
      </c>
      <c r="R936" s="151">
        <f t="shared" si="58"/>
        <v>0</v>
      </c>
      <c r="S936" s="151">
        <v>0</v>
      </c>
      <c r="T936" s="152">
        <f t="shared" si="59"/>
        <v>0</v>
      </c>
      <c r="AR936" s="153" t="s">
        <v>1393</v>
      </c>
      <c r="AT936" s="153" t="s">
        <v>341</v>
      </c>
      <c r="AU936" s="153" t="s">
        <v>80</v>
      </c>
      <c r="AY936" s="3" t="s">
        <v>146</v>
      </c>
      <c r="BE936" s="154">
        <f t="shared" si="60"/>
        <v>0</v>
      </c>
      <c r="BF936" s="154">
        <f t="shared" si="61"/>
        <v>0</v>
      </c>
      <c r="BG936" s="154">
        <f t="shared" si="62"/>
        <v>0</v>
      </c>
      <c r="BH936" s="154">
        <f t="shared" si="63"/>
        <v>0</v>
      </c>
      <c r="BI936" s="154">
        <f t="shared" si="64"/>
        <v>0</v>
      </c>
      <c r="BJ936" s="3" t="s">
        <v>80</v>
      </c>
      <c r="BK936" s="155">
        <f t="shared" si="65"/>
        <v>0</v>
      </c>
      <c r="BL936" s="82" t="s">
        <v>488</v>
      </c>
      <c r="BM936" s="153" t="s">
        <v>1840</v>
      </c>
      <c r="BP936" s="195">
        <f t="shared" si="66"/>
        <v>1.0710065950000001</v>
      </c>
      <c r="BQ936" s="188">
        <v>26.4</v>
      </c>
    </row>
    <row r="937" spans="2:69" s="14" customFormat="1" ht="14.45" customHeight="1">
      <c r="B937" s="142"/>
      <c r="C937" s="184" t="s">
        <v>1841</v>
      </c>
      <c r="D937" s="184" t="s">
        <v>341</v>
      </c>
      <c r="E937" s="185" t="s">
        <v>1842</v>
      </c>
      <c r="F937" s="186" t="s">
        <v>1843</v>
      </c>
      <c r="G937" s="187" t="s">
        <v>654</v>
      </c>
      <c r="H937" s="188">
        <v>8</v>
      </c>
      <c r="I937" s="188"/>
      <c r="J937" s="188">
        <f t="shared" si="56"/>
        <v>0</v>
      </c>
      <c r="K937" s="189"/>
      <c r="L937" s="190"/>
      <c r="M937" s="191"/>
      <c r="N937" s="192" t="s">
        <v>35</v>
      </c>
      <c r="O937" s="151">
        <v>0</v>
      </c>
      <c r="P937" s="151">
        <f t="shared" si="57"/>
        <v>0</v>
      </c>
      <c r="Q937" s="151">
        <v>0</v>
      </c>
      <c r="R937" s="151">
        <f t="shared" si="58"/>
        <v>0</v>
      </c>
      <c r="S937" s="151">
        <v>0</v>
      </c>
      <c r="T937" s="152">
        <f t="shared" si="59"/>
        <v>0</v>
      </c>
      <c r="AR937" s="153" t="s">
        <v>1393</v>
      </c>
      <c r="AT937" s="153" t="s">
        <v>341</v>
      </c>
      <c r="AU937" s="153" t="s">
        <v>80</v>
      </c>
      <c r="AY937" s="3" t="s">
        <v>146</v>
      </c>
      <c r="BE937" s="154">
        <f t="shared" si="60"/>
        <v>0</v>
      </c>
      <c r="BF937" s="154">
        <f t="shared" si="61"/>
        <v>0</v>
      </c>
      <c r="BG937" s="154">
        <f t="shared" si="62"/>
        <v>0</v>
      </c>
      <c r="BH937" s="154">
        <f t="shared" si="63"/>
        <v>0</v>
      </c>
      <c r="BI937" s="154">
        <f t="shared" si="64"/>
        <v>0</v>
      </c>
      <c r="BJ937" s="3" t="s">
        <v>80</v>
      </c>
      <c r="BK937" s="155">
        <f t="shared" si="65"/>
        <v>0</v>
      </c>
      <c r="BL937" s="82" t="s">
        <v>488</v>
      </c>
      <c r="BM937" s="153" t="s">
        <v>1844</v>
      </c>
      <c r="BP937" s="195">
        <f t="shared" si="66"/>
        <v>1.0710065950000001</v>
      </c>
      <c r="BQ937" s="188">
        <v>34.1</v>
      </c>
    </row>
    <row r="938" spans="2:69" s="14" customFormat="1" ht="14.45" customHeight="1">
      <c r="B938" s="142"/>
      <c r="C938" s="184" t="s">
        <v>1845</v>
      </c>
      <c r="D938" s="184" t="s">
        <v>341</v>
      </c>
      <c r="E938" s="185" t="s">
        <v>1846</v>
      </c>
      <c r="F938" s="186" t="s">
        <v>1847</v>
      </c>
      <c r="G938" s="187" t="s">
        <v>654</v>
      </c>
      <c r="H938" s="188">
        <v>95</v>
      </c>
      <c r="I938" s="188"/>
      <c r="J938" s="188">
        <f t="shared" si="56"/>
        <v>0</v>
      </c>
      <c r="K938" s="189"/>
      <c r="L938" s="190"/>
      <c r="M938" s="191"/>
      <c r="N938" s="192" t="s">
        <v>35</v>
      </c>
      <c r="O938" s="151">
        <v>0</v>
      </c>
      <c r="P938" s="151">
        <f t="shared" si="57"/>
        <v>0</v>
      </c>
      <c r="Q938" s="151">
        <v>0</v>
      </c>
      <c r="R938" s="151">
        <f t="shared" si="58"/>
        <v>0</v>
      </c>
      <c r="S938" s="151">
        <v>0</v>
      </c>
      <c r="T938" s="152">
        <f t="shared" si="59"/>
        <v>0</v>
      </c>
      <c r="AR938" s="153" t="s">
        <v>1393</v>
      </c>
      <c r="AT938" s="153" t="s">
        <v>341</v>
      </c>
      <c r="AU938" s="153" t="s">
        <v>80</v>
      </c>
      <c r="AY938" s="3" t="s">
        <v>146</v>
      </c>
      <c r="BE938" s="154">
        <f t="shared" si="60"/>
        <v>0</v>
      </c>
      <c r="BF938" s="154">
        <f t="shared" si="61"/>
        <v>0</v>
      </c>
      <c r="BG938" s="154">
        <f t="shared" si="62"/>
        <v>0</v>
      </c>
      <c r="BH938" s="154">
        <f t="shared" si="63"/>
        <v>0</v>
      </c>
      <c r="BI938" s="154">
        <f t="shared" si="64"/>
        <v>0</v>
      </c>
      <c r="BJ938" s="3" t="s">
        <v>80</v>
      </c>
      <c r="BK938" s="155">
        <f t="shared" si="65"/>
        <v>0</v>
      </c>
      <c r="BL938" s="82" t="s">
        <v>488</v>
      </c>
      <c r="BM938" s="153" t="s">
        <v>1848</v>
      </c>
      <c r="BP938" s="195">
        <f t="shared" si="66"/>
        <v>1.0710065950000001</v>
      </c>
      <c r="BQ938" s="188">
        <v>2.2000000000000002</v>
      </c>
    </row>
    <row r="939" spans="2:69" s="14" customFormat="1" ht="14.45" customHeight="1">
      <c r="B939" s="142"/>
      <c r="C939" s="184" t="s">
        <v>1849</v>
      </c>
      <c r="D939" s="184" t="s">
        <v>341</v>
      </c>
      <c r="E939" s="185" t="s">
        <v>1850</v>
      </c>
      <c r="F939" s="186" t="s">
        <v>1851</v>
      </c>
      <c r="G939" s="187" t="s">
        <v>654</v>
      </c>
      <c r="H939" s="188">
        <v>95</v>
      </c>
      <c r="I939" s="188"/>
      <c r="J939" s="188">
        <f t="shared" si="56"/>
        <v>0</v>
      </c>
      <c r="K939" s="189"/>
      <c r="L939" s="190"/>
      <c r="M939" s="191"/>
      <c r="N939" s="192" t="s">
        <v>35</v>
      </c>
      <c r="O939" s="151">
        <v>0</v>
      </c>
      <c r="P939" s="151">
        <f t="shared" si="57"/>
        <v>0</v>
      </c>
      <c r="Q939" s="151">
        <v>0</v>
      </c>
      <c r="R939" s="151">
        <f t="shared" si="58"/>
        <v>0</v>
      </c>
      <c r="S939" s="151">
        <v>0</v>
      </c>
      <c r="T939" s="152">
        <f t="shared" si="59"/>
        <v>0</v>
      </c>
      <c r="AR939" s="153" t="s">
        <v>1393</v>
      </c>
      <c r="AT939" s="153" t="s">
        <v>341</v>
      </c>
      <c r="AU939" s="153" t="s">
        <v>80</v>
      </c>
      <c r="AY939" s="3" t="s">
        <v>146</v>
      </c>
      <c r="BE939" s="154">
        <f t="shared" si="60"/>
        <v>0</v>
      </c>
      <c r="BF939" s="154">
        <f t="shared" si="61"/>
        <v>0</v>
      </c>
      <c r="BG939" s="154">
        <f t="shared" si="62"/>
        <v>0</v>
      </c>
      <c r="BH939" s="154">
        <f t="shared" si="63"/>
        <v>0</v>
      </c>
      <c r="BI939" s="154">
        <f t="shared" si="64"/>
        <v>0</v>
      </c>
      <c r="BJ939" s="3" t="s">
        <v>80</v>
      </c>
      <c r="BK939" s="155">
        <f t="shared" si="65"/>
        <v>0</v>
      </c>
      <c r="BL939" s="82" t="s">
        <v>488</v>
      </c>
      <c r="BM939" s="153" t="s">
        <v>1852</v>
      </c>
      <c r="BP939" s="195">
        <f t="shared" si="66"/>
        <v>1.0710065950000001</v>
      </c>
      <c r="BQ939" s="188">
        <v>6.6</v>
      </c>
    </row>
    <row r="940" spans="2:69" s="14" customFormat="1" ht="14.45" customHeight="1">
      <c r="B940" s="142"/>
      <c r="C940" s="184" t="s">
        <v>1853</v>
      </c>
      <c r="D940" s="184" t="s">
        <v>341</v>
      </c>
      <c r="E940" s="185" t="s">
        <v>1854</v>
      </c>
      <c r="F940" s="186" t="s">
        <v>1855</v>
      </c>
      <c r="G940" s="187" t="s">
        <v>151</v>
      </c>
      <c r="H940" s="188">
        <v>100</v>
      </c>
      <c r="I940" s="188"/>
      <c r="J940" s="188">
        <f t="shared" si="56"/>
        <v>0</v>
      </c>
      <c r="K940" s="189"/>
      <c r="L940" s="190"/>
      <c r="M940" s="191"/>
      <c r="N940" s="192" t="s">
        <v>35</v>
      </c>
      <c r="O940" s="151">
        <v>0</v>
      </c>
      <c r="P940" s="151">
        <f t="shared" si="57"/>
        <v>0</v>
      </c>
      <c r="Q940" s="151">
        <v>0</v>
      </c>
      <c r="R940" s="151">
        <f t="shared" si="58"/>
        <v>0</v>
      </c>
      <c r="S940" s="151">
        <v>0</v>
      </c>
      <c r="T940" s="152">
        <f t="shared" si="59"/>
        <v>0</v>
      </c>
      <c r="AR940" s="153" t="s">
        <v>1393</v>
      </c>
      <c r="AT940" s="153" t="s">
        <v>341</v>
      </c>
      <c r="AU940" s="153" t="s">
        <v>80</v>
      </c>
      <c r="AY940" s="3" t="s">
        <v>146</v>
      </c>
      <c r="BE940" s="154">
        <f t="shared" si="60"/>
        <v>0</v>
      </c>
      <c r="BF940" s="154">
        <f t="shared" si="61"/>
        <v>0</v>
      </c>
      <c r="BG940" s="154">
        <f t="shared" si="62"/>
        <v>0</v>
      </c>
      <c r="BH940" s="154">
        <f t="shared" si="63"/>
        <v>0</v>
      </c>
      <c r="BI940" s="154">
        <f t="shared" si="64"/>
        <v>0</v>
      </c>
      <c r="BJ940" s="3" t="s">
        <v>80</v>
      </c>
      <c r="BK940" s="155">
        <f t="shared" si="65"/>
        <v>0</v>
      </c>
      <c r="BL940" s="82" t="s">
        <v>488</v>
      </c>
      <c r="BM940" s="153" t="s">
        <v>1856</v>
      </c>
      <c r="BP940" s="195">
        <f t="shared" si="66"/>
        <v>1.0710065950000001</v>
      </c>
      <c r="BQ940" s="188">
        <v>0.26</v>
      </c>
    </row>
    <row r="941" spans="2:69" s="14" customFormat="1" ht="24.2" customHeight="1">
      <c r="B941" s="142"/>
      <c r="C941" s="184" t="s">
        <v>1857</v>
      </c>
      <c r="D941" s="184" t="s">
        <v>341</v>
      </c>
      <c r="E941" s="185" t="s">
        <v>1858</v>
      </c>
      <c r="F941" s="186" t="s">
        <v>1859</v>
      </c>
      <c r="G941" s="187" t="s">
        <v>1261</v>
      </c>
      <c r="H941" s="188">
        <v>14</v>
      </c>
      <c r="I941" s="188"/>
      <c r="J941" s="188">
        <f t="shared" ref="J941:J972" si="67">ROUND(I941*H941,3)</f>
        <v>0</v>
      </c>
      <c r="K941" s="189"/>
      <c r="L941" s="190"/>
      <c r="M941" s="191"/>
      <c r="N941" s="192" t="s">
        <v>35</v>
      </c>
      <c r="O941" s="151">
        <v>0</v>
      </c>
      <c r="P941" s="151">
        <f t="shared" ref="P941:P972" si="68">O941*H941</f>
        <v>0</v>
      </c>
      <c r="Q941" s="151">
        <v>0</v>
      </c>
      <c r="R941" s="151">
        <f t="shared" ref="R941:R972" si="69">Q941*H941</f>
        <v>0</v>
      </c>
      <c r="S941" s="151">
        <v>0</v>
      </c>
      <c r="T941" s="152">
        <f t="shared" ref="T941:T972" si="70">S941*H941</f>
        <v>0</v>
      </c>
      <c r="AR941" s="153" t="s">
        <v>1393</v>
      </c>
      <c r="AT941" s="153" t="s">
        <v>341</v>
      </c>
      <c r="AU941" s="153" t="s">
        <v>80</v>
      </c>
      <c r="AY941" s="3" t="s">
        <v>146</v>
      </c>
      <c r="BE941" s="154">
        <f t="shared" ref="BE941:BE972" si="71">IF(N941="základná",J941,0)</f>
        <v>0</v>
      </c>
      <c r="BF941" s="154">
        <f t="shared" ref="BF941:BF972" si="72">IF(N941="znížená",J941,0)</f>
        <v>0</v>
      </c>
      <c r="BG941" s="154">
        <f t="shared" ref="BG941:BG972" si="73">IF(N941="zákl. prenesená",J941,0)</f>
        <v>0</v>
      </c>
      <c r="BH941" s="154">
        <f t="shared" ref="BH941:BH972" si="74">IF(N941="zníž. prenesená",J941,0)</f>
        <v>0</v>
      </c>
      <c r="BI941" s="154">
        <f t="shared" ref="BI941:BI972" si="75">IF(N941="nulová",J941,0)</f>
        <v>0</v>
      </c>
      <c r="BJ941" s="3" t="s">
        <v>80</v>
      </c>
      <c r="BK941" s="155">
        <f t="shared" ref="BK941:BK972" si="76">ROUND(I941*H941,3)</f>
        <v>0</v>
      </c>
      <c r="BL941" s="82" t="s">
        <v>488</v>
      </c>
      <c r="BM941" s="153" t="s">
        <v>1860</v>
      </c>
      <c r="BP941" s="195">
        <f t="shared" si="66"/>
        <v>1.0710065950000001</v>
      </c>
      <c r="BQ941" s="188">
        <v>6.0419999999999998</v>
      </c>
    </row>
    <row r="942" spans="2:69" s="14" customFormat="1" ht="24.2" customHeight="1">
      <c r="B942" s="142"/>
      <c r="C942" s="184" t="s">
        <v>1861</v>
      </c>
      <c r="D942" s="184" t="s">
        <v>341</v>
      </c>
      <c r="E942" s="185" t="s">
        <v>1862</v>
      </c>
      <c r="F942" s="186" t="s">
        <v>1863</v>
      </c>
      <c r="G942" s="187" t="s">
        <v>654</v>
      </c>
      <c r="H942" s="188">
        <v>72</v>
      </c>
      <c r="I942" s="188"/>
      <c r="J942" s="188">
        <f t="shared" si="67"/>
        <v>0</v>
      </c>
      <c r="K942" s="189"/>
      <c r="L942" s="190"/>
      <c r="M942" s="191"/>
      <c r="N942" s="192" t="s">
        <v>35</v>
      </c>
      <c r="O942" s="151">
        <v>0</v>
      </c>
      <c r="P942" s="151">
        <f t="shared" si="68"/>
        <v>0</v>
      </c>
      <c r="Q942" s="151">
        <v>0</v>
      </c>
      <c r="R942" s="151">
        <f t="shared" si="69"/>
        <v>0</v>
      </c>
      <c r="S942" s="151">
        <v>0</v>
      </c>
      <c r="T942" s="152">
        <f t="shared" si="70"/>
        <v>0</v>
      </c>
      <c r="AR942" s="153" t="s">
        <v>1393</v>
      </c>
      <c r="AT942" s="153" t="s">
        <v>341</v>
      </c>
      <c r="AU942" s="153" t="s">
        <v>80</v>
      </c>
      <c r="AY942" s="3" t="s">
        <v>146</v>
      </c>
      <c r="BE942" s="154">
        <f t="shared" si="71"/>
        <v>0</v>
      </c>
      <c r="BF942" s="154">
        <f t="shared" si="72"/>
        <v>0</v>
      </c>
      <c r="BG942" s="154">
        <f t="shared" si="73"/>
        <v>0</v>
      </c>
      <c r="BH942" s="154">
        <f t="shared" si="74"/>
        <v>0</v>
      </c>
      <c r="BI942" s="154">
        <f t="shared" si="75"/>
        <v>0</v>
      </c>
      <c r="BJ942" s="3" t="s">
        <v>80</v>
      </c>
      <c r="BK942" s="155">
        <f t="shared" si="76"/>
        <v>0</v>
      </c>
      <c r="BL942" s="82" t="s">
        <v>488</v>
      </c>
      <c r="BM942" s="153" t="s">
        <v>1864</v>
      </c>
      <c r="BP942" s="195">
        <f t="shared" si="66"/>
        <v>1.0710065950000001</v>
      </c>
      <c r="BQ942" s="188">
        <v>0.98599999999999999</v>
      </c>
    </row>
    <row r="943" spans="2:69" s="14" customFormat="1" ht="24.2" customHeight="1">
      <c r="B943" s="142"/>
      <c r="C943" s="184" t="s">
        <v>1865</v>
      </c>
      <c r="D943" s="184" t="s">
        <v>341</v>
      </c>
      <c r="E943" s="185" t="s">
        <v>1866</v>
      </c>
      <c r="F943" s="186" t="s">
        <v>1867</v>
      </c>
      <c r="G943" s="187" t="s">
        <v>1261</v>
      </c>
      <c r="H943" s="188">
        <v>67.823999999999998</v>
      </c>
      <c r="I943" s="188"/>
      <c r="J943" s="188">
        <f t="shared" si="67"/>
        <v>0</v>
      </c>
      <c r="K943" s="189"/>
      <c r="L943" s="190"/>
      <c r="M943" s="191"/>
      <c r="N943" s="192" t="s">
        <v>35</v>
      </c>
      <c r="O943" s="151">
        <v>0</v>
      </c>
      <c r="P943" s="151">
        <f t="shared" si="68"/>
        <v>0</v>
      </c>
      <c r="Q943" s="151">
        <v>0</v>
      </c>
      <c r="R943" s="151">
        <f t="shared" si="69"/>
        <v>0</v>
      </c>
      <c r="S943" s="151">
        <v>0</v>
      </c>
      <c r="T943" s="152">
        <f t="shared" si="70"/>
        <v>0</v>
      </c>
      <c r="AR943" s="153" t="s">
        <v>1393</v>
      </c>
      <c r="AT943" s="153" t="s">
        <v>341</v>
      </c>
      <c r="AU943" s="153" t="s">
        <v>80</v>
      </c>
      <c r="AY943" s="3" t="s">
        <v>146</v>
      </c>
      <c r="BE943" s="154">
        <f t="shared" si="71"/>
        <v>0</v>
      </c>
      <c r="BF943" s="154">
        <f t="shared" si="72"/>
        <v>0</v>
      </c>
      <c r="BG943" s="154">
        <f t="shared" si="73"/>
        <v>0</v>
      </c>
      <c r="BH943" s="154">
        <f t="shared" si="74"/>
        <v>0</v>
      </c>
      <c r="BI943" s="154">
        <f t="shared" si="75"/>
        <v>0</v>
      </c>
      <c r="BJ943" s="3" t="s">
        <v>80</v>
      </c>
      <c r="BK943" s="155">
        <f t="shared" si="76"/>
        <v>0</v>
      </c>
      <c r="BL943" s="82" t="s">
        <v>488</v>
      </c>
      <c r="BM943" s="153" t="s">
        <v>1868</v>
      </c>
      <c r="BP943" s="195">
        <f t="shared" si="66"/>
        <v>1.0710065950000001</v>
      </c>
      <c r="BQ943" s="188">
        <v>1.6240000000000001</v>
      </c>
    </row>
    <row r="944" spans="2:69" s="14" customFormat="1" ht="24.2" customHeight="1">
      <c r="B944" s="142"/>
      <c r="C944" s="184" t="s">
        <v>1869</v>
      </c>
      <c r="D944" s="184" t="s">
        <v>341</v>
      </c>
      <c r="E944" s="185" t="s">
        <v>1870</v>
      </c>
      <c r="F944" s="186" t="s">
        <v>1871</v>
      </c>
      <c r="G944" s="187" t="s">
        <v>654</v>
      </c>
      <c r="H944" s="188">
        <v>18</v>
      </c>
      <c r="I944" s="188"/>
      <c r="J944" s="188">
        <f t="shared" si="67"/>
        <v>0</v>
      </c>
      <c r="K944" s="189"/>
      <c r="L944" s="190"/>
      <c r="M944" s="191"/>
      <c r="N944" s="192" t="s">
        <v>35</v>
      </c>
      <c r="O944" s="151">
        <v>0</v>
      </c>
      <c r="P944" s="151">
        <f t="shared" si="68"/>
        <v>0</v>
      </c>
      <c r="Q944" s="151">
        <v>0</v>
      </c>
      <c r="R944" s="151">
        <f t="shared" si="69"/>
        <v>0</v>
      </c>
      <c r="S944" s="151">
        <v>0</v>
      </c>
      <c r="T944" s="152">
        <f t="shared" si="70"/>
        <v>0</v>
      </c>
      <c r="AR944" s="153" t="s">
        <v>1393</v>
      </c>
      <c r="AT944" s="153" t="s">
        <v>341</v>
      </c>
      <c r="AU944" s="153" t="s">
        <v>80</v>
      </c>
      <c r="AY944" s="3" t="s">
        <v>146</v>
      </c>
      <c r="BE944" s="154">
        <f t="shared" si="71"/>
        <v>0</v>
      </c>
      <c r="BF944" s="154">
        <f t="shared" si="72"/>
        <v>0</v>
      </c>
      <c r="BG944" s="154">
        <f t="shared" si="73"/>
        <v>0</v>
      </c>
      <c r="BH944" s="154">
        <f t="shared" si="74"/>
        <v>0</v>
      </c>
      <c r="BI944" s="154">
        <f t="shared" si="75"/>
        <v>0</v>
      </c>
      <c r="BJ944" s="3" t="s">
        <v>80</v>
      </c>
      <c r="BK944" s="155">
        <f t="shared" si="76"/>
        <v>0</v>
      </c>
      <c r="BL944" s="82" t="s">
        <v>488</v>
      </c>
      <c r="BM944" s="153" t="s">
        <v>1872</v>
      </c>
      <c r="BP944" s="195">
        <f t="shared" si="66"/>
        <v>1.0710065950000001</v>
      </c>
      <c r="BQ944" s="188">
        <v>0.85399999999999998</v>
      </c>
    </row>
    <row r="945" spans="2:69" s="14" customFormat="1" ht="24.2" customHeight="1">
      <c r="B945" s="142"/>
      <c r="C945" s="184" t="s">
        <v>1873</v>
      </c>
      <c r="D945" s="184" t="s">
        <v>341</v>
      </c>
      <c r="E945" s="185" t="s">
        <v>1874</v>
      </c>
      <c r="F945" s="186" t="s">
        <v>1875</v>
      </c>
      <c r="G945" s="187" t="s">
        <v>1261</v>
      </c>
      <c r="H945" s="188">
        <v>16.559999999999999</v>
      </c>
      <c r="I945" s="188"/>
      <c r="J945" s="188">
        <f t="shared" si="67"/>
        <v>0</v>
      </c>
      <c r="K945" s="189"/>
      <c r="L945" s="190"/>
      <c r="M945" s="191"/>
      <c r="N945" s="192" t="s">
        <v>35</v>
      </c>
      <c r="O945" s="151">
        <v>0</v>
      </c>
      <c r="P945" s="151">
        <f t="shared" si="68"/>
        <v>0</v>
      </c>
      <c r="Q945" s="151">
        <v>0</v>
      </c>
      <c r="R945" s="151">
        <f t="shared" si="69"/>
        <v>0</v>
      </c>
      <c r="S945" s="151">
        <v>0</v>
      </c>
      <c r="T945" s="152">
        <f t="shared" si="70"/>
        <v>0</v>
      </c>
      <c r="AR945" s="153" t="s">
        <v>1393</v>
      </c>
      <c r="AT945" s="153" t="s">
        <v>341</v>
      </c>
      <c r="AU945" s="153" t="s">
        <v>80</v>
      </c>
      <c r="AY945" s="3" t="s">
        <v>146</v>
      </c>
      <c r="BE945" s="154">
        <f t="shared" si="71"/>
        <v>0</v>
      </c>
      <c r="BF945" s="154">
        <f t="shared" si="72"/>
        <v>0</v>
      </c>
      <c r="BG945" s="154">
        <f t="shared" si="73"/>
        <v>0</v>
      </c>
      <c r="BH945" s="154">
        <f t="shared" si="74"/>
        <v>0</v>
      </c>
      <c r="BI945" s="154">
        <f t="shared" si="75"/>
        <v>0</v>
      </c>
      <c r="BJ945" s="3" t="s">
        <v>80</v>
      </c>
      <c r="BK945" s="155">
        <f t="shared" si="76"/>
        <v>0</v>
      </c>
      <c r="BL945" s="82" t="s">
        <v>488</v>
      </c>
      <c r="BM945" s="153" t="s">
        <v>1876</v>
      </c>
      <c r="BP945" s="195">
        <f t="shared" si="66"/>
        <v>1.0710065950000001</v>
      </c>
      <c r="BQ945" s="188">
        <v>1.6240000000000001</v>
      </c>
    </row>
    <row r="946" spans="2:69" s="14" customFormat="1" ht="14.45" customHeight="1">
      <c r="B946" s="142"/>
      <c r="C946" s="184" t="s">
        <v>1877</v>
      </c>
      <c r="D946" s="184" t="s">
        <v>341</v>
      </c>
      <c r="E946" s="185" t="s">
        <v>1878</v>
      </c>
      <c r="F946" s="186" t="s">
        <v>1879</v>
      </c>
      <c r="G946" s="187" t="s">
        <v>654</v>
      </c>
      <c r="H946" s="188">
        <v>1</v>
      </c>
      <c r="I946" s="188"/>
      <c r="J946" s="188">
        <f t="shared" si="67"/>
        <v>0</v>
      </c>
      <c r="K946" s="189"/>
      <c r="L946" s="190"/>
      <c r="M946" s="191"/>
      <c r="N946" s="192" t="s">
        <v>35</v>
      </c>
      <c r="O946" s="151">
        <v>0</v>
      </c>
      <c r="P946" s="151">
        <f t="shared" si="68"/>
        <v>0</v>
      </c>
      <c r="Q946" s="151">
        <v>0</v>
      </c>
      <c r="R946" s="151">
        <f t="shared" si="69"/>
        <v>0</v>
      </c>
      <c r="S946" s="151">
        <v>0</v>
      </c>
      <c r="T946" s="152">
        <f t="shared" si="70"/>
        <v>0</v>
      </c>
      <c r="AR946" s="153" t="s">
        <v>1393</v>
      </c>
      <c r="AT946" s="153" t="s">
        <v>341</v>
      </c>
      <c r="AU946" s="153" t="s">
        <v>80</v>
      </c>
      <c r="AY946" s="3" t="s">
        <v>146</v>
      </c>
      <c r="BE946" s="154">
        <f t="shared" si="71"/>
        <v>0</v>
      </c>
      <c r="BF946" s="154">
        <f t="shared" si="72"/>
        <v>0</v>
      </c>
      <c r="BG946" s="154">
        <f t="shared" si="73"/>
        <v>0</v>
      </c>
      <c r="BH946" s="154">
        <f t="shared" si="74"/>
        <v>0</v>
      </c>
      <c r="BI946" s="154">
        <f t="shared" si="75"/>
        <v>0</v>
      </c>
      <c r="BJ946" s="3" t="s">
        <v>80</v>
      </c>
      <c r="BK946" s="155">
        <f t="shared" si="76"/>
        <v>0</v>
      </c>
      <c r="BL946" s="82" t="s">
        <v>488</v>
      </c>
      <c r="BM946" s="153" t="s">
        <v>1880</v>
      </c>
      <c r="BP946" s="195">
        <f t="shared" si="66"/>
        <v>1.0710065950000001</v>
      </c>
      <c r="BQ946" s="188">
        <v>16.390999999999998</v>
      </c>
    </row>
    <row r="947" spans="2:69" s="14" customFormat="1" ht="24.2" customHeight="1">
      <c r="B947" s="142"/>
      <c r="C947" s="184" t="s">
        <v>1881</v>
      </c>
      <c r="D947" s="184" t="s">
        <v>341</v>
      </c>
      <c r="E947" s="185" t="s">
        <v>1882</v>
      </c>
      <c r="F947" s="186" t="s">
        <v>1883</v>
      </c>
      <c r="G947" s="187" t="s">
        <v>654</v>
      </c>
      <c r="H947" s="188">
        <v>1</v>
      </c>
      <c r="I947" s="188"/>
      <c r="J947" s="188">
        <f t="shared" si="67"/>
        <v>0</v>
      </c>
      <c r="K947" s="189"/>
      <c r="L947" s="190"/>
      <c r="M947" s="191"/>
      <c r="N947" s="192" t="s">
        <v>35</v>
      </c>
      <c r="O947" s="151">
        <v>0</v>
      </c>
      <c r="P947" s="151">
        <f t="shared" si="68"/>
        <v>0</v>
      </c>
      <c r="Q947" s="151">
        <v>0</v>
      </c>
      <c r="R947" s="151">
        <f t="shared" si="69"/>
        <v>0</v>
      </c>
      <c r="S947" s="151">
        <v>0</v>
      </c>
      <c r="T947" s="152">
        <f t="shared" si="70"/>
        <v>0</v>
      </c>
      <c r="AR947" s="153" t="s">
        <v>1393</v>
      </c>
      <c r="AT947" s="153" t="s">
        <v>341</v>
      </c>
      <c r="AU947" s="153" t="s">
        <v>80</v>
      </c>
      <c r="AY947" s="3" t="s">
        <v>146</v>
      </c>
      <c r="BE947" s="154">
        <f t="shared" si="71"/>
        <v>0</v>
      </c>
      <c r="BF947" s="154">
        <f t="shared" si="72"/>
        <v>0</v>
      </c>
      <c r="BG947" s="154">
        <f t="shared" si="73"/>
        <v>0</v>
      </c>
      <c r="BH947" s="154">
        <f t="shared" si="74"/>
        <v>0</v>
      </c>
      <c r="BI947" s="154">
        <f t="shared" si="75"/>
        <v>0</v>
      </c>
      <c r="BJ947" s="3" t="s">
        <v>80</v>
      </c>
      <c r="BK947" s="155">
        <f t="shared" si="76"/>
        <v>0</v>
      </c>
      <c r="BL947" s="82" t="s">
        <v>488</v>
      </c>
      <c r="BM947" s="153" t="s">
        <v>1884</v>
      </c>
      <c r="BP947" s="195">
        <f t="shared" si="66"/>
        <v>1.0710065950000001</v>
      </c>
      <c r="BQ947" s="188">
        <v>1.8939999999999999</v>
      </c>
    </row>
    <row r="948" spans="2:69" s="14" customFormat="1" ht="14.45" customHeight="1">
      <c r="B948" s="142"/>
      <c r="C948" s="184" t="s">
        <v>1885</v>
      </c>
      <c r="D948" s="184" t="s">
        <v>341</v>
      </c>
      <c r="E948" s="185" t="s">
        <v>1886</v>
      </c>
      <c r="F948" s="186" t="s">
        <v>1887</v>
      </c>
      <c r="G948" s="187" t="s">
        <v>654</v>
      </c>
      <c r="H948" s="188">
        <v>1</v>
      </c>
      <c r="I948" s="188"/>
      <c r="J948" s="188">
        <f t="shared" si="67"/>
        <v>0</v>
      </c>
      <c r="K948" s="189"/>
      <c r="L948" s="190"/>
      <c r="M948" s="191"/>
      <c r="N948" s="192" t="s">
        <v>35</v>
      </c>
      <c r="O948" s="151">
        <v>0</v>
      </c>
      <c r="P948" s="151">
        <f t="shared" si="68"/>
        <v>0</v>
      </c>
      <c r="Q948" s="151">
        <v>0</v>
      </c>
      <c r="R948" s="151">
        <f t="shared" si="69"/>
        <v>0</v>
      </c>
      <c r="S948" s="151">
        <v>0</v>
      </c>
      <c r="T948" s="152">
        <f t="shared" si="70"/>
        <v>0</v>
      </c>
      <c r="AR948" s="153" t="s">
        <v>1393</v>
      </c>
      <c r="AT948" s="153" t="s">
        <v>341</v>
      </c>
      <c r="AU948" s="153" t="s">
        <v>80</v>
      </c>
      <c r="AY948" s="3" t="s">
        <v>146</v>
      </c>
      <c r="BE948" s="154">
        <f t="shared" si="71"/>
        <v>0</v>
      </c>
      <c r="BF948" s="154">
        <f t="shared" si="72"/>
        <v>0</v>
      </c>
      <c r="BG948" s="154">
        <f t="shared" si="73"/>
        <v>0</v>
      </c>
      <c r="BH948" s="154">
        <f t="shared" si="74"/>
        <v>0</v>
      </c>
      <c r="BI948" s="154">
        <f t="shared" si="75"/>
        <v>0</v>
      </c>
      <c r="BJ948" s="3" t="s">
        <v>80</v>
      </c>
      <c r="BK948" s="155">
        <f t="shared" si="76"/>
        <v>0</v>
      </c>
      <c r="BL948" s="82" t="s">
        <v>488</v>
      </c>
      <c r="BM948" s="153" t="s">
        <v>1888</v>
      </c>
      <c r="BP948" s="195">
        <f t="shared" si="66"/>
        <v>1.0710065950000001</v>
      </c>
      <c r="BQ948" s="188">
        <v>11.212</v>
      </c>
    </row>
    <row r="949" spans="2:69" s="14" customFormat="1" ht="14.45" customHeight="1">
      <c r="B949" s="142"/>
      <c r="C949" s="184" t="s">
        <v>1889</v>
      </c>
      <c r="D949" s="184" t="s">
        <v>341</v>
      </c>
      <c r="E949" s="185" t="s">
        <v>1890</v>
      </c>
      <c r="F949" s="186" t="s">
        <v>1891</v>
      </c>
      <c r="G949" s="187" t="s">
        <v>654</v>
      </c>
      <c r="H949" s="188">
        <v>22</v>
      </c>
      <c r="I949" s="188"/>
      <c r="J949" s="188">
        <f t="shared" si="67"/>
        <v>0</v>
      </c>
      <c r="K949" s="189"/>
      <c r="L949" s="190"/>
      <c r="M949" s="191"/>
      <c r="N949" s="192" t="s">
        <v>35</v>
      </c>
      <c r="O949" s="151">
        <v>0</v>
      </c>
      <c r="P949" s="151">
        <f t="shared" si="68"/>
        <v>0</v>
      </c>
      <c r="Q949" s="151">
        <v>0</v>
      </c>
      <c r="R949" s="151">
        <f t="shared" si="69"/>
        <v>0</v>
      </c>
      <c r="S949" s="151">
        <v>0</v>
      </c>
      <c r="T949" s="152">
        <f t="shared" si="70"/>
        <v>0</v>
      </c>
      <c r="AR949" s="153" t="s">
        <v>1393</v>
      </c>
      <c r="AT949" s="153" t="s">
        <v>341</v>
      </c>
      <c r="AU949" s="153" t="s">
        <v>80</v>
      </c>
      <c r="AY949" s="3" t="s">
        <v>146</v>
      </c>
      <c r="BE949" s="154">
        <f t="shared" si="71"/>
        <v>0</v>
      </c>
      <c r="BF949" s="154">
        <f t="shared" si="72"/>
        <v>0</v>
      </c>
      <c r="BG949" s="154">
        <f t="shared" si="73"/>
        <v>0</v>
      </c>
      <c r="BH949" s="154">
        <f t="shared" si="74"/>
        <v>0</v>
      </c>
      <c r="BI949" s="154">
        <f t="shared" si="75"/>
        <v>0</v>
      </c>
      <c r="BJ949" s="3" t="s">
        <v>80</v>
      </c>
      <c r="BK949" s="155">
        <f t="shared" si="76"/>
        <v>0</v>
      </c>
      <c r="BL949" s="82" t="s">
        <v>488</v>
      </c>
      <c r="BM949" s="153" t="s">
        <v>1892</v>
      </c>
      <c r="BP949" s="195">
        <f t="shared" si="66"/>
        <v>1.0710065950000001</v>
      </c>
      <c r="BQ949" s="188">
        <v>1.3129999999999999</v>
      </c>
    </row>
    <row r="950" spans="2:69" s="14" customFormat="1" ht="37.9" customHeight="1">
      <c r="B950" s="142"/>
      <c r="C950" s="184" t="s">
        <v>1893</v>
      </c>
      <c r="D950" s="184" t="s">
        <v>341</v>
      </c>
      <c r="E950" s="185" t="s">
        <v>1894</v>
      </c>
      <c r="F950" s="186" t="s">
        <v>1895</v>
      </c>
      <c r="G950" s="187" t="s">
        <v>654</v>
      </c>
      <c r="H950" s="188">
        <v>22</v>
      </c>
      <c r="I950" s="188"/>
      <c r="J950" s="188">
        <f t="shared" si="67"/>
        <v>0</v>
      </c>
      <c r="K950" s="189"/>
      <c r="L950" s="190"/>
      <c r="M950" s="191"/>
      <c r="N950" s="192" t="s">
        <v>35</v>
      </c>
      <c r="O950" s="151">
        <v>0</v>
      </c>
      <c r="P950" s="151">
        <f t="shared" si="68"/>
        <v>0</v>
      </c>
      <c r="Q950" s="151">
        <v>0</v>
      </c>
      <c r="R950" s="151">
        <f t="shared" si="69"/>
        <v>0</v>
      </c>
      <c r="S950" s="151">
        <v>0</v>
      </c>
      <c r="T950" s="152">
        <f t="shared" si="70"/>
        <v>0</v>
      </c>
      <c r="AR950" s="153" t="s">
        <v>1393</v>
      </c>
      <c r="AT950" s="153" t="s">
        <v>341</v>
      </c>
      <c r="AU950" s="153" t="s">
        <v>80</v>
      </c>
      <c r="AY950" s="3" t="s">
        <v>146</v>
      </c>
      <c r="BE950" s="154">
        <f t="shared" si="71"/>
        <v>0</v>
      </c>
      <c r="BF950" s="154">
        <f t="shared" si="72"/>
        <v>0</v>
      </c>
      <c r="BG950" s="154">
        <f t="shared" si="73"/>
        <v>0</v>
      </c>
      <c r="BH950" s="154">
        <f t="shared" si="74"/>
        <v>0</v>
      </c>
      <c r="BI950" s="154">
        <f t="shared" si="75"/>
        <v>0</v>
      </c>
      <c r="BJ950" s="3" t="s">
        <v>80</v>
      </c>
      <c r="BK950" s="155">
        <f t="shared" si="76"/>
        <v>0</v>
      </c>
      <c r="BL950" s="82" t="s">
        <v>488</v>
      </c>
      <c r="BM950" s="153" t="s">
        <v>1896</v>
      </c>
      <c r="BP950" s="195">
        <f t="shared" si="66"/>
        <v>1.0710065950000001</v>
      </c>
      <c r="BQ950" s="188">
        <v>1.54</v>
      </c>
    </row>
    <row r="951" spans="2:69" s="14" customFormat="1" ht="14.45" customHeight="1">
      <c r="B951" s="142"/>
      <c r="C951" s="184" t="s">
        <v>1897</v>
      </c>
      <c r="D951" s="184" t="s">
        <v>341</v>
      </c>
      <c r="E951" s="185" t="s">
        <v>1898</v>
      </c>
      <c r="F951" s="186" t="s">
        <v>1899</v>
      </c>
      <c r="G951" s="187" t="s">
        <v>654</v>
      </c>
      <c r="H951" s="188">
        <v>22</v>
      </c>
      <c r="I951" s="188"/>
      <c r="J951" s="188">
        <f t="shared" si="67"/>
        <v>0</v>
      </c>
      <c r="K951" s="189"/>
      <c r="L951" s="190"/>
      <c r="M951" s="191"/>
      <c r="N951" s="192" t="s">
        <v>35</v>
      </c>
      <c r="O951" s="151">
        <v>0</v>
      </c>
      <c r="P951" s="151">
        <f t="shared" si="68"/>
        <v>0</v>
      </c>
      <c r="Q951" s="151">
        <v>0</v>
      </c>
      <c r="R951" s="151">
        <f t="shared" si="69"/>
        <v>0</v>
      </c>
      <c r="S951" s="151">
        <v>0</v>
      </c>
      <c r="T951" s="152">
        <f t="shared" si="70"/>
        <v>0</v>
      </c>
      <c r="AR951" s="153" t="s">
        <v>1393</v>
      </c>
      <c r="AT951" s="153" t="s">
        <v>341</v>
      </c>
      <c r="AU951" s="153" t="s">
        <v>80</v>
      </c>
      <c r="AY951" s="3" t="s">
        <v>146</v>
      </c>
      <c r="BE951" s="154">
        <f t="shared" si="71"/>
        <v>0</v>
      </c>
      <c r="BF951" s="154">
        <f t="shared" si="72"/>
        <v>0</v>
      </c>
      <c r="BG951" s="154">
        <f t="shared" si="73"/>
        <v>0</v>
      </c>
      <c r="BH951" s="154">
        <f t="shared" si="74"/>
        <v>0</v>
      </c>
      <c r="BI951" s="154">
        <f t="shared" si="75"/>
        <v>0</v>
      </c>
      <c r="BJ951" s="3" t="s">
        <v>80</v>
      </c>
      <c r="BK951" s="155">
        <f t="shared" si="76"/>
        <v>0</v>
      </c>
      <c r="BL951" s="82" t="s">
        <v>488</v>
      </c>
      <c r="BM951" s="153" t="s">
        <v>1900</v>
      </c>
      <c r="BP951" s="195">
        <f t="shared" si="66"/>
        <v>1.0710065950000001</v>
      </c>
      <c r="BQ951" s="188">
        <v>1.2889999999999999</v>
      </c>
    </row>
    <row r="952" spans="2:69" s="14" customFormat="1" ht="37.9" customHeight="1">
      <c r="B952" s="142"/>
      <c r="C952" s="184" t="s">
        <v>1901</v>
      </c>
      <c r="D952" s="184" t="s">
        <v>341</v>
      </c>
      <c r="E952" s="185" t="s">
        <v>1902</v>
      </c>
      <c r="F952" s="186" t="s">
        <v>1903</v>
      </c>
      <c r="G952" s="187" t="s">
        <v>654</v>
      </c>
      <c r="H952" s="188">
        <v>22</v>
      </c>
      <c r="I952" s="188"/>
      <c r="J952" s="188">
        <f t="shared" si="67"/>
        <v>0</v>
      </c>
      <c r="K952" s="189"/>
      <c r="L952" s="190"/>
      <c r="M952" s="191"/>
      <c r="N952" s="192" t="s">
        <v>35</v>
      </c>
      <c r="O952" s="151">
        <v>0</v>
      </c>
      <c r="P952" s="151">
        <f t="shared" si="68"/>
        <v>0</v>
      </c>
      <c r="Q952" s="151">
        <v>0</v>
      </c>
      <c r="R952" s="151">
        <f t="shared" si="69"/>
        <v>0</v>
      </c>
      <c r="S952" s="151">
        <v>0</v>
      </c>
      <c r="T952" s="152">
        <f t="shared" si="70"/>
        <v>0</v>
      </c>
      <c r="AR952" s="153" t="s">
        <v>1393</v>
      </c>
      <c r="AT952" s="153" t="s">
        <v>341</v>
      </c>
      <c r="AU952" s="153" t="s">
        <v>80</v>
      </c>
      <c r="AY952" s="3" t="s">
        <v>146</v>
      </c>
      <c r="BE952" s="154">
        <f t="shared" si="71"/>
        <v>0</v>
      </c>
      <c r="BF952" s="154">
        <f t="shared" si="72"/>
        <v>0</v>
      </c>
      <c r="BG952" s="154">
        <f t="shared" si="73"/>
        <v>0</v>
      </c>
      <c r="BH952" s="154">
        <f t="shared" si="74"/>
        <v>0</v>
      </c>
      <c r="BI952" s="154">
        <f t="shared" si="75"/>
        <v>0</v>
      </c>
      <c r="BJ952" s="3" t="s">
        <v>80</v>
      </c>
      <c r="BK952" s="155">
        <f t="shared" si="76"/>
        <v>0</v>
      </c>
      <c r="BL952" s="82" t="s">
        <v>488</v>
      </c>
      <c r="BM952" s="153" t="s">
        <v>1904</v>
      </c>
      <c r="BP952" s="195">
        <f t="shared" si="66"/>
        <v>1.0710065950000001</v>
      </c>
      <c r="BQ952" s="188">
        <v>0.52</v>
      </c>
    </row>
    <row r="953" spans="2:69" s="14" customFormat="1" ht="24.2" customHeight="1">
      <c r="B953" s="142"/>
      <c r="C953" s="184" t="s">
        <v>1905</v>
      </c>
      <c r="D953" s="184" t="s">
        <v>341</v>
      </c>
      <c r="E953" s="185" t="s">
        <v>1906</v>
      </c>
      <c r="F953" s="186" t="s">
        <v>1907</v>
      </c>
      <c r="G953" s="187" t="s">
        <v>654</v>
      </c>
      <c r="H953" s="188">
        <v>20</v>
      </c>
      <c r="I953" s="188"/>
      <c r="J953" s="188">
        <f t="shared" si="67"/>
        <v>0</v>
      </c>
      <c r="K953" s="189"/>
      <c r="L953" s="190"/>
      <c r="M953" s="191"/>
      <c r="N953" s="192" t="s">
        <v>35</v>
      </c>
      <c r="O953" s="151">
        <v>0</v>
      </c>
      <c r="P953" s="151">
        <f t="shared" si="68"/>
        <v>0</v>
      </c>
      <c r="Q953" s="151">
        <v>0</v>
      </c>
      <c r="R953" s="151">
        <f t="shared" si="69"/>
        <v>0</v>
      </c>
      <c r="S953" s="151">
        <v>0</v>
      </c>
      <c r="T953" s="152">
        <f t="shared" si="70"/>
        <v>0</v>
      </c>
      <c r="AR953" s="153" t="s">
        <v>1393</v>
      </c>
      <c r="AT953" s="153" t="s">
        <v>341</v>
      </c>
      <c r="AU953" s="153" t="s">
        <v>80</v>
      </c>
      <c r="AY953" s="3" t="s">
        <v>146</v>
      </c>
      <c r="BE953" s="154">
        <f t="shared" si="71"/>
        <v>0</v>
      </c>
      <c r="BF953" s="154">
        <f t="shared" si="72"/>
        <v>0</v>
      </c>
      <c r="BG953" s="154">
        <f t="shared" si="73"/>
        <v>0</v>
      </c>
      <c r="BH953" s="154">
        <f t="shared" si="74"/>
        <v>0</v>
      </c>
      <c r="BI953" s="154">
        <f t="shared" si="75"/>
        <v>0</v>
      </c>
      <c r="BJ953" s="3" t="s">
        <v>80</v>
      </c>
      <c r="BK953" s="155">
        <f t="shared" si="76"/>
        <v>0</v>
      </c>
      <c r="BL953" s="82" t="s">
        <v>488</v>
      </c>
      <c r="BM953" s="153" t="s">
        <v>1908</v>
      </c>
      <c r="BP953" s="195">
        <f t="shared" si="66"/>
        <v>1.0710065950000001</v>
      </c>
      <c r="BQ953" s="188">
        <v>1.538</v>
      </c>
    </row>
    <row r="954" spans="2:69" s="14" customFormat="1" ht="37.9" customHeight="1">
      <c r="B954" s="142"/>
      <c r="C954" s="184" t="s">
        <v>1909</v>
      </c>
      <c r="D954" s="184" t="s">
        <v>341</v>
      </c>
      <c r="E954" s="185" t="s">
        <v>1910</v>
      </c>
      <c r="F954" s="186" t="s">
        <v>1911</v>
      </c>
      <c r="G954" s="187" t="s">
        <v>654</v>
      </c>
      <c r="H954" s="188">
        <v>20</v>
      </c>
      <c r="I954" s="188"/>
      <c r="J954" s="188">
        <f t="shared" si="67"/>
        <v>0</v>
      </c>
      <c r="K954" s="189"/>
      <c r="L954" s="190"/>
      <c r="M954" s="191"/>
      <c r="N954" s="192" t="s">
        <v>35</v>
      </c>
      <c r="O954" s="151">
        <v>0</v>
      </c>
      <c r="P954" s="151">
        <f t="shared" si="68"/>
        <v>0</v>
      </c>
      <c r="Q954" s="151">
        <v>0</v>
      </c>
      <c r="R954" s="151">
        <f t="shared" si="69"/>
        <v>0</v>
      </c>
      <c r="S954" s="151">
        <v>0</v>
      </c>
      <c r="T954" s="152">
        <f t="shared" si="70"/>
        <v>0</v>
      </c>
      <c r="AR954" s="153" t="s">
        <v>1393</v>
      </c>
      <c r="AT954" s="153" t="s">
        <v>341</v>
      </c>
      <c r="AU954" s="153" t="s">
        <v>80</v>
      </c>
      <c r="AY954" s="3" t="s">
        <v>146</v>
      </c>
      <c r="BE954" s="154">
        <f t="shared" si="71"/>
        <v>0</v>
      </c>
      <c r="BF954" s="154">
        <f t="shared" si="72"/>
        <v>0</v>
      </c>
      <c r="BG954" s="154">
        <f t="shared" si="73"/>
        <v>0</v>
      </c>
      <c r="BH954" s="154">
        <f t="shared" si="74"/>
        <v>0</v>
      </c>
      <c r="BI954" s="154">
        <f t="shared" si="75"/>
        <v>0</v>
      </c>
      <c r="BJ954" s="3" t="s">
        <v>80</v>
      </c>
      <c r="BK954" s="155">
        <f t="shared" si="76"/>
        <v>0</v>
      </c>
      <c r="BL954" s="82" t="s">
        <v>488</v>
      </c>
      <c r="BM954" s="153" t="s">
        <v>1912</v>
      </c>
      <c r="BP954" s="195">
        <f t="shared" si="66"/>
        <v>1.0710065950000001</v>
      </c>
      <c r="BQ954" s="188">
        <v>1.744</v>
      </c>
    </row>
    <row r="955" spans="2:69" s="14" customFormat="1" ht="14.45" customHeight="1">
      <c r="B955" s="142"/>
      <c r="C955" s="184" t="s">
        <v>1913</v>
      </c>
      <c r="D955" s="184" t="s">
        <v>341</v>
      </c>
      <c r="E955" s="185" t="s">
        <v>1914</v>
      </c>
      <c r="F955" s="186" t="s">
        <v>1915</v>
      </c>
      <c r="G955" s="187" t="s">
        <v>654</v>
      </c>
      <c r="H955" s="188">
        <v>2</v>
      </c>
      <c r="I955" s="188"/>
      <c r="J955" s="188">
        <f t="shared" si="67"/>
        <v>0</v>
      </c>
      <c r="K955" s="189"/>
      <c r="L955" s="190"/>
      <c r="M955" s="191"/>
      <c r="N955" s="192" t="s">
        <v>35</v>
      </c>
      <c r="O955" s="151">
        <v>0</v>
      </c>
      <c r="P955" s="151">
        <f t="shared" si="68"/>
        <v>0</v>
      </c>
      <c r="Q955" s="151">
        <v>0</v>
      </c>
      <c r="R955" s="151">
        <f t="shared" si="69"/>
        <v>0</v>
      </c>
      <c r="S955" s="151">
        <v>0</v>
      </c>
      <c r="T955" s="152">
        <f t="shared" si="70"/>
        <v>0</v>
      </c>
      <c r="AR955" s="153" t="s">
        <v>1393</v>
      </c>
      <c r="AT955" s="153" t="s">
        <v>341</v>
      </c>
      <c r="AU955" s="153" t="s">
        <v>80</v>
      </c>
      <c r="AY955" s="3" t="s">
        <v>146</v>
      </c>
      <c r="BE955" s="154">
        <f t="shared" si="71"/>
        <v>0</v>
      </c>
      <c r="BF955" s="154">
        <f t="shared" si="72"/>
        <v>0</v>
      </c>
      <c r="BG955" s="154">
        <f t="shared" si="73"/>
        <v>0</v>
      </c>
      <c r="BH955" s="154">
        <f t="shared" si="74"/>
        <v>0</v>
      </c>
      <c r="BI955" s="154">
        <f t="shared" si="75"/>
        <v>0</v>
      </c>
      <c r="BJ955" s="3" t="s">
        <v>80</v>
      </c>
      <c r="BK955" s="155">
        <f t="shared" si="76"/>
        <v>0</v>
      </c>
      <c r="BL955" s="82" t="s">
        <v>488</v>
      </c>
      <c r="BM955" s="153" t="s">
        <v>1916</v>
      </c>
      <c r="BP955" s="195">
        <f t="shared" si="66"/>
        <v>1.0710065950000001</v>
      </c>
      <c r="BQ955" s="188">
        <v>2.153</v>
      </c>
    </row>
    <row r="956" spans="2:69" s="14" customFormat="1" ht="24.2" customHeight="1">
      <c r="B956" s="142"/>
      <c r="C956" s="184" t="s">
        <v>1917</v>
      </c>
      <c r="D956" s="184" t="s">
        <v>341</v>
      </c>
      <c r="E956" s="185" t="s">
        <v>1918</v>
      </c>
      <c r="F956" s="186" t="s">
        <v>1919</v>
      </c>
      <c r="G956" s="187" t="s">
        <v>654</v>
      </c>
      <c r="H956" s="188">
        <v>2</v>
      </c>
      <c r="I956" s="188"/>
      <c r="J956" s="188">
        <f t="shared" si="67"/>
        <v>0</v>
      </c>
      <c r="K956" s="189"/>
      <c r="L956" s="190"/>
      <c r="M956" s="191"/>
      <c r="N956" s="192" t="s">
        <v>35</v>
      </c>
      <c r="O956" s="151">
        <v>0</v>
      </c>
      <c r="P956" s="151">
        <f t="shared" si="68"/>
        <v>0</v>
      </c>
      <c r="Q956" s="151">
        <v>0</v>
      </c>
      <c r="R956" s="151">
        <f t="shared" si="69"/>
        <v>0</v>
      </c>
      <c r="S956" s="151">
        <v>0</v>
      </c>
      <c r="T956" s="152">
        <f t="shared" si="70"/>
        <v>0</v>
      </c>
      <c r="AR956" s="153" t="s">
        <v>1393</v>
      </c>
      <c r="AT956" s="153" t="s">
        <v>341</v>
      </c>
      <c r="AU956" s="153" t="s">
        <v>80</v>
      </c>
      <c r="AY956" s="3" t="s">
        <v>146</v>
      </c>
      <c r="BE956" s="154">
        <f t="shared" si="71"/>
        <v>0</v>
      </c>
      <c r="BF956" s="154">
        <f t="shared" si="72"/>
        <v>0</v>
      </c>
      <c r="BG956" s="154">
        <f t="shared" si="73"/>
        <v>0</v>
      </c>
      <c r="BH956" s="154">
        <f t="shared" si="74"/>
        <v>0</v>
      </c>
      <c r="BI956" s="154">
        <f t="shared" si="75"/>
        <v>0</v>
      </c>
      <c r="BJ956" s="3" t="s">
        <v>80</v>
      </c>
      <c r="BK956" s="155">
        <f t="shared" si="76"/>
        <v>0</v>
      </c>
      <c r="BL956" s="82" t="s">
        <v>488</v>
      </c>
      <c r="BM956" s="153" t="s">
        <v>1920</v>
      </c>
      <c r="BP956" s="195">
        <f t="shared" si="66"/>
        <v>1.0710065950000001</v>
      </c>
      <c r="BQ956" s="188">
        <v>0.70499999999999996</v>
      </c>
    </row>
    <row r="957" spans="2:69" s="14" customFormat="1" ht="14.45" customHeight="1">
      <c r="B957" s="142"/>
      <c r="C957" s="184" t="s">
        <v>1921</v>
      </c>
      <c r="D957" s="184" t="s">
        <v>341</v>
      </c>
      <c r="E957" s="185" t="s">
        <v>1922</v>
      </c>
      <c r="F957" s="186" t="s">
        <v>1923</v>
      </c>
      <c r="G957" s="187" t="s">
        <v>654</v>
      </c>
      <c r="H957" s="188">
        <v>12</v>
      </c>
      <c r="I957" s="188"/>
      <c r="J957" s="188">
        <f t="shared" si="67"/>
        <v>0</v>
      </c>
      <c r="K957" s="189"/>
      <c r="L957" s="190"/>
      <c r="M957" s="191"/>
      <c r="N957" s="192" t="s">
        <v>35</v>
      </c>
      <c r="O957" s="151">
        <v>0</v>
      </c>
      <c r="P957" s="151">
        <f t="shared" si="68"/>
        <v>0</v>
      </c>
      <c r="Q957" s="151">
        <v>0</v>
      </c>
      <c r="R957" s="151">
        <f t="shared" si="69"/>
        <v>0</v>
      </c>
      <c r="S957" s="151">
        <v>0</v>
      </c>
      <c r="T957" s="152">
        <f t="shared" si="70"/>
        <v>0</v>
      </c>
      <c r="AR957" s="153" t="s">
        <v>1393</v>
      </c>
      <c r="AT957" s="153" t="s">
        <v>341</v>
      </c>
      <c r="AU957" s="153" t="s">
        <v>80</v>
      </c>
      <c r="AY957" s="3" t="s">
        <v>146</v>
      </c>
      <c r="BE957" s="154">
        <f t="shared" si="71"/>
        <v>0</v>
      </c>
      <c r="BF957" s="154">
        <f t="shared" si="72"/>
        <v>0</v>
      </c>
      <c r="BG957" s="154">
        <f t="shared" si="73"/>
        <v>0</v>
      </c>
      <c r="BH957" s="154">
        <f t="shared" si="74"/>
        <v>0</v>
      </c>
      <c r="BI957" s="154">
        <f t="shared" si="75"/>
        <v>0</v>
      </c>
      <c r="BJ957" s="3" t="s">
        <v>80</v>
      </c>
      <c r="BK957" s="155">
        <f t="shared" si="76"/>
        <v>0</v>
      </c>
      <c r="BL957" s="82" t="s">
        <v>488</v>
      </c>
      <c r="BM957" s="153" t="s">
        <v>1924</v>
      </c>
      <c r="BP957" s="195">
        <f t="shared" si="66"/>
        <v>1.0710065950000001</v>
      </c>
      <c r="BQ957" s="188">
        <v>1.508</v>
      </c>
    </row>
    <row r="958" spans="2:69" s="14" customFormat="1" ht="14.45" customHeight="1">
      <c r="B958" s="142"/>
      <c r="C958" s="184" t="s">
        <v>1925</v>
      </c>
      <c r="D958" s="184" t="s">
        <v>341</v>
      </c>
      <c r="E958" s="185" t="s">
        <v>1926</v>
      </c>
      <c r="F958" s="186" t="s">
        <v>1927</v>
      </c>
      <c r="G958" s="187" t="s">
        <v>654</v>
      </c>
      <c r="H958" s="188">
        <v>4</v>
      </c>
      <c r="I958" s="188"/>
      <c r="J958" s="188">
        <f t="shared" si="67"/>
        <v>0</v>
      </c>
      <c r="K958" s="189"/>
      <c r="L958" s="190"/>
      <c r="M958" s="191"/>
      <c r="N958" s="192" t="s">
        <v>35</v>
      </c>
      <c r="O958" s="151">
        <v>0</v>
      </c>
      <c r="P958" s="151">
        <f t="shared" si="68"/>
        <v>0</v>
      </c>
      <c r="Q958" s="151">
        <v>0</v>
      </c>
      <c r="R958" s="151">
        <f t="shared" si="69"/>
        <v>0</v>
      </c>
      <c r="S958" s="151">
        <v>0</v>
      </c>
      <c r="T958" s="152">
        <f t="shared" si="70"/>
        <v>0</v>
      </c>
      <c r="AR958" s="153" t="s">
        <v>1393</v>
      </c>
      <c r="AT958" s="153" t="s">
        <v>341</v>
      </c>
      <c r="AU958" s="153" t="s">
        <v>80</v>
      </c>
      <c r="AY958" s="3" t="s">
        <v>146</v>
      </c>
      <c r="BE958" s="154">
        <f t="shared" si="71"/>
        <v>0</v>
      </c>
      <c r="BF958" s="154">
        <f t="shared" si="72"/>
        <v>0</v>
      </c>
      <c r="BG958" s="154">
        <f t="shared" si="73"/>
        <v>0</v>
      </c>
      <c r="BH958" s="154">
        <f t="shared" si="74"/>
        <v>0</v>
      </c>
      <c r="BI958" s="154">
        <f t="shared" si="75"/>
        <v>0</v>
      </c>
      <c r="BJ958" s="3" t="s">
        <v>80</v>
      </c>
      <c r="BK958" s="155">
        <f t="shared" si="76"/>
        <v>0</v>
      </c>
      <c r="BL958" s="82" t="s">
        <v>488</v>
      </c>
      <c r="BM958" s="153" t="s">
        <v>1928</v>
      </c>
      <c r="BP958" s="195">
        <f t="shared" si="66"/>
        <v>1.0710065950000001</v>
      </c>
      <c r="BQ958" s="188">
        <v>2.153</v>
      </c>
    </row>
    <row r="959" spans="2:69" s="14" customFormat="1" ht="24.2" customHeight="1">
      <c r="B959" s="142"/>
      <c r="C959" s="184" t="s">
        <v>1929</v>
      </c>
      <c r="D959" s="184" t="s">
        <v>341</v>
      </c>
      <c r="E959" s="185" t="s">
        <v>1930</v>
      </c>
      <c r="F959" s="186" t="s">
        <v>1931</v>
      </c>
      <c r="G959" s="187" t="s">
        <v>654</v>
      </c>
      <c r="H959" s="188">
        <v>4</v>
      </c>
      <c r="I959" s="188"/>
      <c r="J959" s="188">
        <f t="shared" si="67"/>
        <v>0</v>
      </c>
      <c r="K959" s="189"/>
      <c r="L959" s="190"/>
      <c r="M959" s="191"/>
      <c r="N959" s="192" t="s">
        <v>35</v>
      </c>
      <c r="O959" s="151">
        <v>0</v>
      </c>
      <c r="P959" s="151">
        <f t="shared" si="68"/>
        <v>0</v>
      </c>
      <c r="Q959" s="151">
        <v>0</v>
      </c>
      <c r="R959" s="151">
        <f t="shared" si="69"/>
        <v>0</v>
      </c>
      <c r="S959" s="151">
        <v>0</v>
      </c>
      <c r="T959" s="152">
        <f t="shared" si="70"/>
        <v>0</v>
      </c>
      <c r="AR959" s="153" t="s">
        <v>1393</v>
      </c>
      <c r="AT959" s="153" t="s">
        <v>341</v>
      </c>
      <c r="AU959" s="153" t="s">
        <v>80</v>
      </c>
      <c r="AY959" s="3" t="s">
        <v>146</v>
      </c>
      <c r="BE959" s="154">
        <f t="shared" si="71"/>
        <v>0</v>
      </c>
      <c r="BF959" s="154">
        <f t="shared" si="72"/>
        <v>0</v>
      </c>
      <c r="BG959" s="154">
        <f t="shared" si="73"/>
        <v>0</v>
      </c>
      <c r="BH959" s="154">
        <f t="shared" si="74"/>
        <v>0</v>
      </c>
      <c r="BI959" s="154">
        <f t="shared" si="75"/>
        <v>0</v>
      </c>
      <c r="BJ959" s="3" t="s">
        <v>80</v>
      </c>
      <c r="BK959" s="155">
        <f t="shared" si="76"/>
        <v>0</v>
      </c>
      <c r="BL959" s="82" t="s">
        <v>488</v>
      </c>
      <c r="BM959" s="153" t="s">
        <v>1932</v>
      </c>
      <c r="BP959" s="195">
        <f t="shared" si="66"/>
        <v>1.0710065950000001</v>
      </c>
      <c r="BQ959" s="188">
        <v>1.077</v>
      </c>
    </row>
    <row r="960" spans="2:69" s="14" customFormat="1" ht="14.45" customHeight="1">
      <c r="B960" s="142"/>
      <c r="C960" s="184" t="s">
        <v>1933</v>
      </c>
      <c r="D960" s="184" t="s">
        <v>341</v>
      </c>
      <c r="E960" s="185" t="s">
        <v>1934</v>
      </c>
      <c r="F960" s="186" t="s">
        <v>1935</v>
      </c>
      <c r="G960" s="187" t="s">
        <v>654</v>
      </c>
      <c r="H960" s="188">
        <v>4</v>
      </c>
      <c r="I960" s="188"/>
      <c r="J960" s="188">
        <f t="shared" si="67"/>
        <v>0</v>
      </c>
      <c r="K960" s="189"/>
      <c r="L960" s="190"/>
      <c r="M960" s="191"/>
      <c r="N960" s="192" t="s">
        <v>35</v>
      </c>
      <c r="O960" s="151">
        <v>0</v>
      </c>
      <c r="P960" s="151">
        <f t="shared" si="68"/>
        <v>0</v>
      </c>
      <c r="Q960" s="151">
        <v>0</v>
      </c>
      <c r="R960" s="151">
        <f t="shared" si="69"/>
        <v>0</v>
      </c>
      <c r="S960" s="151">
        <v>0</v>
      </c>
      <c r="T960" s="152">
        <f t="shared" si="70"/>
        <v>0</v>
      </c>
      <c r="AR960" s="153" t="s">
        <v>1393</v>
      </c>
      <c r="AT960" s="153" t="s">
        <v>341</v>
      </c>
      <c r="AU960" s="153" t="s">
        <v>80</v>
      </c>
      <c r="AY960" s="3" t="s">
        <v>146</v>
      </c>
      <c r="BE960" s="154">
        <f t="shared" si="71"/>
        <v>0</v>
      </c>
      <c r="BF960" s="154">
        <f t="shared" si="72"/>
        <v>0</v>
      </c>
      <c r="BG960" s="154">
        <f t="shared" si="73"/>
        <v>0</v>
      </c>
      <c r="BH960" s="154">
        <f t="shared" si="74"/>
        <v>0</v>
      </c>
      <c r="BI960" s="154">
        <f t="shared" si="75"/>
        <v>0</v>
      </c>
      <c r="BJ960" s="3" t="s">
        <v>80</v>
      </c>
      <c r="BK960" s="155">
        <f t="shared" si="76"/>
        <v>0</v>
      </c>
      <c r="BL960" s="82" t="s">
        <v>488</v>
      </c>
      <c r="BM960" s="153" t="s">
        <v>1936</v>
      </c>
      <c r="BP960" s="195">
        <f t="shared" si="66"/>
        <v>1.0710065950000001</v>
      </c>
      <c r="BQ960" s="188">
        <v>2.153</v>
      </c>
    </row>
    <row r="961" spans="2:69" s="14" customFormat="1" ht="24.2" customHeight="1">
      <c r="B961" s="142"/>
      <c r="C961" s="184" t="s">
        <v>1937</v>
      </c>
      <c r="D961" s="184" t="s">
        <v>341</v>
      </c>
      <c r="E961" s="185" t="s">
        <v>1938</v>
      </c>
      <c r="F961" s="186" t="s">
        <v>1939</v>
      </c>
      <c r="G961" s="187" t="s">
        <v>654</v>
      </c>
      <c r="H961" s="188">
        <v>12</v>
      </c>
      <c r="I961" s="188"/>
      <c r="J961" s="188">
        <f t="shared" si="67"/>
        <v>0</v>
      </c>
      <c r="K961" s="189"/>
      <c r="L961" s="190"/>
      <c r="M961" s="191"/>
      <c r="N961" s="192" t="s">
        <v>35</v>
      </c>
      <c r="O961" s="151">
        <v>0</v>
      </c>
      <c r="P961" s="151">
        <f t="shared" si="68"/>
        <v>0</v>
      </c>
      <c r="Q961" s="151">
        <v>0</v>
      </c>
      <c r="R961" s="151">
        <f t="shared" si="69"/>
        <v>0</v>
      </c>
      <c r="S961" s="151">
        <v>0</v>
      </c>
      <c r="T961" s="152">
        <f t="shared" si="70"/>
        <v>0</v>
      </c>
      <c r="AR961" s="153" t="s">
        <v>1393</v>
      </c>
      <c r="AT961" s="153" t="s">
        <v>341</v>
      </c>
      <c r="AU961" s="153" t="s">
        <v>80</v>
      </c>
      <c r="AY961" s="3" t="s">
        <v>146</v>
      </c>
      <c r="BE961" s="154">
        <f t="shared" si="71"/>
        <v>0</v>
      </c>
      <c r="BF961" s="154">
        <f t="shared" si="72"/>
        <v>0</v>
      </c>
      <c r="BG961" s="154">
        <f t="shared" si="73"/>
        <v>0</v>
      </c>
      <c r="BH961" s="154">
        <f t="shared" si="74"/>
        <v>0</v>
      </c>
      <c r="BI961" s="154">
        <f t="shared" si="75"/>
        <v>0</v>
      </c>
      <c r="BJ961" s="3" t="s">
        <v>80</v>
      </c>
      <c r="BK961" s="155">
        <f t="shared" si="76"/>
        <v>0</v>
      </c>
      <c r="BL961" s="82" t="s">
        <v>488</v>
      </c>
      <c r="BM961" s="153" t="s">
        <v>1940</v>
      </c>
      <c r="BP961" s="195">
        <f t="shared" si="66"/>
        <v>1.0710065950000001</v>
      </c>
      <c r="BQ961" s="188">
        <v>0.48299999999999998</v>
      </c>
    </row>
    <row r="962" spans="2:69" s="14" customFormat="1" ht="24.2" customHeight="1">
      <c r="B962" s="142"/>
      <c r="C962" s="184" t="s">
        <v>1941</v>
      </c>
      <c r="D962" s="184" t="s">
        <v>341</v>
      </c>
      <c r="E962" s="185" t="s">
        <v>1942</v>
      </c>
      <c r="F962" s="186" t="s">
        <v>1943</v>
      </c>
      <c r="G962" s="187" t="s">
        <v>654</v>
      </c>
      <c r="H962" s="188">
        <v>4</v>
      </c>
      <c r="I962" s="188"/>
      <c r="J962" s="188">
        <f t="shared" si="67"/>
        <v>0</v>
      </c>
      <c r="K962" s="189"/>
      <c r="L962" s="190"/>
      <c r="M962" s="191"/>
      <c r="N962" s="192" t="s">
        <v>35</v>
      </c>
      <c r="O962" s="151">
        <v>0</v>
      </c>
      <c r="P962" s="151">
        <f t="shared" si="68"/>
        <v>0</v>
      </c>
      <c r="Q962" s="151">
        <v>0</v>
      </c>
      <c r="R962" s="151">
        <f t="shared" si="69"/>
        <v>0</v>
      </c>
      <c r="S962" s="151">
        <v>0</v>
      </c>
      <c r="T962" s="152">
        <f t="shared" si="70"/>
        <v>0</v>
      </c>
      <c r="AR962" s="153" t="s">
        <v>1393</v>
      </c>
      <c r="AT962" s="153" t="s">
        <v>341</v>
      </c>
      <c r="AU962" s="153" t="s">
        <v>80</v>
      </c>
      <c r="AY962" s="3" t="s">
        <v>146</v>
      </c>
      <c r="BE962" s="154">
        <f t="shared" si="71"/>
        <v>0</v>
      </c>
      <c r="BF962" s="154">
        <f t="shared" si="72"/>
        <v>0</v>
      </c>
      <c r="BG962" s="154">
        <f t="shared" si="73"/>
        <v>0</v>
      </c>
      <c r="BH962" s="154">
        <f t="shared" si="74"/>
        <v>0</v>
      </c>
      <c r="BI962" s="154">
        <f t="shared" si="75"/>
        <v>0</v>
      </c>
      <c r="BJ962" s="3" t="s">
        <v>80</v>
      </c>
      <c r="BK962" s="155">
        <f t="shared" si="76"/>
        <v>0</v>
      </c>
      <c r="BL962" s="82" t="s">
        <v>488</v>
      </c>
      <c r="BM962" s="153" t="s">
        <v>1944</v>
      </c>
      <c r="BP962" s="195">
        <f t="shared" si="66"/>
        <v>1.0710065950000001</v>
      </c>
      <c r="BQ962" s="188">
        <v>1.2989999999999999</v>
      </c>
    </row>
    <row r="963" spans="2:69" s="14" customFormat="1" ht="14.45" customHeight="1">
      <c r="B963" s="142"/>
      <c r="C963" s="184" t="s">
        <v>1945</v>
      </c>
      <c r="D963" s="184" t="s">
        <v>341</v>
      </c>
      <c r="E963" s="185" t="s">
        <v>1946</v>
      </c>
      <c r="F963" s="186" t="s">
        <v>1947</v>
      </c>
      <c r="G963" s="187" t="s">
        <v>654</v>
      </c>
      <c r="H963" s="188">
        <v>8</v>
      </c>
      <c r="I963" s="188"/>
      <c r="J963" s="188">
        <f t="shared" si="67"/>
        <v>0</v>
      </c>
      <c r="K963" s="189"/>
      <c r="L963" s="190"/>
      <c r="M963" s="191"/>
      <c r="N963" s="192" t="s">
        <v>35</v>
      </c>
      <c r="O963" s="151">
        <v>0</v>
      </c>
      <c r="P963" s="151">
        <f t="shared" si="68"/>
        <v>0</v>
      </c>
      <c r="Q963" s="151">
        <v>0</v>
      </c>
      <c r="R963" s="151">
        <f t="shared" si="69"/>
        <v>0</v>
      </c>
      <c r="S963" s="151">
        <v>0</v>
      </c>
      <c r="T963" s="152">
        <f t="shared" si="70"/>
        <v>0</v>
      </c>
      <c r="AR963" s="153" t="s">
        <v>1393</v>
      </c>
      <c r="AT963" s="153" t="s">
        <v>341</v>
      </c>
      <c r="AU963" s="153" t="s">
        <v>80</v>
      </c>
      <c r="AY963" s="3" t="s">
        <v>146</v>
      </c>
      <c r="BE963" s="154">
        <f t="shared" si="71"/>
        <v>0</v>
      </c>
      <c r="BF963" s="154">
        <f t="shared" si="72"/>
        <v>0</v>
      </c>
      <c r="BG963" s="154">
        <f t="shared" si="73"/>
        <v>0</v>
      </c>
      <c r="BH963" s="154">
        <f t="shared" si="74"/>
        <v>0</v>
      </c>
      <c r="BI963" s="154">
        <f t="shared" si="75"/>
        <v>0</v>
      </c>
      <c r="BJ963" s="3" t="s">
        <v>80</v>
      </c>
      <c r="BK963" s="155">
        <f t="shared" si="76"/>
        <v>0</v>
      </c>
      <c r="BL963" s="82" t="s">
        <v>488</v>
      </c>
      <c r="BM963" s="153" t="s">
        <v>1948</v>
      </c>
      <c r="BP963" s="195">
        <f t="shared" si="66"/>
        <v>1.0710065950000001</v>
      </c>
      <c r="BQ963" s="188">
        <v>2.1920000000000002</v>
      </c>
    </row>
    <row r="964" spans="2:69" s="14" customFormat="1" ht="24.2" customHeight="1">
      <c r="B964" s="142"/>
      <c r="C964" s="184" t="s">
        <v>1949</v>
      </c>
      <c r="D964" s="184" t="s">
        <v>341</v>
      </c>
      <c r="E964" s="185" t="s">
        <v>1950</v>
      </c>
      <c r="F964" s="186" t="s">
        <v>1951</v>
      </c>
      <c r="G964" s="187" t="s">
        <v>654</v>
      </c>
      <c r="H964" s="188">
        <v>8</v>
      </c>
      <c r="I964" s="188"/>
      <c r="J964" s="188">
        <f t="shared" si="67"/>
        <v>0</v>
      </c>
      <c r="K964" s="189"/>
      <c r="L964" s="190"/>
      <c r="M964" s="191"/>
      <c r="N964" s="192" t="s">
        <v>35</v>
      </c>
      <c r="O964" s="151">
        <v>0</v>
      </c>
      <c r="P964" s="151">
        <f t="shared" si="68"/>
        <v>0</v>
      </c>
      <c r="Q964" s="151">
        <v>0</v>
      </c>
      <c r="R964" s="151">
        <f t="shared" si="69"/>
        <v>0</v>
      </c>
      <c r="S964" s="151">
        <v>0</v>
      </c>
      <c r="T964" s="152">
        <f t="shared" si="70"/>
        <v>0</v>
      </c>
      <c r="AR964" s="153" t="s">
        <v>1393</v>
      </c>
      <c r="AT964" s="153" t="s">
        <v>341</v>
      </c>
      <c r="AU964" s="153" t="s">
        <v>80</v>
      </c>
      <c r="AY964" s="3" t="s">
        <v>146</v>
      </c>
      <c r="BE964" s="154">
        <f t="shared" si="71"/>
        <v>0</v>
      </c>
      <c r="BF964" s="154">
        <f t="shared" si="72"/>
        <v>0</v>
      </c>
      <c r="BG964" s="154">
        <f t="shared" si="73"/>
        <v>0</v>
      </c>
      <c r="BH964" s="154">
        <f t="shared" si="74"/>
        <v>0</v>
      </c>
      <c r="BI964" s="154">
        <f t="shared" si="75"/>
        <v>0</v>
      </c>
      <c r="BJ964" s="3" t="s">
        <v>80</v>
      </c>
      <c r="BK964" s="155">
        <f t="shared" si="76"/>
        <v>0</v>
      </c>
      <c r="BL964" s="82" t="s">
        <v>488</v>
      </c>
      <c r="BM964" s="153" t="s">
        <v>1952</v>
      </c>
      <c r="BP964" s="195">
        <f t="shared" si="66"/>
        <v>1.0710065950000001</v>
      </c>
      <c r="BQ964" s="188">
        <v>0.92800000000000005</v>
      </c>
    </row>
    <row r="965" spans="2:69" s="14" customFormat="1" ht="14.45" customHeight="1">
      <c r="B965" s="142"/>
      <c r="C965" s="184" t="s">
        <v>1953</v>
      </c>
      <c r="D965" s="184" t="s">
        <v>341</v>
      </c>
      <c r="E965" s="185" t="s">
        <v>1954</v>
      </c>
      <c r="F965" s="186" t="s">
        <v>1955</v>
      </c>
      <c r="G965" s="187" t="s">
        <v>654</v>
      </c>
      <c r="H965" s="188">
        <v>2</v>
      </c>
      <c r="I965" s="188"/>
      <c r="J965" s="188">
        <f t="shared" si="67"/>
        <v>0</v>
      </c>
      <c r="K965" s="189"/>
      <c r="L965" s="190"/>
      <c r="M965" s="191"/>
      <c r="N965" s="192" t="s">
        <v>35</v>
      </c>
      <c r="O965" s="151">
        <v>0</v>
      </c>
      <c r="P965" s="151">
        <f t="shared" si="68"/>
        <v>0</v>
      </c>
      <c r="Q965" s="151">
        <v>0</v>
      </c>
      <c r="R965" s="151">
        <f t="shared" si="69"/>
        <v>0</v>
      </c>
      <c r="S965" s="151">
        <v>0</v>
      </c>
      <c r="T965" s="152">
        <f t="shared" si="70"/>
        <v>0</v>
      </c>
      <c r="AR965" s="153" t="s">
        <v>1393</v>
      </c>
      <c r="AT965" s="153" t="s">
        <v>341</v>
      </c>
      <c r="AU965" s="153" t="s">
        <v>80</v>
      </c>
      <c r="AY965" s="3" t="s">
        <v>146</v>
      </c>
      <c r="BE965" s="154">
        <f t="shared" si="71"/>
        <v>0</v>
      </c>
      <c r="BF965" s="154">
        <f t="shared" si="72"/>
        <v>0</v>
      </c>
      <c r="BG965" s="154">
        <f t="shared" si="73"/>
        <v>0</v>
      </c>
      <c r="BH965" s="154">
        <f t="shared" si="74"/>
        <v>0</v>
      </c>
      <c r="BI965" s="154">
        <f t="shared" si="75"/>
        <v>0</v>
      </c>
      <c r="BJ965" s="3" t="s">
        <v>80</v>
      </c>
      <c r="BK965" s="155">
        <f t="shared" si="76"/>
        <v>0</v>
      </c>
      <c r="BL965" s="82" t="s">
        <v>488</v>
      </c>
      <c r="BM965" s="153" t="s">
        <v>1956</v>
      </c>
      <c r="BP965" s="195">
        <f t="shared" si="66"/>
        <v>1.0710065950000001</v>
      </c>
      <c r="BQ965" s="188">
        <v>9.327</v>
      </c>
    </row>
    <row r="966" spans="2:69" s="14" customFormat="1" ht="24.2" customHeight="1">
      <c r="B966" s="142"/>
      <c r="C966" s="184" t="s">
        <v>1957</v>
      </c>
      <c r="D966" s="184" t="s">
        <v>341</v>
      </c>
      <c r="E966" s="185" t="s">
        <v>1958</v>
      </c>
      <c r="F966" s="186" t="s">
        <v>1959</v>
      </c>
      <c r="G966" s="187" t="s">
        <v>654</v>
      </c>
      <c r="H966" s="188">
        <v>2</v>
      </c>
      <c r="I966" s="188"/>
      <c r="J966" s="188">
        <f t="shared" si="67"/>
        <v>0</v>
      </c>
      <c r="K966" s="189"/>
      <c r="L966" s="190"/>
      <c r="M966" s="191"/>
      <c r="N966" s="192" t="s">
        <v>35</v>
      </c>
      <c r="O966" s="151">
        <v>0</v>
      </c>
      <c r="P966" s="151">
        <f t="shared" si="68"/>
        <v>0</v>
      </c>
      <c r="Q966" s="151">
        <v>0</v>
      </c>
      <c r="R966" s="151">
        <f t="shared" si="69"/>
        <v>0</v>
      </c>
      <c r="S966" s="151">
        <v>0</v>
      </c>
      <c r="T966" s="152">
        <f t="shared" si="70"/>
        <v>0</v>
      </c>
      <c r="AR966" s="153" t="s">
        <v>1393</v>
      </c>
      <c r="AT966" s="153" t="s">
        <v>341</v>
      </c>
      <c r="AU966" s="153" t="s">
        <v>80</v>
      </c>
      <c r="AY966" s="3" t="s">
        <v>146</v>
      </c>
      <c r="BE966" s="154">
        <f t="shared" si="71"/>
        <v>0</v>
      </c>
      <c r="BF966" s="154">
        <f t="shared" si="72"/>
        <v>0</v>
      </c>
      <c r="BG966" s="154">
        <f t="shared" si="73"/>
        <v>0</v>
      </c>
      <c r="BH966" s="154">
        <f t="shared" si="74"/>
        <v>0</v>
      </c>
      <c r="BI966" s="154">
        <f t="shared" si="75"/>
        <v>0</v>
      </c>
      <c r="BJ966" s="3" t="s">
        <v>80</v>
      </c>
      <c r="BK966" s="155">
        <f t="shared" si="76"/>
        <v>0</v>
      </c>
      <c r="BL966" s="82" t="s">
        <v>488</v>
      </c>
      <c r="BM966" s="153" t="s">
        <v>1960</v>
      </c>
      <c r="BP966" s="195">
        <f t="shared" si="66"/>
        <v>1.0710065950000001</v>
      </c>
      <c r="BQ966" s="188">
        <v>4.8609999999999998</v>
      </c>
    </row>
    <row r="967" spans="2:69" s="14" customFormat="1" ht="14.45" customHeight="1">
      <c r="B967" s="142"/>
      <c r="C967" s="184" t="s">
        <v>1961</v>
      </c>
      <c r="D967" s="184" t="s">
        <v>341</v>
      </c>
      <c r="E967" s="185" t="s">
        <v>1962</v>
      </c>
      <c r="F967" s="186" t="s">
        <v>1963</v>
      </c>
      <c r="G967" s="187" t="s">
        <v>654</v>
      </c>
      <c r="H967" s="188">
        <v>4</v>
      </c>
      <c r="I967" s="188"/>
      <c r="J967" s="188">
        <f t="shared" si="67"/>
        <v>0</v>
      </c>
      <c r="K967" s="189"/>
      <c r="L967" s="190"/>
      <c r="M967" s="191"/>
      <c r="N967" s="192" t="s">
        <v>35</v>
      </c>
      <c r="O967" s="151">
        <v>0</v>
      </c>
      <c r="P967" s="151">
        <f t="shared" si="68"/>
        <v>0</v>
      </c>
      <c r="Q967" s="151">
        <v>0</v>
      </c>
      <c r="R967" s="151">
        <f t="shared" si="69"/>
        <v>0</v>
      </c>
      <c r="S967" s="151">
        <v>0</v>
      </c>
      <c r="T967" s="152">
        <f t="shared" si="70"/>
        <v>0</v>
      </c>
      <c r="AR967" s="153" t="s">
        <v>1393</v>
      </c>
      <c r="AT967" s="153" t="s">
        <v>341</v>
      </c>
      <c r="AU967" s="153" t="s">
        <v>80</v>
      </c>
      <c r="AY967" s="3" t="s">
        <v>146</v>
      </c>
      <c r="BE967" s="154">
        <f t="shared" si="71"/>
        <v>0</v>
      </c>
      <c r="BF967" s="154">
        <f t="shared" si="72"/>
        <v>0</v>
      </c>
      <c r="BG967" s="154">
        <f t="shared" si="73"/>
        <v>0</v>
      </c>
      <c r="BH967" s="154">
        <f t="shared" si="74"/>
        <v>0</v>
      </c>
      <c r="BI967" s="154">
        <f t="shared" si="75"/>
        <v>0</v>
      </c>
      <c r="BJ967" s="3" t="s">
        <v>80</v>
      </c>
      <c r="BK967" s="155">
        <f t="shared" si="76"/>
        <v>0</v>
      </c>
      <c r="BL967" s="82" t="s">
        <v>488</v>
      </c>
      <c r="BM967" s="153" t="s">
        <v>1964</v>
      </c>
      <c r="BP967" s="195">
        <f t="shared" si="66"/>
        <v>1.0710065950000001</v>
      </c>
      <c r="BQ967" s="188">
        <v>4.2149999999999999</v>
      </c>
    </row>
    <row r="968" spans="2:69" s="14" customFormat="1" ht="24.2" customHeight="1">
      <c r="B968" s="142"/>
      <c r="C968" s="184" t="s">
        <v>1965</v>
      </c>
      <c r="D968" s="184" t="s">
        <v>341</v>
      </c>
      <c r="E968" s="185" t="s">
        <v>1966</v>
      </c>
      <c r="F968" s="186" t="s">
        <v>1967</v>
      </c>
      <c r="G968" s="187" t="s">
        <v>654</v>
      </c>
      <c r="H968" s="188">
        <v>4</v>
      </c>
      <c r="I968" s="188"/>
      <c r="J968" s="188">
        <f t="shared" si="67"/>
        <v>0</v>
      </c>
      <c r="K968" s="189"/>
      <c r="L968" s="190"/>
      <c r="M968" s="191"/>
      <c r="N968" s="192" t="s">
        <v>35</v>
      </c>
      <c r="O968" s="151">
        <v>0</v>
      </c>
      <c r="P968" s="151">
        <f t="shared" si="68"/>
        <v>0</v>
      </c>
      <c r="Q968" s="151">
        <v>0</v>
      </c>
      <c r="R968" s="151">
        <f t="shared" si="69"/>
        <v>0</v>
      </c>
      <c r="S968" s="151">
        <v>0</v>
      </c>
      <c r="T968" s="152">
        <f t="shared" si="70"/>
        <v>0</v>
      </c>
      <c r="AR968" s="153" t="s">
        <v>1393</v>
      </c>
      <c r="AT968" s="153" t="s">
        <v>341</v>
      </c>
      <c r="AU968" s="153" t="s">
        <v>80</v>
      </c>
      <c r="AY968" s="3" t="s">
        <v>146</v>
      </c>
      <c r="BE968" s="154">
        <f t="shared" si="71"/>
        <v>0</v>
      </c>
      <c r="BF968" s="154">
        <f t="shared" si="72"/>
        <v>0</v>
      </c>
      <c r="BG968" s="154">
        <f t="shared" si="73"/>
        <v>0</v>
      </c>
      <c r="BH968" s="154">
        <f t="shared" si="74"/>
        <v>0</v>
      </c>
      <c r="BI968" s="154">
        <f t="shared" si="75"/>
        <v>0</v>
      </c>
      <c r="BJ968" s="3" t="s">
        <v>80</v>
      </c>
      <c r="BK968" s="155">
        <f t="shared" si="76"/>
        <v>0</v>
      </c>
      <c r="BL968" s="82" t="s">
        <v>488</v>
      </c>
      <c r="BM968" s="153" t="s">
        <v>1968</v>
      </c>
      <c r="BP968" s="195">
        <f t="shared" si="66"/>
        <v>1.0710065950000001</v>
      </c>
      <c r="BQ968" s="188">
        <v>0.77900000000000003</v>
      </c>
    </row>
    <row r="969" spans="2:69" s="14" customFormat="1" ht="14.45" customHeight="1">
      <c r="B969" s="142"/>
      <c r="C969" s="184" t="s">
        <v>1969</v>
      </c>
      <c r="D969" s="184" t="s">
        <v>341</v>
      </c>
      <c r="E969" s="185" t="s">
        <v>1970</v>
      </c>
      <c r="F969" s="186" t="s">
        <v>1971</v>
      </c>
      <c r="G969" s="187" t="s">
        <v>654</v>
      </c>
      <c r="H969" s="188">
        <v>2</v>
      </c>
      <c r="I969" s="188"/>
      <c r="J969" s="188">
        <f t="shared" si="67"/>
        <v>0</v>
      </c>
      <c r="K969" s="189"/>
      <c r="L969" s="190"/>
      <c r="M969" s="191"/>
      <c r="N969" s="192" t="s">
        <v>35</v>
      </c>
      <c r="O969" s="151">
        <v>0</v>
      </c>
      <c r="P969" s="151">
        <f t="shared" si="68"/>
        <v>0</v>
      </c>
      <c r="Q969" s="151">
        <v>0</v>
      </c>
      <c r="R969" s="151">
        <f t="shared" si="69"/>
        <v>0</v>
      </c>
      <c r="S969" s="151">
        <v>0</v>
      </c>
      <c r="T969" s="152">
        <f t="shared" si="70"/>
        <v>0</v>
      </c>
      <c r="AR969" s="153" t="s">
        <v>1393</v>
      </c>
      <c r="AT969" s="153" t="s">
        <v>341</v>
      </c>
      <c r="AU969" s="153" t="s">
        <v>80</v>
      </c>
      <c r="AY969" s="3" t="s">
        <v>146</v>
      </c>
      <c r="BE969" s="154">
        <f t="shared" si="71"/>
        <v>0</v>
      </c>
      <c r="BF969" s="154">
        <f t="shared" si="72"/>
        <v>0</v>
      </c>
      <c r="BG969" s="154">
        <f t="shared" si="73"/>
        <v>0</v>
      </c>
      <c r="BH969" s="154">
        <f t="shared" si="74"/>
        <v>0</v>
      </c>
      <c r="BI969" s="154">
        <f t="shared" si="75"/>
        <v>0</v>
      </c>
      <c r="BJ969" s="3" t="s">
        <v>80</v>
      </c>
      <c r="BK969" s="155">
        <f t="shared" si="76"/>
        <v>0</v>
      </c>
      <c r="BL969" s="82" t="s">
        <v>488</v>
      </c>
      <c r="BM969" s="153" t="s">
        <v>1972</v>
      </c>
      <c r="BP969" s="195">
        <f t="shared" si="66"/>
        <v>1.0710065950000001</v>
      </c>
      <c r="BQ969" s="188">
        <v>10.317</v>
      </c>
    </row>
    <row r="970" spans="2:69" s="14" customFormat="1" ht="24.2" customHeight="1">
      <c r="B970" s="142"/>
      <c r="C970" s="184" t="s">
        <v>1973</v>
      </c>
      <c r="D970" s="184" t="s">
        <v>341</v>
      </c>
      <c r="E970" s="185" t="s">
        <v>1974</v>
      </c>
      <c r="F970" s="186" t="s">
        <v>1975</v>
      </c>
      <c r="G970" s="187" t="s">
        <v>654</v>
      </c>
      <c r="H970" s="188">
        <v>2</v>
      </c>
      <c r="I970" s="188"/>
      <c r="J970" s="188">
        <f t="shared" si="67"/>
        <v>0</v>
      </c>
      <c r="K970" s="189"/>
      <c r="L970" s="190"/>
      <c r="M970" s="191"/>
      <c r="N970" s="192" t="s">
        <v>35</v>
      </c>
      <c r="O970" s="151">
        <v>0</v>
      </c>
      <c r="P970" s="151">
        <f t="shared" si="68"/>
        <v>0</v>
      </c>
      <c r="Q970" s="151">
        <v>0</v>
      </c>
      <c r="R970" s="151">
        <f t="shared" si="69"/>
        <v>0</v>
      </c>
      <c r="S970" s="151">
        <v>0</v>
      </c>
      <c r="T970" s="152">
        <f t="shared" si="70"/>
        <v>0</v>
      </c>
      <c r="AR970" s="153" t="s">
        <v>1393</v>
      </c>
      <c r="AT970" s="153" t="s">
        <v>341</v>
      </c>
      <c r="AU970" s="153" t="s">
        <v>80</v>
      </c>
      <c r="AY970" s="3" t="s">
        <v>146</v>
      </c>
      <c r="BE970" s="154">
        <f t="shared" si="71"/>
        <v>0</v>
      </c>
      <c r="BF970" s="154">
        <f t="shared" si="72"/>
        <v>0</v>
      </c>
      <c r="BG970" s="154">
        <f t="shared" si="73"/>
        <v>0</v>
      </c>
      <c r="BH970" s="154">
        <f t="shared" si="74"/>
        <v>0</v>
      </c>
      <c r="BI970" s="154">
        <f t="shared" si="75"/>
        <v>0</v>
      </c>
      <c r="BJ970" s="3" t="s">
        <v>80</v>
      </c>
      <c r="BK970" s="155">
        <f t="shared" si="76"/>
        <v>0</v>
      </c>
      <c r="BL970" s="82" t="s">
        <v>488</v>
      </c>
      <c r="BM970" s="153" t="s">
        <v>1976</v>
      </c>
      <c r="BP970" s="195">
        <f t="shared" si="66"/>
        <v>1.0710065950000001</v>
      </c>
      <c r="BQ970" s="188">
        <v>69.123999999999995</v>
      </c>
    </row>
    <row r="971" spans="2:69" s="14" customFormat="1" ht="14.45" customHeight="1">
      <c r="B971" s="142"/>
      <c r="C971" s="184" t="s">
        <v>1977</v>
      </c>
      <c r="D971" s="184" t="s">
        <v>341</v>
      </c>
      <c r="E971" s="185" t="s">
        <v>1978</v>
      </c>
      <c r="F971" s="186" t="s">
        <v>1979</v>
      </c>
      <c r="G971" s="187" t="s">
        <v>151</v>
      </c>
      <c r="H971" s="188">
        <v>98</v>
      </c>
      <c r="I971" s="188"/>
      <c r="J971" s="188">
        <f t="shared" si="67"/>
        <v>0</v>
      </c>
      <c r="K971" s="189"/>
      <c r="L971" s="190"/>
      <c r="M971" s="191"/>
      <c r="N971" s="192" t="s">
        <v>35</v>
      </c>
      <c r="O971" s="151">
        <v>0</v>
      </c>
      <c r="P971" s="151">
        <f t="shared" si="68"/>
        <v>0</v>
      </c>
      <c r="Q971" s="151">
        <v>0</v>
      </c>
      <c r="R971" s="151">
        <f t="shared" si="69"/>
        <v>0</v>
      </c>
      <c r="S971" s="151">
        <v>0</v>
      </c>
      <c r="T971" s="152">
        <f t="shared" si="70"/>
        <v>0</v>
      </c>
      <c r="AR971" s="153" t="s">
        <v>1393</v>
      </c>
      <c r="AT971" s="153" t="s">
        <v>341</v>
      </c>
      <c r="AU971" s="153" t="s">
        <v>80</v>
      </c>
      <c r="AY971" s="3" t="s">
        <v>146</v>
      </c>
      <c r="BE971" s="154">
        <f t="shared" si="71"/>
        <v>0</v>
      </c>
      <c r="BF971" s="154">
        <f t="shared" si="72"/>
        <v>0</v>
      </c>
      <c r="BG971" s="154">
        <f t="shared" si="73"/>
        <v>0</v>
      </c>
      <c r="BH971" s="154">
        <f t="shared" si="74"/>
        <v>0</v>
      </c>
      <c r="BI971" s="154">
        <f t="shared" si="75"/>
        <v>0</v>
      </c>
      <c r="BJ971" s="3" t="s">
        <v>80</v>
      </c>
      <c r="BK971" s="155">
        <f t="shared" si="76"/>
        <v>0</v>
      </c>
      <c r="BL971" s="82" t="s">
        <v>488</v>
      </c>
      <c r="BM971" s="153" t="s">
        <v>1980</v>
      </c>
      <c r="BP971" s="195">
        <f t="shared" si="66"/>
        <v>1.0710065950000001</v>
      </c>
      <c r="BQ971" s="188">
        <v>0.56399999999999995</v>
      </c>
    </row>
    <row r="972" spans="2:69" s="14" customFormat="1" ht="14.45" customHeight="1">
      <c r="B972" s="142"/>
      <c r="C972" s="184" t="s">
        <v>1981</v>
      </c>
      <c r="D972" s="184" t="s">
        <v>341</v>
      </c>
      <c r="E972" s="185" t="s">
        <v>1982</v>
      </c>
      <c r="F972" s="186" t="s">
        <v>1983</v>
      </c>
      <c r="G972" s="187" t="s">
        <v>151</v>
      </c>
      <c r="H972" s="188">
        <v>98</v>
      </c>
      <c r="I972" s="188"/>
      <c r="J972" s="188">
        <f t="shared" si="67"/>
        <v>0</v>
      </c>
      <c r="K972" s="189"/>
      <c r="L972" s="190"/>
      <c r="M972" s="191"/>
      <c r="N972" s="192" t="s">
        <v>35</v>
      </c>
      <c r="O972" s="151">
        <v>0</v>
      </c>
      <c r="P972" s="151">
        <f t="shared" si="68"/>
        <v>0</v>
      </c>
      <c r="Q972" s="151">
        <v>0</v>
      </c>
      <c r="R972" s="151">
        <f t="shared" si="69"/>
        <v>0</v>
      </c>
      <c r="S972" s="151">
        <v>0</v>
      </c>
      <c r="T972" s="152">
        <f t="shared" si="70"/>
        <v>0</v>
      </c>
      <c r="AR972" s="153" t="s">
        <v>1393</v>
      </c>
      <c r="AT972" s="153" t="s">
        <v>341</v>
      </c>
      <c r="AU972" s="153" t="s">
        <v>80</v>
      </c>
      <c r="AY972" s="3" t="s">
        <v>146</v>
      </c>
      <c r="BE972" s="154">
        <f t="shared" si="71"/>
        <v>0</v>
      </c>
      <c r="BF972" s="154">
        <f t="shared" si="72"/>
        <v>0</v>
      </c>
      <c r="BG972" s="154">
        <f t="shared" si="73"/>
        <v>0</v>
      </c>
      <c r="BH972" s="154">
        <f t="shared" si="74"/>
        <v>0</v>
      </c>
      <c r="BI972" s="154">
        <f t="shared" si="75"/>
        <v>0</v>
      </c>
      <c r="BJ972" s="3" t="s">
        <v>80</v>
      </c>
      <c r="BK972" s="155">
        <f t="shared" si="76"/>
        <v>0</v>
      </c>
      <c r="BL972" s="82" t="s">
        <v>488</v>
      </c>
      <c r="BM972" s="153" t="s">
        <v>1984</v>
      </c>
      <c r="BP972" s="195">
        <f t="shared" si="66"/>
        <v>1.0710065950000001</v>
      </c>
      <c r="BQ972" s="188">
        <v>1.8340000000000001</v>
      </c>
    </row>
    <row r="973" spans="2:69" s="14" customFormat="1" ht="14.45" customHeight="1">
      <c r="B973" s="142"/>
      <c r="C973" s="184" t="s">
        <v>1985</v>
      </c>
      <c r="D973" s="184" t="s">
        <v>341</v>
      </c>
      <c r="E973" s="185" t="s">
        <v>1986</v>
      </c>
      <c r="F973" s="186" t="s">
        <v>1987</v>
      </c>
      <c r="G973" s="187" t="s">
        <v>151</v>
      </c>
      <c r="H973" s="188">
        <v>295</v>
      </c>
      <c r="I973" s="188"/>
      <c r="J973" s="188">
        <f t="shared" ref="J973:J1004" si="77">ROUND(I973*H973,3)</f>
        <v>0</v>
      </c>
      <c r="K973" s="189"/>
      <c r="L973" s="190"/>
      <c r="M973" s="191"/>
      <c r="N973" s="192" t="s">
        <v>35</v>
      </c>
      <c r="O973" s="151">
        <v>0</v>
      </c>
      <c r="P973" s="151">
        <f t="shared" ref="P973:P1004" si="78">O973*H973</f>
        <v>0</v>
      </c>
      <c r="Q973" s="151">
        <v>0</v>
      </c>
      <c r="R973" s="151">
        <f t="shared" ref="R973:R1004" si="79">Q973*H973</f>
        <v>0</v>
      </c>
      <c r="S973" s="151">
        <v>0</v>
      </c>
      <c r="T973" s="152">
        <f t="shared" ref="T973:T1004" si="80">S973*H973</f>
        <v>0</v>
      </c>
      <c r="AR973" s="153" t="s">
        <v>1393</v>
      </c>
      <c r="AT973" s="153" t="s">
        <v>341</v>
      </c>
      <c r="AU973" s="153" t="s">
        <v>80</v>
      </c>
      <c r="AY973" s="3" t="s">
        <v>146</v>
      </c>
      <c r="BE973" s="154">
        <f t="shared" ref="BE973:BE1006" si="81">IF(N973="základná",J973,0)</f>
        <v>0</v>
      </c>
      <c r="BF973" s="154">
        <f t="shared" ref="BF973:BF1006" si="82">IF(N973="znížená",J973,0)</f>
        <v>0</v>
      </c>
      <c r="BG973" s="154">
        <f t="shared" ref="BG973:BG1006" si="83">IF(N973="zákl. prenesená",J973,0)</f>
        <v>0</v>
      </c>
      <c r="BH973" s="154">
        <f t="shared" ref="BH973:BH1006" si="84">IF(N973="zníž. prenesená",J973,0)</f>
        <v>0</v>
      </c>
      <c r="BI973" s="154">
        <f t="shared" ref="BI973:BI1006" si="85">IF(N973="nulová",J973,0)</f>
        <v>0</v>
      </c>
      <c r="BJ973" s="3" t="s">
        <v>80</v>
      </c>
      <c r="BK973" s="155">
        <f t="shared" ref="BK973:BK1006" si="86">ROUND(I973*H973,3)</f>
        <v>0</v>
      </c>
      <c r="BL973" s="82" t="s">
        <v>488</v>
      </c>
      <c r="BM973" s="153" t="s">
        <v>1988</v>
      </c>
      <c r="BP973" s="195">
        <f t="shared" si="66"/>
        <v>1.0710065950000001</v>
      </c>
      <c r="BQ973" s="188">
        <v>0.21099999999999999</v>
      </c>
    </row>
    <row r="974" spans="2:69" s="14" customFormat="1" ht="14.45" customHeight="1">
      <c r="B974" s="142"/>
      <c r="C974" s="184" t="s">
        <v>1989</v>
      </c>
      <c r="D974" s="184" t="s">
        <v>341</v>
      </c>
      <c r="E974" s="185" t="s">
        <v>1990</v>
      </c>
      <c r="F974" s="186" t="s">
        <v>1991</v>
      </c>
      <c r="G974" s="187" t="s">
        <v>151</v>
      </c>
      <c r="H974" s="188">
        <v>184</v>
      </c>
      <c r="I974" s="188"/>
      <c r="J974" s="188">
        <f t="shared" si="77"/>
        <v>0</v>
      </c>
      <c r="K974" s="189"/>
      <c r="L974" s="190"/>
      <c r="M974" s="191"/>
      <c r="N974" s="192" t="s">
        <v>35</v>
      </c>
      <c r="O974" s="151">
        <v>0</v>
      </c>
      <c r="P974" s="151">
        <f t="shared" si="78"/>
        <v>0</v>
      </c>
      <c r="Q974" s="151">
        <v>0</v>
      </c>
      <c r="R974" s="151">
        <f t="shared" si="79"/>
        <v>0</v>
      </c>
      <c r="S974" s="151">
        <v>0</v>
      </c>
      <c r="T974" s="152">
        <f t="shared" si="80"/>
        <v>0</v>
      </c>
      <c r="AR974" s="153" t="s">
        <v>1393</v>
      </c>
      <c r="AT974" s="153" t="s">
        <v>341</v>
      </c>
      <c r="AU974" s="153" t="s">
        <v>80</v>
      </c>
      <c r="AY974" s="3" t="s">
        <v>146</v>
      </c>
      <c r="BE974" s="154">
        <f t="shared" si="81"/>
        <v>0</v>
      </c>
      <c r="BF974" s="154">
        <f t="shared" si="82"/>
        <v>0</v>
      </c>
      <c r="BG974" s="154">
        <f t="shared" si="83"/>
        <v>0</v>
      </c>
      <c r="BH974" s="154">
        <f t="shared" si="84"/>
        <v>0</v>
      </c>
      <c r="BI974" s="154">
        <f t="shared" si="85"/>
        <v>0</v>
      </c>
      <c r="BJ974" s="3" t="s">
        <v>80</v>
      </c>
      <c r="BK974" s="155">
        <f t="shared" si="86"/>
        <v>0</v>
      </c>
      <c r="BL974" s="82" t="s">
        <v>488</v>
      </c>
      <c r="BM974" s="153" t="s">
        <v>1992</v>
      </c>
      <c r="BP974" s="195">
        <f t="shared" ref="BP974:BP1037" si="87">BP973</f>
        <v>1.0710065950000001</v>
      </c>
      <c r="BQ974" s="188">
        <v>0.251</v>
      </c>
    </row>
    <row r="975" spans="2:69" s="14" customFormat="1" ht="24.2" customHeight="1">
      <c r="B975" s="142"/>
      <c r="C975" s="184" t="s">
        <v>1993</v>
      </c>
      <c r="D975" s="184" t="s">
        <v>341</v>
      </c>
      <c r="E975" s="185" t="s">
        <v>1994</v>
      </c>
      <c r="F975" s="186" t="s">
        <v>1995</v>
      </c>
      <c r="G975" s="187" t="s">
        <v>151</v>
      </c>
      <c r="H975" s="188">
        <v>237</v>
      </c>
      <c r="I975" s="188"/>
      <c r="J975" s="188">
        <f t="shared" si="77"/>
        <v>0</v>
      </c>
      <c r="K975" s="189"/>
      <c r="L975" s="190"/>
      <c r="M975" s="191"/>
      <c r="N975" s="192" t="s">
        <v>35</v>
      </c>
      <c r="O975" s="151">
        <v>0</v>
      </c>
      <c r="P975" s="151">
        <f t="shared" si="78"/>
        <v>0</v>
      </c>
      <c r="Q975" s="151">
        <v>0</v>
      </c>
      <c r="R975" s="151">
        <f t="shared" si="79"/>
        <v>0</v>
      </c>
      <c r="S975" s="151">
        <v>0</v>
      </c>
      <c r="T975" s="152">
        <f t="shared" si="80"/>
        <v>0</v>
      </c>
      <c r="AR975" s="153" t="s">
        <v>1393</v>
      </c>
      <c r="AT975" s="153" t="s">
        <v>341</v>
      </c>
      <c r="AU975" s="153" t="s">
        <v>80</v>
      </c>
      <c r="AY975" s="3" t="s">
        <v>146</v>
      </c>
      <c r="BE975" s="154">
        <f t="shared" si="81"/>
        <v>0</v>
      </c>
      <c r="BF975" s="154">
        <f t="shared" si="82"/>
        <v>0</v>
      </c>
      <c r="BG975" s="154">
        <f t="shared" si="83"/>
        <v>0</v>
      </c>
      <c r="BH975" s="154">
        <f t="shared" si="84"/>
        <v>0</v>
      </c>
      <c r="BI975" s="154">
        <f t="shared" si="85"/>
        <v>0</v>
      </c>
      <c r="BJ975" s="3" t="s">
        <v>80</v>
      </c>
      <c r="BK975" s="155">
        <f t="shared" si="86"/>
        <v>0</v>
      </c>
      <c r="BL975" s="82" t="s">
        <v>488</v>
      </c>
      <c r="BM975" s="153" t="s">
        <v>1996</v>
      </c>
      <c r="BP975" s="195">
        <f t="shared" si="87"/>
        <v>1.0710065950000001</v>
      </c>
      <c r="BQ975" s="188">
        <v>0.79900000000000004</v>
      </c>
    </row>
    <row r="976" spans="2:69" s="14" customFormat="1" ht="14.45" customHeight="1">
      <c r="B976" s="142"/>
      <c r="C976" s="184" t="s">
        <v>1997</v>
      </c>
      <c r="D976" s="184" t="s">
        <v>341</v>
      </c>
      <c r="E976" s="185" t="s">
        <v>1998</v>
      </c>
      <c r="F976" s="186" t="s">
        <v>1999</v>
      </c>
      <c r="G976" s="187" t="s">
        <v>151</v>
      </c>
      <c r="H976" s="188">
        <v>33</v>
      </c>
      <c r="I976" s="188"/>
      <c r="J976" s="188">
        <f t="shared" si="77"/>
        <v>0</v>
      </c>
      <c r="K976" s="189"/>
      <c r="L976" s="190"/>
      <c r="M976" s="191"/>
      <c r="N976" s="192" t="s">
        <v>35</v>
      </c>
      <c r="O976" s="151">
        <v>0</v>
      </c>
      <c r="P976" s="151">
        <f t="shared" si="78"/>
        <v>0</v>
      </c>
      <c r="Q976" s="151">
        <v>0</v>
      </c>
      <c r="R976" s="151">
        <f t="shared" si="79"/>
        <v>0</v>
      </c>
      <c r="S976" s="151">
        <v>0</v>
      </c>
      <c r="T976" s="152">
        <f t="shared" si="80"/>
        <v>0</v>
      </c>
      <c r="AR976" s="153" t="s">
        <v>1393</v>
      </c>
      <c r="AT976" s="153" t="s">
        <v>341</v>
      </c>
      <c r="AU976" s="153" t="s">
        <v>80</v>
      </c>
      <c r="AY976" s="3" t="s">
        <v>146</v>
      </c>
      <c r="BE976" s="154">
        <f t="shared" si="81"/>
        <v>0</v>
      </c>
      <c r="BF976" s="154">
        <f t="shared" si="82"/>
        <v>0</v>
      </c>
      <c r="BG976" s="154">
        <f t="shared" si="83"/>
        <v>0</v>
      </c>
      <c r="BH976" s="154">
        <f t="shared" si="84"/>
        <v>0</v>
      </c>
      <c r="BI976" s="154">
        <f t="shared" si="85"/>
        <v>0</v>
      </c>
      <c r="BJ976" s="3" t="s">
        <v>80</v>
      </c>
      <c r="BK976" s="155">
        <f t="shared" si="86"/>
        <v>0</v>
      </c>
      <c r="BL976" s="82" t="s">
        <v>488</v>
      </c>
      <c r="BM976" s="153" t="s">
        <v>2000</v>
      </c>
      <c r="BP976" s="195">
        <f t="shared" si="87"/>
        <v>1.0710065950000001</v>
      </c>
      <c r="BQ976" s="188">
        <v>0.26</v>
      </c>
    </row>
    <row r="977" spans="2:69" s="14" customFormat="1" ht="24.2" customHeight="1">
      <c r="B977" s="142"/>
      <c r="C977" s="184" t="s">
        <v>2001</v>
      </c>
      <c r="D977" s="184" t="s">
        <v>341</v>
      </c>
      <c r="E977" s="185" t="s">
        <v>2002</v>
      </c>
      <c r="F977" s="186" t="s">
        <v>2003</v>
      </c>
      <c r="G977" s="187" t="s">
        <v>151</v>
      </c>
      <c r="H977" s="188">
        <v>33</v>
      </c>
      <c r="I977" s="188"/>
      <c r="J977" s="188">
        <f t="shared" si="77"/>
        <v>0</v>
      </c>
      <c r="K977" s="189"/>
      <c r="L977" s="190"/>
      <c r="M977" s="191"/>
      <c r="N977" s="192" t="s">
        <v>35</v>
      </c>
      <c r="O977" s="151">
        <v>0</v>
      </c>
      <c r="P977" s="151">
        <f t="shared" si="78"/>
        <v>0</v>
      </c>
      <c r="Q977" s="151">
        <v>0</v>
      </c>
      <c r="R977" s="151">
        <f t="shared" si="79"/>
        <v>0</v>
      </c>
      <c r="S977" s="151">
        <v>0</v>
      </c>
      <c r="T977" s="152">
        <f t="shared" si="80"/>
        <v>0</v>
      </c>
      <c r="AR977" s="153" t="s">
        <v>1393</v>
      </c>
      <c r="AT977" s="153" t="s">
        <v>341</v>
      </c>
      <c r="AU977" s="153" t="s">
        <v>80</v>
      </c>
      <c r="AY977" s="3" t="s">
        <v>146</v>
      </c>
      <c r="BE977" s="154">
        <f t="shared" si="81"/>
        <v>0</v>
      </c>
      <c r="BF977" s="154">
        <f t="shared" si="82"/>
        <v>0</v>
      </c>
      <c r="BG977" s="154">
        <f t="shared" si="83"/>
        <v>0</v>
      </c>
      <c r="BH977" s="154">
        <f t="shared" si="84"/>
        <v>0</v>
      </c>
      <c r="BI977" s="154">
        <f t="shared" si="85"/>
        <v>0</v>
      </c>
      <c r="BJ977" s="3" t="s">
        <v>80</v>
      </c>
      <c r="BK977" s="155">
        <f t="shared" si="86"/>
        <v>0</v>
      </c>
      <c r="BL977" s="82" t="s">
        <v>488</v>
      </c>
      <c r="BM977" s="153" t="s">
        <v>2004</v>
      </c>
      <c r="BP977" s="195">
        <f t="shared" si="87"/>
        <v>1.0710065950000001</v>
      </c>
      <c r="BQ977" s="188">
        <v>0.81</v>
      </c>
    </row>
    <row r="978" spans="2:69" s="14" customFormat="1" ht="14.45" customHeight="1">
      <c r="B978" s="142"/>
      <c r="C978" s="184" t="s">
        <v>2005</v>
      </c>
      <c r="D978" s="184" t="s">
        <v>341</v>
      </c>
      <c r="E978" s="185" t="s">
        <v>2006</v>
      </c>
      <c r="F978" s="186" t="s">
        <v>2007</v>
      </c>
      <c r="G978" s="187" t="s">
        <v>151</v>
      </c>
      <c r="H978" s="188">
        <v>70</v>
      </c>
      <c r="I978" s="188"/>
      <c r="J978" s="188">
        <f t="shared" si="77"/>
        <v>0</v>
      </c>
      <c r="K978" s="189"/>
      <c r="L978" s="190"/>
      <c r="M978" s="191"/>
      <c r="N978" s="192" t="s">
        <v>35</v>
      </c>
      <c r="O978" s="151">
        <v>0</v>
      </c>
      <c r="P978" s="151">
        <f t="shared" si="78"/>
        <v>0</v>
      </c>
      <c r="Q978" s="151">
        <v>0</v>
      </c>
      <c r="R978" s="151">
        <f t="shared" si="79"/>
        <v>0</v>
      </c>
      <c r="S978" s="151">
        <v>0</v>
      </c>
      <c r="T978" s="152">
        <f t="shared" si="80"/>
        <v>0</v>
      </c>
      <c r="AR978" s="153" t="s">
        <v>1393</v>
      </c>
      <c r="AT978" s="153" t="s">
        <v>341</v>
      </c>
      <c r="AU978" s="153" t="s">
        <v>80</v>
      </c>
      <c r="AY978" s="3" t="s">
        <v>146</v>
      </c>
      <c r="BE978" s="154">
        <f t="shared" si="81"/>
        <v>0</v>
      </c>
      <c r="BF978" s="154">
        <f t="shared" si="82"/>
        <v>0</v>
      </c>
      <c r="BG978" s="154">
        <f t="shared" si="83"/>
        <v>0</v>
      </c>
      <c r="BH978" s="154">
        <f t="shared" si="84"/>
        <v>0</v>
      </c>
      <c r="BI978" s="154">
        <f t="shared" si="85"/>
        <v>0</v>
      </c>
      <c r="BJ978" s="3" t="s">
        <v>80</v>
      </c>
      <c r="BK978" s="155">
        <f t="shared" si="86"/>
        <v>0</v>
      </c>
      <c r="BL978" s="82" t="s">
        <v>488</v>
      </c>
      <c r="BM978" s="153" t="s">
        <v>2008</v>
      </c>
      <c r="BP978" s="195">
        <f t="shared" si="87"/>
        <v>1.0710065950000001</v>
      </c>
      <c r="BQ978" s="188">
        <v>0.314</v>
      </c>
    </row>
    <row r="979" spans="2:69" s="14" customFormat="1" ht="24.2" customHeight="1">
      <c r="B979" s="142"/>
      <c r="C979" s="184" t="s">
        <v>2009</v>
      </c>
      <c r="D979" s="184" t="s">
        <v>341</v>
      </c>
      <c r="E979" s="185" t="s">
        <v>2010</v>
      </c>
      <c r="F979" s="186" t="s">
        <v>2011</v>
      </c>
      <c r="G979" s="187" t="s">
        <v>151</v>
      </c>
      <c r="H979" s="188">
        <v>70</v>
      </c>
      <c r="I979" s="188"/>
      <c r="J979" s="188">
        <f t="shared" si="77"/>
        <v>0</v>
      </c>
      <c r="K979" s="189"/>
      <c r="L979" s="190"/>
      <c r="M979" s="191"/>
      <c r="N979" s="192" t="s">
        <v>35</v>
      </c>
      <c r="O979" s="151">
        <v>0</v>
      </c>
      <c r="P979" s="151">
        <f t="shared" si="78"/>
        <v>0</v>
      </c>
      <c r="Q979" s="151">
        <v>0</v>
      </c>
      <c r="R979" s="151">
        <f t="shared" si="79"/>
        <v>0</v>
      </c>
      <c r="S979" s="151">
        <v>0</v>
      </c>
      <c r="T979" s="152">
        <f t="shared" si="80"/>
        <v>0</v>
      </c>
      <c r="AR979" s="153" t="s">
        <v>1393</v>
      </c>
      <c r="AT979" s="153" t="s">
        <v>341</v>
      </c>
      <c r="AU979" s="153" t="s">
        <v>80</v>
      </c>
      <c r="AY979" s="3" t="s">
        <v>146</v>
      </c>
      <c r="BE979" s="154">
        <f t="shared" si="81"/>
        <v>0</v>
      </c>
      <c r="BF979" s="154">
        <f t="shared" si="82"/>
        <v>0</v>
      </c>
      <c r="BG979" s="154">
        <f t="shared" si="83"/>
        <v>0</v>
      </c>
      <c r="BH979" s="154">
        <f t="shared" si="84"/>
        <v>0</v>
      </c>
      <c r="BI979" s="154">
        <f t="shared" si="85"/>
        <v>0</v>
      </c>
      <c r="BJ979" s="3" t="s">
        <v>80</v>
      </c>
      <c r="BK979" s="155">
        <f t="shared" si="86"/>
        <v>0</v>
      </c>
      <c r="BL979" s="82" t="s">
        <v>488</v>
      </c>
      <c r="BM979" s="153" t="s">
        <v>2012</v>
      </c>
      <c r="BP979" s="195">
        <f t="shared" si="87"/>
        <v>1.0710065950000001</v>
      </c>
      <c r="BQ979" s="188">
        <v>1.31</v>
      </c>
    </row>
    <row r="980" spans="2:69" s="14" customFormat="1" ht="14.45" customHeight="1">
      <c r="B980" s="142"/>
      <c r="C980" s="184" t="s">
        <v>2013</v>
      </c>
      <c r="D980" s="184" t="s">
        <v>341</v>
      </c>
      <c r="E980" s="185" t="s">
        <v>2014</v>
      </c>
      <c r="F980" s="186" t="s">
        <v>2015</v>
      </c>
      <c r="G980" s="187" t="s">
        <v>151</v>
      </c>
      <c r="H980" s="188">
        <v>80</v>
      </c>
      <c r="I980" s="188"/>
      <c r="J980" s="188">
        <f t="shared" si="77"/>
        <v>0</v>
      </c>
      <c r="K980" s="189"/>
      <c r="L980" s="190"/>
      <c r="M980" s="191"/>
      <c r="N980" s="192" t="s">
        <v>35</v>
      </c>
      <c r="O980" s="151">
        <v>0</v>
      </c>
      <c r="P980" s="151">
        <f t="shared" si="78"/>
        <v>0</v>
      </c>
      <c r="Q980" s="151">
        <v>0</v>
      </c>
      <c r="R980" s="151">
        <f t="shared" si="79"/>
        <v>0</v>
      </c>
      <c r="S980" s="151">
        <v>0</v>
      </c>
      <c r="T980" s="152">
        <f t="shared" si="80"/>
        <v>0</v>
      </c>
      <c r="AR980" s="153" t="s">
        <v>1393</v>
      </c>
      <c r="AT980" s="153" t="s">
        <v>341</v>
      </c>
      <c r="AU980" s="153" t="s">
        <v>80</v>
      </c>
      <c r="AY980" s="3" t="s">
        <v>146</v>
      </c>
      <c r="BE980" s="154">
        <f t="shared" si="81"/>
        <v>0</v>
      </c>
      <c r="BF980" s="154">
        <f t="shared" si="82"/>
        <v>0</v>
      </c>
      <c r="BG980" s="154">
        <f t="shared" si="83"/>
        <v>0</v>
      </c>
      <c r="BH980" s="154">
        <f t="shared" si="84"/>
        <v>0</v>
      </c>
      <c r="BI980" s="154">
        <f t="shared" si="85"/>
        <v>0</v>
      </c>
      <c r="BJ980" s="3" t="s">
        <v>80</v>
      </c>
      <c r="BK980" s="155">
        <f t="shared" si="86"/>
        <v>0</v>
      </c>
      <c r="BL980" s="82" t="s">
        <v>488</v>
      </c>
      <c r="BM980" s="153" t="s">
        <v>2016</v>
      </c>
      <c r="BP980" s="195">
        <f t="shared" si="87"/>
        <v>1.0710065950000001</v>
      </c>
      <c r="BQ980" s="188">
        <v>0.19700000000000001</v>
      </c>
    </row>
    <row r="981" spans="2:69" s="14" customFormat="1" ht="14.45" customHeight="1">
      <c r="B981" s="142"/>
      <c r="C981" s="184" t="s">
        <v>2017</v>
      </c>
      <c r="D981" s="184" t="s">
        <v>341</v>
      </c>
      <c r="E981" s="185" t="s">
        <v>2018</v>
      </c>
      <c r="F981" s="186" t="s">
        <v>2019</v>
      </c>
      <c r="G981" s="187" t="s">
        <v>151</v>
      </c>
      <c r="H981" s="188">
        <v>53</v>
      </c>
      <c r="I981" s="188"/>
      <c r="J981" s="188">
        <f t="shared" si="77"/>
        <v>0</v>
      </c>
      <c r="K981" s="189"/>
      <c r="L981" s="190"/>
      <c r="M981" s="191"/>
      <c r="N981" s="192" t="s">
        <v>35</v>
      </c>
      <c r="O981" s="151">
        <v>0</v>
      </c>
      <c r="P981" s="151">
        <f t="shared" si="78"/>
        <v>0</v>
      </c>
      <c r="Q981" s="151">
        <v>0</v>
      </c>
      <c r="R981" s="151">
        <f t="shared" si="79"/>
        <v>0</v>
      </c>
      <c r="S981" s="151">
        <v>0</v>
      </c>
      <c r="T981" s="152">
        <f t="shared" si="80"/>
        <v>0</v>
      </c>
      <c r="AR981" s="153" t="s">
        <v>1393</v>
      </c>
      <c r="AT981" s="153" t="s">
        <v>341</v>
      </c>
      <c r="AU981" s="153" t="s">
        <v>80</v>
      </c>
      <c r="AY981" s="3" t="s">
        <v>146</v>
      </c>
      <c r="BE981" s="154">
        <f t="shared" si="81"/>
        <v>0</v>
      </c>
      <c r="BF981" s="154">
        <f t="shared" si="82"/>
        <v>0</v>
      </c>
      <c r="BG981" s="154">
        <f t="shared" si="83"/>
        <v>0</v>
      </c>
      <c r="BH981" s="154">
        <f t="shared" si="84"/>
        <v>0</v>
      </c>
      <c r="BI981" s="154">
        <f t="shared" si="85"/>
        <v>0</v>
      </c>
      <c r="BJ981" s="3" t="s">
        <v>80</v>
      </c>
      <c r="BK981" s="155">
        <f t="shared" si="86"/>
        <v>0</v>
      </c>
      <c r="BL981" s="82" t="s">
        <v>488</v>
      </c>
      <c r="BM981" s="153" t="s">
        <v>2020</v>
      </c>
      <c r="BP981" s="195">
        <f t="shared" si="87"/>
        <v>1.0710065950000001</v>
      </c>
      <c r="BQ981" s="188">
        <v>0.224</v>
      </c>
    </row>
    <row r="982" spans="2:69" s="14" customFormat="1" ht="14.45" customHeight="1">
      <c r="B982" s="142"/>
      <c r="C982" s="184" t="s">
        <v>2021</v>
      </c>
      <c r="D982" s="184" t="s">
        <v>341</v>
      </c>
      <c r="E982" s="185" t="s">
        <v>2022</v>
      </c>
      <c r="F982" s="186" t="s">
        <v>2023</v>
      </c>
      <c r="G982" s="187" t="s">
        <v>151</v>
      </c>
      <c r="H982" s="188">
        <v>60</v>
      </c>
      <c r="I982" s="188"/>
      <c r="J982" s="188">
        <f t="shared" si="77"/>
        <v>0</v>
      </c>
      <c r="K982" s="189"/>
      <c r="L982" s="190"/>
      <c r="M982" s="191"/>
      <c r="N982" s="192" t="s">
        <v>35</v>
      </c>
      <c r="O982" s="151">
        <v>0</v>
      </c>
      <c r="P982" s="151">
        <f t="shared" si="78"/>
        <v>0</v>
      </c>
      <c r="Q982" s="151">
        <v>0</v>
      </c>
      <c r="R982" s="151">
        <f t="shared" si="79"/>
        <v>0</v>
      </c>
      <c r="S982" s="151">
        <v>0</v>
      </c>
      <c r="T982" s="152">
        <f t="shared" si="80"/>
        <v>0</v>
      </c>
      <c r="AR982" s="153" t="s">
        <v>1393</v>
      </c>
      <c r="AT982" s="153" t="s">
        <v>341</v>
      </c>
      <c r="AU982" s="153" t="s">
        <v>80</v>
      </c>
      <c r="AY982" s="3" t="s">
        <v>146</v>
      </c>
      <c r="BE982" s="154">
        <f t="shared" si="81"/>
        <v>0</v>
      </c>
      <c r="BF982" s="154">
        <f t="shared" si="82"/>
        <v>0</v>
      </c>
      <c r="BG982" s="154">
        <f t="shared" si="83"/>
        <v>0</v>
      </c>
      <c r="BH982" s="154">
        <f t="shared" si="84"/>
        <v>0</v>
      </c>
      <c r="BI982" s="154">
        <f t="shared" si="85"/>
        <v>0</v>
      </c>
      <c r="BJ982" s="3" t="s">
        <v>80</v>
      </c>
      <c r="BK982" s="155">
        <f t="shared" si="86"/>
        <v>0</v>
      </c>
      <c r="BL982" s="82" t="s">
        <v>488</v>
      </c>
      <c r="BM982" s="153" t="s">
        <v>2024</v>
      </c>
      <c r="BP982" s="195">
        <f t="shared" si="87"/>
        <v>1.0710065950000001</v>
      </c>
      <c r="BQ982" s="188">
        <v>0.32800000000000001</v>
      </c>
    </row>
    <row r="983" spans="2:69" s="14" customFormat="1" ht="14.45" customHeight="1">
      <c r="B983" s="142"/>
      <c r="C983" s="184" t="s">
        <v>2025</v>
      </c>
      <c r="D983" s="184" t="s">
        <v>341</v>
      </c>
      <c r="E983" s="185" t="s">
        <v>2026</v>
      </c>
      <c r="F983" s="186" t="s">
        <v>2027</v>
      </c>
      <c r="G983" s="187" t="s">
        <v>151</v>
      </c>
      <c r="H983" s="188">
        <v>60</v>
      </c>
      <c r="I983" s="188"/>
      <c r="J983" s="188">
        <f t="shared" si="77"/>
        <v>0</v>
      </c>
      <c r="K983" s="189"/>
      <c r="L983" s="190"/>
      <c r="M983" s="191"/>
      <c r="N983" s="192" t="s">
        <v>35</v>
      </c>
      <c r="O983" s="151">
        <v>0</v>
      </c>
      <c r="P983" s="151">
        <f t="shared" si="78"/>
        <v>0</v>
      </c>
      <c r="Q983" s="151">
        <v>0</v>
      </c>
      <c r="R983" s="151">
        <f t="shared" si="79"/>
        <v>0</v>
      </c>
      <c r="S983" s="151">
        <v>0</v>
      </c>
      <c r="T983" s="152">
        <f t="shared" si="80"/>
        <v>0</v>
      </c>
      <c r="AR983" s="153" t="s">
        <v>1393</v>
      </c>
      <c r="AT983" s="153" t="s">
        <v>341</v>
      </c>
      <c r="AU983" s="153" t="s">
        <v>80</v>
      </c>
      <c r="AY983" s="3" t="s">
        <v>146</v>
      </c>
      <c r="BE983" s="154">
        <f t="shared" si="81"/>
        <v>0</v>
      </c>
      <c r="BF983" s="154">
        <f t="shared" si="82"/>
        <v>0</v>
      </c>
      <c r="BG983" s="154">
        <f t="shared" si="83"/>
        <v>0</v>
      </c>
      <c r="BH983" s="154">
        <f t="shared" si="84"/>
        <v>0</v>
      </c>
      <c r="BI983" s="154">
        <f t="shared" si="85"/>
        <v>0</v>
      </c>
      <c r="BJ983" s="3" t="s">
        <v>80</v>
      </c>
      <c r="BK983" s="155">
        <f t="shared" si="86"/>
        <v>0</v>
      </c>
      <c r="BL983" s="82" t="s">
        <v>488</v>
      </c>
      <c r="BM983" s="153" t="s">
        <v>2028</v>
      </c>
      <c r="BP983" s="195">
        <f t="shared" si="87"/>
        <v>1.0710065950000001</v>
      </c>
      <c r="BQ983" s="188">
        <v>4.0650000000000004</v>
      </c>
    </row>
    <row r="984" spans="2:69" s="14" customFormat="1" ht="24.2" customHeight="1">
      <c r="B984" s="142"/>
      <c r="C984" s="184" t="s">
        <v>2029</v>
      </c>
      <c r="D984" s="184" t="s">
        <v>341</v>
      </c>
      <c r="E984" s="185" t="s">
        <v>2030</v>
      </c>
      <c r="F984" s="186" t="s">
        <v>2031</v>
      </c>
      <c r="G984" s="187" t="s">
        <v>151</v>
      </c>
      <c r="H984" s="188">
        <v>18</v>
      </c>
      <c r="I984" s="188"/>
      <c r="J984" s="188">
        <f t="shared" si="77"/>
        <v>0</v>
      </c>
      <c r="K984" s="189"/>
      <c r="L984" s="190"/>
      <c r="M984" s="191"/>
      <c r="N984" s="192" t="s">
        <v>35</v>
      </c>
      <c r="O984" s="151">
        <v>0</v>
      </c>
      <c r="P984" s="151">
        <f t="shared" si="78"/>
        <v>0</v>
      </c>
      <c r="Q984" s="151">
        <v>0</v>
      </c>
      <c r="R984" s="151">
        <f t="shared" si="79"/>
        <v>0</v>
      </c>
      <c r="S984" s="151">
        <v>0</v>
      </c>
      <c r="T984" s="152">
        <f t="shared" si="80"/>
        <v>0</v>
      </c>
      <c r="AR984" s="153" t="s">
        <v>1393</v>
      </c>
      <c r="AT984" s="153" t="s">
        <v>341</v>
      </c>
      <c r="AU984" s="153" t="s">
        <v>80</v>
      </c>
      <c r="AY984" s="3" t="s">
        <v>146</v>
      </c>
      <c r="BE984" s="154">
        <f t="shared" si="81"/>
        <v>0</v>
      </c>
      <c r="BF984" s="154">
        <f t="shared" si="82"/>
        <v>0</v>
      </c>
      <c r="BG984" s="154">
        <f t="shared" si="83"/>
        <v>0</v>
      </c>
      <c r="BH984" s="154">
        <f t="shared" si="84"/>
        <v>0</v>
      </c>
      <c r="BI984" s="154">
        <f t="shared" si="85"/>
        <v>0</v>
      </c>
      <c r="BJ984" s="3" t="s">
        <v>80</v>
      </c>
      <c r="BK984" s="155">
        <f t="shared" si="86"/>
        <v>0</v>
      </c>
      <c r="BL984" s="82" t="s">
        <v>488</v>
      </c>
      <c r="BM984" s="153" t="s">
        <v>2032</v>
      </c>
      <c r="BP984" s="195">
        <f t="shared" si="87"/>
        <v>1.0710065950000001</v>
      </c>
      <c r="BQ984" s="188">
        <v>0.76100000000000001</v>
      </c>
    </row>
    <row r="985" spans="2:69" s="14" customFormat="1" ht="24.2" customHeight="1">
      <c r="B985" s="142"/>
      <c r="C985" s="184" t="s">
        <v>2033</v>
      </c>
      <c r="D985" s="184" t="s">
        <v>341</v>
      </c>
      <c r="E985" s="185" t="s">
        <v>2034</v>
      </c>
      <c r="F985" s="186" t="s">
        <v>2035</v>
      </c>
      <c r="G985" s="187" t="s">
        <v>151</v>
      </c>
      <c r="H985" s="188">
        <v>393</v>
      </c>
      <c r="I985" s="188"/>
      <c r="J985" s="188">
        <f t="shared" si="77"/>
        <v>0</v>
      </c>
      <c r="K985" s="189"/>
      <c r="L985" s="190"/>
      <c r="M985" s="191"/>
      <c r="N985" s="192" t="s">
        <v>35</v>
      </c>
      <c r="O985" s="151">
        <v>0</v>
      </c>
      <c r="P985" s="151">
        <f t="shared" si="78"/>
        <v>0</v>
      </c>
      <c r="Q985" s="151">
        <v>0</v>
      </c>
      <c r="R985" s="151">
        <f t="shared" si="79"/>
        <v>0</v>
      </c>
      <c r="S985" s="151">
        <v>0</v>
      </c>
      <c r="T985" s="152">
        <f t="shared" si="80"/>
        <v>0</v>
      </c>
      <c r="AR985" s="153" t="s">
        <v>1393</v>
      </c>
      <c r="AT985" s="153" t="s">
        <v>341</v>
      </c>
      <c r="AU985" s="153" t="s">
        <v>80</v>
      </c>
      <c r="AY985" s="3" t="s">
        <v>146</v>
      </c>
      <c r="BE985" s="154">
        <f t="shared" si="81"/>
        <v>0</v>
      </c>
      <c r="BF985" s="154">
        <f t="shared" si="82"/>
        <v>0</v>
      </c>
      <c r="BG985" s="154">
        <f t="shared" si="83"/>
        <v>0</v>
      </c>
      <c r="BH985" s="154">
        <f t="shared" si="84"/>
        <v>0</v>
      </c>
      <c r="BI985" s="154">
        <f t="shared" si="85"/>
        <v>0</v>
      </c>
      <c r="BJ985" s="3" t="s">
        <v>80</v>
      </c>
      <c r="BK985" s="155">
        <f t="shared" si="86"/>
        <v>0</v>
      </c>
      <c r="BL985" s="82" t="s">
        <v>488</v>
      </c>
      <c r="BM985" s="153" t="s">
        <v>2036</v>
      </c>
      <c r="BP985" s="195">
        <f t="shared" si="87"/>
        <v>1.0710065950000001</v>
      </c>
      <c r="BQ985" s="188">
        <v>0.49399999999999999</v>
      </c>
    </row>
    <row r="986" spans="2:69" s="14" customFormat="1" ht="24.2" customHeight="1">
      <c r="B986" s="142"/>
      <c r="C986" s="184" t="s">
        <v>2037</v>
      </c>
      <c r="D986" s="184" t="s">
        <v>341</v>
      </c>
      <c r="E986" s="185" t="s">
        <v>2030</v>
      </c>
      <c r="F986" s="186" t="s">
        <v>2031</v>
      </c>
      <c r="G986" s="187" t="s">
        <v>151</v>
      </c>
      <c r="H986" s="188">
        <v>54</v>
      </c>
      <c r="I986" s="188"/>
      <c r="J986" s="188">
        <f t="shared" si="77"/>
        <v>0</v>
      </c>
      <c r="K986" s="189"/>
      <c r="L986" s="190"/>
      <c r="M986" s="191"/>
      <c r="N986" s="192" t="s">
        <v>35</v>
      </c>
      <c r="O986" s="151">
        <v>0</v>
      </c>
      <c r="P986" s="151">
        <f t="shared" si="78"/>
        <v>0</v>
      </c>
      <c r="Q986" s="151">
        <v>0</v>
      </c>
      <c r="R986" s="151">
        <f t="shared" si="79"/>
        <v>0</v>
      </c>
      <c r="S986" s="151">
        <v>0</v>
      </c>
      <c r="T986" s="152">
        <f t="shared" si="80"/>
        <v>0</v>
      </c>
      <c r="AR986" s="153" t="s">
        <v>1393</v>
      </c>
      <c r="AT986" s="153" t="s">
        <v>341</v>
      </c>
      <c r="AU986" s="153" t="s">
        <v>80</v>
      </c>
      <c r="AY986" s="3" t="s">
        <v>146</v>
      </c>
      <c r="BE986" s="154">
        <f t="shared" si="81"/>
        <v>0</v>
      </c>
      <c r="BF986" s="154">
        <f t="shared" si="82"/>
        <v>0</v>
      </c>
      <c r="BG986" s="154">
        <f t="shared" si="83"/>
        <v>0</v>
      </c>
      <c r="BH986" s="154">
        <f t="shared" si="84"/>
        <v>0</v>
      </c>
      <c r="BI986" s="154">
        <f t="shared" si="85"/>
        <v>0</v>
      </c>
      <c r="BJ986" s="3" t="s">
        <v>80</v>
      </c>
      <c r="BK986" s="155">
        <f t="shared" si="86"/>
        <v>0</v>
      </c>
      <c r="BL986" s="82" t="s">
        <v>488</v>
      </c>
      <c r="BM986" s="153" t="s">
        <v>2038</v>
      </c>
      <c r="BP986" s="195">
        <f t="shared" si="87"/>
        <v>1.0710065950000001</v>
      </c>
      <c r="BQ986" s="188">
        <v>0.76100000000000001</v>
      </c>
    </row>
    <row r="987" spans="2:69" s="14" customFormat="1" ht="24.2" customHeight="1">
      <c r="B987" s="142"/>
      <c r="C987" s="184" t="s">
        <v>2039</v>
      </c>
      <c r="D987" s="184" t="s">
        <v>341</v>
      </c>
      <c r="E987" s="185" t="s">
        <v>2040</v>
      </c>
      <c r="F987" s="186" t="s">
        <v>2041</v>
      </c>
      <c r="G987" s="187" t="s">
        <v>151</v>
      </c>
      <c r="H987" s="188">
        <v>54</v>
      </c>
      <c r="I987" s="188"/>
      <c r="J987" s="188">
        <f t="shared" si="77"/>
        <v>0</v>
      </c>
      <c r="K987" s="189"/>
      <c r="L987" s="190"/>
      <c r="M987" s="191"/>
      <c r="N987" s="192" t="s">
        <v>35</v>
      </c>
      <c r="O987" s="151">
        <v>0</v>
      </c>
      <c r="P987" s="151">
        <f t="shared" si="78"/>
        <v>0</v>
      </c>
      <c r="Q987" s="151">
        <v>0</v>
      </c>
      <c r="R987" s="151">
        <f t="shared" si="79"/>
        <v>0</v>
      </c>
      <c r="S987" s="151">
        <v>0</v>
      </c>
      <c r="T987" s="152">
        <f t="shared" si="80"/>
        <v>0</v>
      </c>
      <c r="AR987" s="153" t="s">
        <v>1393</v>
      </c>
      <c r="AT987" s="153" t="s">
        <v>341</v>
      </c>
      <c r="AU987" s="153" t="s">
        <v>80</v>
      </c>
      <c r="AY987" s="3" t="s">
        <v>146</v>
      </c>
      <c r="BE987" s="154">
        <f t="shared" si="81"/>
        <v>0</v>
      </c>
      <c r="BF987" s="154">
        <f t="shared" si="82"/>
        <v>0</v>
      </c>
      <c r="BG987" s="154">
        <f t="shared" si="83"/>
        <v>0</v>
      </c>
      <c r="BH987" s="154">
        <f t="shared" si="84"/>
        <v>0</v>
      </c>
      <c r="BI987" s="154">
        <f t="shared" si="85"/>
        <v>0</v>
      </c>
      <c r="BJ987" s="3" t="s">
        <v>80</v>
      </c>
      <c r="BK987" s="155">
        <f t="shared" si="86"/>
        <v>0</v>
      </c>
      <c r="BL987" s="82" t="s">
        <v>488</v>
      </c>
      <c r="BM987" s="153" t="s">
        <v>2042</v>
      </c>
      <c r="BP987" s="195">
        <f t="shared" si="87"/>
        <v>1.0710065950000001</v>
      </c>
      <c r="BQ987" s="188">
        <v>0.49399999999999999</v>
      </c>
    </row>
    <row r="988" spans="2:69" s="14" customFormat="1" ht="24.2" customHeight="1">
      <c r="B988" s="142"/>
      <c r="C988" s="184" t="s">
        <v>2043</v>
      </c>
      <c r="D988" s="184" t="s">
        <v>341</v>
      </c>
      <c r="E988" s="185" t="s">
        <v>2044</v>
      </c>
      <c r="F988" s="186" t="s">
        <v>2045</v>
      </c>
      <c r="G988" s="187" t="s">
        <v>151</v>
      </c>
      <c r="H988" s="188">
        <v>61</v>
      </c>
      <c r="I988" s="188"/>
      <c r="J988" s="188">
        <f t="shared" si="77"/>
        <v>0</v>
      </c>
      <c r="K988" s="189"/>
      <c r="L988" s="190"/>
      <c r="M988" s="191"/>
      <c r="N988" s="192" t="s">
        <v>35</v>
      </c>
      <c r="O988" s="151">
        <v>0</v>
      </c>
      <c r="P988" s="151">
        <f t="shared" si="78"/>
        <v>0</v>
      </c>
      <c r="Q988" s="151">
        <v>0</v>
      </c>
      <c r="R988" s="151">
        <f t="shared" si="79"/>
        <v>0</v>
      </c>
      <c r="S988" s="151">
        <v>0</v>
      </c>
      <c r="T988" s="152">
        <f t="shared" si="80"/>
        <v>0</v>
      </c>
      <c r="AR988" s="153" t="s">
        <v>1393</v>
      </c>
      <c r="AT988" s="153" t="s">
        <v>341</v>
      </c>
      <c r="AU988" s="153" t="s">
        <v>80</v>
      </c>
      <c r="AY988" s="3" t="s">
        <v>146</v>
      </c>
      <c r="BE988" s="154">
        <f t="shared" si="81"/>
        <v>0</v>
      </c>
      <c r="BF988" s="154">
        <f t="shared" si="82"/>
        <v>0</v>
      </c>
      <c r="BG988" s="154">
        <f t="shared" si="83"/>
        <v>0</v>
      </c>
      <c r="BH988" s="154">
        <f t="shared" si="84"/>
        <v>0</v>
      </c>
      <c r="BI988" s="154">
        <f t="shared" si="85"/>
        <v>0</v>
      </c>
      <c r="BJ988" s="3" t="s">
        <v>80</v>
      </c>
      <c r="BK988" s="155">
        <f t="shared" si="86"/>
        <v>0</v>
      </c>
      <c r="BL988" s="82" t="s">
        <v>488</v>
      </c>
      <c r="BM988" s="153" t="s">
        <v>2046</v>
      </c>
      <c r="BP988" s="195">
        <f t="shared" si="87"/>
        <v>1.0710065950000001</v>
      </c>
      <c r="BQ988" s="188">
        <v>0.56399999999999995</v>
      </c>
    </row>
    <row r="989" spans="2:69" s="14" customFormat="1" ht="14.45" customHeight="1">
      <c r="B989" s="142"/>
      <c r="C989" s="184" t="s">
        <v>2047</v>
      </c>
      <c r="D989" s="184" t="s">
        <v>341</v>
      </c>
      <c r="E989" s="185" t="s">
        <v>2048</v>
      </c>
      <c r="F989" s="186" t="s">
        <v>2049</v>
      </c>
      <c r="G989" s="187" t="s">
        <v>151</v>
      </c>
      <c r="H989" s="188">
        <v>61</v>
      </c>
      <c r="I989" s="188"/>
      <c r="J989" s="188">
        <f t="shared" si="77"/>
        <v>0</v>
      </c>
      <c r="K989" s="189"/>
      <c r="L989" s="190"/>
      <c r="M989" s="191"/>
      <c r="N989" s="192" t="s">
        <v>35</v>
      </c>
      <c r="O989" s="151">
        <v>0</v>
      </c>
      <c r="P989" s="151">
        <f t="shared" si="78"/>
        <v>0</v>
      </c>
      <c r="Q989" s="151">
        <v>0</v>
      </c>
      <c r="R989" s="151">
        <f t="shared" si="79"/>
        <v>0</v>
      </c>
      <c r="S989" s="151">
        <v>0</v>
      </c>
      <c r="T989" s="152">
        <f t="shared" si="80"/>
        <v>0</v>
      </c>
      <c r="AR989" s="153" t="s">
        <v>1393</v>
      </c>
      <c r="AT989" s="153" t="s">
        <v>341</v>
      </c>
      <c r="AU989" s="153" t="s">
        <v>80</v>
      </c>
      <c r="AY989" s="3" t="s">
        <v>146</v>
      </c>
      <c r="BE989" s="154">
        <f t="shared" si="81"/>
        <v>0</v>
      </c>
      <c r="BF989" s="154">
        <f t="shared" si="82"/>
        <v>0</v>
      </c>
      <c r="BG989" s="154">
        <f t="shared" si="83"/>
        <v>0</v>
      </c>
      <c r="BH989" s="154">
        <f t="shared" si="84"/>
        <v>0</v>
      </c>
      <c r="BI989" s="154">
        <f t="shared" si="85"/>
        <v>0</v>
      </c>
      <c r="BJ989" s="3" t="s">
        <v>80</v>
      </c>
      <c r="BK989" s="155">
        <f t="shared" si="86"/>
        <v>0</v>
      </c>
      <c r="BL989" s="82" t="s">
        <v>488</v>
      </c>
      <c r="BM989" s="153" t="s">
        <v>2050</v>
      </c>
      <c r="BP989" s="195">
        <f t="shared" si="87"/>
        <v>1.0710065950000001</v>
      </c>
      <c r="BQ989" s="188">
        <v>0.70499999999999996</v>
      </c>
    </row>
    <row r="990" spans="2:69" s="14" customFormat="1" ht="14.45" customHeight="1">
      <c r="B990" s="142"/>
      <c r="C990" s="184" t="s">
        <v>2051</v>
      </c>
      <c r="D990" s="184" t="s">
        <v>341</v>
      </c>
      <c r="E990" s="185" t="s">
        <v>2052</v>
      </c>
      <c r="F990" s="186" t="s">
        <v>2053</v>
      </c>
      <c r="G990" s="187" t="s">
        <v>151</v>
      </c>
      <c r="H990" s="188">
        <v>21</v>
      </c>
      <c r="I990" s="188"/>
      <c r="J990" s="188">
        <f t="shared" si="77"/>
        <v>0</v>
      </c>
      <c r="K990" s="189"/>
      <c r="L990" s="190"/>
      <c r="M990" s="191"/>
      <c r="N990" s="192" t="s">
        <v>35</v>
      </c>
      <c r="O990" s="151">
        <v>0</v>
      </c>
      <c r="P990" s="151">
        <f t="shared" si="78"/>
        <v>0</v>
      </c>
      <c r="Q990" s="151">
        <v>0</v>
      </c>
      <c r="R990" s="151">
        <f t="shared" si="79"/>
        <v>0</v>
      </c>
      <c r="S990" s="151">
        <v>0</v>
      </c>
      <c r="T990" s="152">
        <f t="shared" si="80"/>
        <v>0</v>
      </c>
      <c r="AR990" s="153" t="s">
        <v>1393</v>
      </c>
      <c r="AT990" s="153" t="s">
        <v>341</v>
      </c>
      <c r="AU990" s="153" t="s">
        <v>80</v>
      </c>
      <c r="AY990" s="3" t="s">
        <v>146</v>
      </c>
      <c r="BE990" s="154">
        <f t="shared" si="81"/>
        <v>0</v>
      </c>
      <c r="BF990" s="154">
        <f t="shared" si="82"/>
        <v>0</v>
      </c>
      <c r="BG990" s="154">
        <f t="shared" si="83"/>
        <v>0</v>
      </c>
      <c r="BH990" s="154">
        <f t="shared" si="84"/>
        <v>0</v>
      </c>
      <c r="BI990" s="154">
        <f t="shared" si="85"/>
        <v>0</v>
      </c>
      <c r="BJ990" s="3" t="s">
        <v>80</v>
      </c>
      <c r="BK990" s="155">
        <f t="shared" si="86"/>
        <v>0</v>
      </c>
      <c r="BL990" s="82" t="s">
        <v>488</v>
      </c>
      <c r="BM990" s="153" t="s">
        <v>2054</v>
      </c>
      <c r="BP990" s="195">
        <f t="shared" si="87"/>
        <v>1.0710065950000001</v>
      </c>
      <c r="BQ990" s="188">
        <v>2.089</v>
      </c>
    </row>
    <row r="991" spans="2:69" s="14" customFormat="1" ht="14.45" customHeight="1">
      <c r="B991" s="142"/>
      <c r="C991" s="184" t="s">
        <v>2055</v>
      </c>
      <c r="D991" s="184" t="s">
        <v>341</v>
      </c>
      <c r="E991" s="185" t="s">
        <v>2056</v>
      </c>
      <c r="F991" s="186" t="s">
        <v>2057</v>
      </c>
      <c r="G991" s="187" t="s">
        <v>151</v>
      </c>
      <c r="H991" s="188">
        <v>21</v>
      </c>
      <c r="I991" s="188"/>
      <c r="J991" s="188">
        <f t="shared" si="77"/>
        <v>0</v>
      </c>
      <c r="K991" s="189"/>
      <c r="L991" s="190"/>
      <c r="M991" s="191"/>
      <c r="N991" s="192" t="s">
        <v>35</v>
      </c>
      <c r="O991" s="151">
        <v>0</v>
      </c>
      <c r="P991" s="151">
        <f t="shared" si="78"/>
        <v>0</v>
      </c>
      <c r="Q991" s="151">
        <v>0</v>
      </c>
      <c r="R991" s="151">
        <f t="shared" si="79"/>
        <v>0</v>
      </c>
      <c r="S991" s="151">
        <v>0</v>
      </c>
      <c r="T991" s="152">
        <f t="shared" si="80"/>
        <v>0</v>
      </c>
      <c r="AR991" s="153" t="s">
        <v>1393</v>
      </c>
      <c r="AT991" s="153" t="s">
        <v>341</v>
      </c>
      <c r="AU991" s="153" t="s">
        <v>80</v>
      </c>
      <c r="AY991" s="3" t="s">
        <v>146</v>
      </c>
      <c r="BE991" s="154">
        <f t="shared" si="81"/>
        <v>0</v>
      </c>
      <c r="BF991" s="154">
        <f t="shared" si="82"/>
        <v>0</v>
      </c>
      <c r="BG991" s="154">
        <f t="shared" si="83"/>
        <v>0</v>
      </c>
      <c r="BH991" s="154">
        <f t="shared" si="84"/>
        <v>0</v>
      </c>
      <c r="BI991" s="154">
        <f t="shared" si="85"/>
        <v>0</v>
      </c>
      <c r="BJ991" s="3" t="s">
        <v>80</v>
      </c>
      <c r="BK991" s="155">
        <f t="shared" si="86"/>
        <v>0</v>
      </c>
      <c r="BL991" s="82" t="s">
        <v>488</v>
      </c>
      <c r="BM991" s="153" t="s">
        <v>2058</v>
      </c>
      <c r="BP991" s="195">
        <f t="shared" si="87"/>
        <v>1.0710065950000001</v>
      </c>
      <c r="BQ991" s="188">
        <v>3.875</v>
      </c>
    </row>
    <row r="992" spans="2:69" s="14" customFormat="1" ht="14.45" customHeight="1">
      <c r="B992" s="142"/>
      <c r="C992" s="184" t="s">
        <v>2059</v>
      </c>
      <c r="D992" s="184" t="s">
        <v>341</v>
      </c>
      <c r="E992" s="185" t="s">
        <v>2060</v>
      </c>
      <c r="F992" s="186" t="s">
        <v>2061</v>
      </c>
      <c r="G992" s="187"/>
      <c r="H992" s="188">
        <v>320.584</v>
      </c>
      <c r="I992" s="188"/>
      <c r="J992" s="188">
        <f t="shared" si="77"/>
        <v>0</v>
      </c>
      <c r="K992" s="189"/>
      <c r="L992" s="190"/>
      <c r="M992" s="191"/>
      <c r="N992" s="192" t="s">
        <v>35</v>
      </c>
      <c r="O992" s="151">
        <v>0</v>
      </c>
      <c r="P992" s="151">
        <f t="shared" si="78"/>
        <v>0</v>
      </c>
      <c r="Q992" s="151">
        <v>0</v>
      </c>
      <c r="R992" s="151">
        <f t="shared" si="79"/>
        <v>0</v>
      </c>
      <c r="S992" s="151">
        <v>0</v>
      </c>
      <c r="T992" s="152">
        <f t="shared" si="80"/>
        <v>0</v>
      </c>
      <c r="AR992" s="153" t="s">
        <v>1393</v>
      </c>
      <c r="AT992" s="153" t="s">
        <v>341</v>
      </c>
      <c r="AU992" s="153" t="s">
        <v>80</v>
      </c>
      <c r="AY992" s="3" t="s">
        <v>146</v>
      </c>
      <c r="BE992" s="154">
        <f t="shared" si="81"/>
        <v>0</v>
      </c>
      <c r="BF992" s="154">
        <f t="shared" si="82"/>
        <v>0</v>
      </c>
      <c r="BG992" s="154">
        <f t="shared" si="83"/>
        <v>0</v>
      </c>
      <c r="BH992" s="154">
        <f t="shared" si="84"/>
        <v>0</v>
      </c>
      <c r="BI992" s="154">
        <f t="shared" si="85"/>
        <v>0</v>
      </c>
      <c r="BJ992" s="3" t="s">
        <v>80</v>
      </c>
      <c r="BK992" s="155">
        <f t="shared" si="86"/>
        <v>0</v>
      </c>
      <c r="BL992" s="82" t="s">
        <v>488</v>
      </c>
      <c r="BM992" s="153" t="s">
        <v>2062</v>
      </c>
      <c r="BP992" s="195">
        <f t="shared" si="87"/>
        <v>1.0710065950000001</v>
      </c>
      <c r="BQ992" s="188">
        <v>6.6</v>
      </c>
    </row>
    <row r="993" spans="2:69" s="14" customFormat="1" ht="24.2" customHeight="1">
      <c r="B993" s="142"/>
      <c r="C993" s="184" t="s">
        <v>2063</v>
      </c>
      <c r="D993" s="184" t="s">
        <v>341</v>
      </c>
      <c r="E993" s="185" t="s">
        <v>2064</v>
      </c>
      <c r="F993" s="186" t="s">
        <v>2065</v>
      </c>
      <c r="G993" s="187" t="s">
        <v>151</v>
      </c>
      <c r="H993" s="188">
        <v>62</v>
      </c>
      <c r="I993" s="188"/>
      <c r="J993" s="188">
        <f t="shared" si="77"/>
        <v>0</v>
      </c>
      <c r="K993" s="189"/>
      <c r="L993" s="190"/>
      <c r="M993" s="191"/>
      <c r="N993" s="192" t="s">
        <v>35</v>
      </c>
      <c r="O993" s="151">
        <v>0</v>
      </c>
      <c r="P993" s="151">
        <f t="shared" si="78"/>
        <v>0</v>
      </c>
      <c r="Q993" s="151">
        <v>0</v>
      </c>
      <c r="R993" s="151">
        <f t="shared" si="79"/>
        <v>0</v>
      </c>
      <c r="S993" s="151">
        <v>0</v>
      </c>
      <c r="T993" s="152">
        <f t="shared" si="80"/>
        <v>0</v>
      </c>
      <c r="AR993" s="153" t="s">
        <v>1393</v>
      </c>
      <c r="AT993" s="153" t="s">
        <v>341</v>
      </c>
      <c r="AU993" s="153" t="s">
        <v>80</v>
      </c>
      <c r="AY993" s="3" t="s">
        <v>146</v>
      </c>
      <c r="BE993" s="154">
        <f t="shared" si="81"/>
        <v>0</v>
      </c>
      <c r="BF993" s="154">
        <f t="shared" si="82"/>
        <v>0</v>
      </c>
      <c r="BG993" s="154">
        <f t="shared" si="83"/>
        <v>0</v>
      </c>
      <c r="BH993" s="154">
        <f t="shared" si="84"/>
        <v>0</v>
      </c>
      <c r="BI993" s="154">
        <f t="shared" si="85"/>
        <v>0</v>
      </c>
      <c r="BJ993" s="3" t="s">
        <v>80</v>
      </c>
      <c r="BK993" s="155">
        <f t="shared" si="86"/>
        <v>0</v>
      </c>
      <c r="BL993" s="82" t="s">
        <v>488</v>
      </c>
      <c r="BM993" s="153" t="s">
        <v>2066</v>
      </c>
      <c r="BP993" s="195">
        <f t="shared" si="87"/>
        <v>1.0710065950000001</v>
      </c>
      <c r="BQ993" s="188">
        <v>4.26</v>
      </c>
    </row>
    <row r="994" spans="2:69" s="14" customFormat="1" ht="24.2" customHeight="1">
      <c r="B994" s="142"/>
      <c r="C994" s="184" t="s">
        <v>2067</v>
      </c>
      <c r="D994" s="184" t="s">
        <v>341</v>
      </c>
      <c r="E994" s="185" t="s">
        <v>2068</v>
      </c>
      <c r="F994" s="186" t="s">
        <v>2069</v>
      </c>
      <c r="G994" s="187" t="s">
        <v>151</v>
      </c>
      <c r="H994" s="188">
        <v>77</v>
      </c>
      <c r="I994" s="188"/>
      <c r="J994" s="188">
        <f t="shared" si="77"/>
        <v>0</v>
      </c>
      <c r="K994" s="189"/>
      <c r="L994" s="190"/>
      <c r="M994" s="191"/>
      <c r="N994" s="192" t="s">
        <v>35</v>
      </c>
      <c r="O994" s="151">
        <v>0</v>
      </c>
      <c r="P994" s="151">
        <f t="shared" si="78"/>
        <v>0</v>
      </c>
      <c r="Q994" s="151">
        <v>0</v>
      </c>
      <c r="R994" s="151">
        <f t="shared" si="79"/>
        <v>0</v>
      </c>
      <c r="S994" s="151">
        <v>0</v>
      </c>
      <c r="T994" s="152">
        <f t="shared" si="80"/>
        <v>0</v>
      </c>
      <c r="AR994" s="153" t="s">
        <v>1393</v>
      </c>
      <c r="AT994" s="153" t="s">
        <v>341</v>
      </c>
      <c r="AU994" s="153" t="s">
        <v>80</v>
      </c>
      <c r="AY994" s="3" t="s">
        <v>146</v>
      </c>
      <c r="BE994" s="154">
        <f t="shared" si="81"/>
        <v>0</v>
      </c>
      <c r="BF994" s="154">
        <f t="shared" si="82"/>
        <v>0</v>
      </c>
      <c r="BG994" s="154">
        <f t="shared" si="83"/>
        <v>0</v>
      </c>
      <c r="BH994" s="154">
        <f t="shared" si="84"/>
        <v>0</v>
      </c>
      <c r="BI994" s="154">
        <f t="shared" si="85"/>
        <v>0</v>
      </c>
      <c r="BJ994" s="3" t="s">
        <v>80</v>
      </c>
      <c r="BK994" s="155">
        <f t="shared" si="86"/>
        <v>0</v>
      </c>
      <c r="BL994" s="82" t="s">
        <v>488</v>
      </c>
      <c r="BM994" s="153" t="s">
        <v>2070</v>
      </c>
      <c r="BP994" s="195">
        <f t="shared" si="87"/>
        <v>1.0710065950000001</v>
      </c>
      <c r="BQ994" s="188">
        <v>8.7509999999999994</v>
      </c>
    </row>
    <row r="995" spans="2:69" s="14" customFormat="1" ht="24.2" customHeight="1">
      <c r="B995" s="142"/>
      <c r="C995" s="184" t="s">
        <v>2071</v>
      </c>
      <c r="D995" s="184" t="s">
        <v>341</v>
      </c>
      <c r="E995" s="185" t="s">
        <v>2072</v>
      </c>
      <c r="F995" s="186" t="s">
        <v>2073</v>
      </c>
      <c r="G995" s="187" t="s">
        <v>151</v>
      </c>
      <c r="H995" s="188">
        <v>43</v>
      </c>
      <c r="I995" s="188"/>
      <c r="J995" s="188">
        <f t="shared" si="77"/>
        <v>0</v>
      </c>
      <c r="K995" s="189"/>
      <c r="L995" s="190"/>
      <c r="M995" s="191"/>
      <c r="N995" s="192" t="s">
        <v>35</v>
      </c>
      <c r="O995" s="151">
        <v>0</v>
      </c>
      <c r="P995" s="151">
        <f t="shared" si="78"/>
        <v>0</v>
      </c>
      <c r="Q995" s="151">
        <v>0</v>
      </c>
      <c r="R995" s="151">
        <f t="shared" si="79"/>
        <v>0</v>
      </c>
      <c r="S995" s="151">
        <v>0</v>
      </c>
      <c r="T995" s="152">
        <f t="shared" si="80"/>
        <v>0</v>
      </c>
      <c r="AR995" s="153" t="s">
        <v>1393</v>
      </c>
      <c r="AT995" s="153" t="s">
        <v>341</v>
      </c>
      <c r="AU995" s="153" t="s">
        <v>80</v>
      </c>
      <c r="AY995" s="3" t="s">
        <v>146</v>
      </c>
      <c r="BE995" s="154">
        <f t="shared" si="81"/>
        <v>0</v>
      </c>
      <c r="BF995" s="154">
        <f t="shared" si="82"/>
        <v>0</v>
      </c>
      <c r="BG995" s="154">
        <f t="shared" si="83"/>
        <v>0</v>
      </c>
      <c r="BH995" s="154">
        <f t="shared" si="84"/>
        <v>0</v>
      </c>
      <c r="BI995" s="154">
        <f t="shared" si="85"/>
        <v>0</v>
      </c>
      <c r="BJ995" s="3" t="s">
        <v>80</v>
      </c>
      <c r="BK995" s="155">
        <f t="shared" si="86"/>
        <v>0</v>
      </c>
      <c r="BL995" s="82" t="s">
        <v>488</v>
      </c>
      <c r="BM995" s="153" t="s">
        <v>2074</v>
      </c>
      <c r="BP995" s="195">
        <f t="shared" si="87"/>
        <v>1.0710065950000001</v>
      </c>
      <c r="BQ995" s="188">
        <v>4.7469999999999999</v>
      </c>
    </row>
    <row r="996" spans="2:69" s="14" customFormat="1" ht="24.2" customHeight="1">
      <c r="B996" s="142"/>
      <c r="C996" s="184" t="s">
        <v>2075</v>
      </c>
      <c r="D996" s="184" t="s">
        <v>341</v>
      </c>
      <c r="E996" s="185" t="s">
        <v>2076</v>
      </c>
      <c r="F996" s="186" t="s">
        <v>2077</v>
      </c>
      <c r="G996" s="187" t="s">
        <v>151</v>
      </c>
      <c r="H996" s="188">
        <v>2</v>
      </c>
      <c r="I996" s="188"/>
      <c r="J996" s="188">
        <f t="shared" si="77"/>
        <v>0</v>
      </c>
      <c r="K996" s="189"/>
      <c r="L996" s="190"/>
      <c r="M996" s="191"/>
      <c r="N996" s="192" t="s">
        <v>35</v>
      </c>
      <c r="O996" s="151">
        <v>0</v>
      </c>
      <c r="P996" s="151">
        <f t="shared" si="78"/>
        <v>0</v>
      </c>
      <c r="Q996" s="151">
        <v>0</v>
      </c>
      <c r="R996" s="151">
        <f t="shared" si="79"/>
        <v>0</v>
      </c>
      <c r="S996" s="151">
        <v>0</v>
      </c>
      <c r="T996" s="152">
        <f t="shared" si="80"/>
        <v>0</v>
      </c>
      <c r="AR996" s="153" t="s">
        <v>1393</v>
      </c>
      <c r="AT996" s="153" t="s">
        <v>341</v>
      </c>
      <c r="AU996" s="153" t="s">
        <v>80</v>
      </c>
      <c r="AY996" s="3" t="s">
        <v>146</v>
      </c>
      <c r="BE996" s="154">
        <f t="shared" si="81"/>
        <v>0</v>
      </c>
      <c r="BF996" s="154">
        <f t="shared" si="82"/>
        <v>0</v>
      </c>
      <c r="BG996" s="154">
        <f t="shared" si="83"/>
        <v>0</v>
      </c>
      <c r="BH996" s="154">
        <f t="shared" si="84"/>
        <v>0</v>
      </c>
      <c r="BI996" s="154">
        <f t="shared" si="85"/>
        <v>0</v>
      </c>
      <c r="BJ996" s="3" t="s">
        <v>80</v>
      </c>
      <c r="BK996" s="155">
        <f t="shared" si="86"/>
        <v>0</v>
      </c>
      <c r="BL996" s="82" t="s">
        <v>488</v>
      </c>
      <c r="BM996" s="153" t="s">
        <v>2078</v>
      </c>
      <c r="BP996" s="195">
        <f t="shared" si="87"/>
        <v>1.0710065950000001</v>
      </c>
      <c r="BQ996" s="188">
        <v>1.5580000000000001</v>
      </c>
    </row>
    <row r="997" spans="2:69" s="14" customFormat="1" ht="24.2" customHeight="1">
      <c r="B997" s="142"/>
      <c r="C997" s="184" t="s">
        <v>2079</v>
      </c>
      <c r="D997" s="184" t="s">
        <v>341</v>
      </c>
      <c r="E997" s="185" t="s">
        <v>2080</v>
      </c>
      <c r="F997" s="186" t="s">
        <v>2081</v>
      </c>
      <c r="G997" s="187" t="s">
        <v>151</v>
      </c>
      <c r="H997" s="188">
        <v>45</v>
      </c>
      <c r="I997" s="188"/>
      <c r="J997" s="188">
        <f t="shared" si="77"/>
        <v>0</v>
      </c>
      <c r="K997" s="189"/>
      <c r="L997" s="190"/>
      <c r="M997" s="191"/>
      <c r="N997" s="192" t="s">
        <v>35</v>
      </c>
      <c r="O997" s="151">
        <v>0</v>
      </c>
      <c r="P997" s="151">
        <f t="shared" si="78"/>
        <v>0</v>
      </c>
      <c r="Q997" s="151">
        <v>0</v>
      </c>
      <c r="R997" s="151">
        <f t="shared" si="79"/>
        <v>0</v>
      </c>
      <c r="S997" s="151">
        <v>0</v>
      </c>
      <c r="T997" s="152">
        <f t="shared" si="80"/>
        <v>0</v>
      </c>
      <c r="AR997" s="153" t="s">
        <v>1393</v>
      </c>
      <c r="AT997" s="153" t="s">
        <v>341</v>
      </c>
      <c r="AU997" s="153" t="s">
        <v>80</v>
      </c>
      <c r="AY997" s="3" t="s">
        <v>146</v>
      </c>
      <c r="BE997" s="154">
        <f t="shared" si="81"/>
        <v>0</v>
      </c>
      <c r="BF997" s="154">
        <f t="shared" si="82"/>
        <v>0</v>
      </c>
      <c r="BG997" s="154">
        <f t="shared" si="83"/>
        <v>0</v>
      </c>
      <c r="BH997" s="154">
        <f t="shared" si="84"/>
        <v>0</v>
      </c>
      <c r="BI997" s="154">
        <f t="shared" si="85"/>
        <v>0</v>
      </c>
      <c r="BJ997" s="3" t="s">
        <v>80</v>
      </c>
      <c r="BK997" s="155">
        <f t="shared" si="86"/>
        <v>0</v>
      </c>
      <c r="BL997" s="82" t="s">
        <v>488</v>
      </c>
      <c r="BM997" s="153" t="s">
        <v>2082</v>
      </c>
      <c r="BP997" s="195">
        <f t="shared" si="87"/>
        <v>1.0710065950000001</v>
      </c>
      <c r="BQ997" s="188">
        <v>0.80100000000000005</v>
      </c>
    </row>
    <row r="998" spans="2:69" s="14" customFormat="1" ht="14.45" customHeight="1">
      <c r="B998" s="142"/>
      <c r="C998" s="184" t="s">
        <v>2083</v>
      </c>
      <c r="D998" s="184" t="s">
        <v>341</v>
      </c>
      <c r="E998" s="185" t="s">
        <v>2084</v>
      </c>
      <c r="F998" s="186" t="s">
        <v>2085</v>
      </c>
      <c r="G998" s="187" t="s">
        <v>322</v>
      </c>
      <c r="H998" s="188">
        <v>2.34</v>
      </c>
      <c r="I998" s="188"/>
      <c r="J998" s="188">
        <f t="shared" si="77"/>
        <v>0</v>
      </c>
      <c r="K998" s="189"/>
      <c r="L998" s="190"/>
      <c r="M998" s="191"/>
      <c r="N998" s="192" t="s">
        <v>35</v>
      </c>
      <c r="O998" s="151">
        <v>0</v>
      </c>
      <c r="P998" s="151">
        <f t="shared" si="78"/>
        <v>0</v>
      </c>
      <c r="Q998" s="151">
        <v>0</v>
      </c>
      <c r="R998" s="151">
        <f t="shared" si="79"/>
        <v>0</v>
      </c>
      <c r="S998" s="151">
        <v>0</v>
      </c>
      <c r="T998" s="152">
        <f t="shared" si="80"/>
        <v>0</v>
      </c>
      <c r="AR998" s="153" t="s">
        <v>1393</v>
      </c>
      <c r="AT998" s="153" t="s">
        <v>341</v>
      </c>
      <c r="AU998" s="153" t="s">
        <v>80</v>
      </c>
      <c r="AY998" s="3" t="s">
        <v>146</v>
      </c>
      <c r="BE998" s="154">
        <f t="shared" si="81"/>
        <v>0</v>
      </c>
      <c r="BF998" s="154">
        <f t="shared" si="82"/>
        <v>0</v>
      </c>
      <c r="BG998" s="154">
        <f t="shared" si="83"/>
        <v>0</v>
      </c>
      <c r="BH998" s="154">
        <f t="shared" si="84"/>
        <v>0</v>
      </c>
      <c r="BI998" s="154">
        <f t="shared" si="85"/>
        <v>0</v>
      </c>
      <c r="BJ998" s="3" t="s">
        <v>80</v>
      </c>
      <c r="BK998" s="155">
        <f t="shared" si="86"/>
        <v>0</v>
      </c>
      <c r="BL998" s="82" t="s">
        <v>488</v>
      </c>
      <c r="BM998" s="153" t="s">
        <v>2086</v>
      </c>
      <c r="BP998" s="195">
        <f t="shared" si="87"/>
        <v>1.0710065950000001</v>
      </c>
      <c r="BQ998" s="188">
        <v>15.038</v>
      </c>
    </row>
    <row r="999" spans="2:69" s="14" customFormat="1" ht="24.2" customHeight="1">
      <c r="B999" s="142"/>
      <c r="C999" s="184" t="s">
        <v>2087</v>
      </c>
      <c r="D999" s="184" t="s">
        <v>341</v>
      </c>
      <c r="E999" s="185" t="s">
        <v>2088</v>
      </c>
      <c r="F999" s="186" t="s">
        <v>2089</v>
      </c>
      <c r="G999" s="187" t="s">
        <v>151</v>
      </c>
      <c r="H999" s="188">
        <v>43</v>
      </c>
      <c r="I999" s="188"/>
      <c r="J999" s="188">
        <f t="shared" si="77"/>
        <v>0</v>
      </c>
      <c r="K999" s="189"/>
      <c r="L999" s="190"/>
      <c r="M999" s="191"/>
      <c r="N999" s="192" t="s">
        <v>35</v>
      </c>
      <c r="O999" s="151">
        <v>0</v>
      </c>
      <c r="P999" s="151">
        <f t="shared" si="78"/>
        <v>0</v>
      </c>
      <c r="Q999" s="151">
        <v>0</v>
      </c>
      <c r="R999" s="151">
        <f t="shared" si="79"/>
        <v>0</v>
      </c>
      <c r="S999" s="151">
        <v>0</v>
      </c>
      <c r="T999" s="152">
        <f t="shared" si="80"/>
        <v>0</v>
      </c>
      <c r="AR999" s="153" t="s">
        <v>1393</v>
      </c>
      <c r="AT999" s="153" t="s">
        <v>341</v>
      </c>
      <c r="AU999" s="153" t="s">
        <v>80</v>
      </c>
      <c r="AY999" s="3" t="s">
        <v>146</v>
      </c>
      <c r="BE999" s="154">
        <f t="shared" si="81"/>
        <v>0</v>
      </c>
      <c r="BF999" s="154">
        <f t="shared" si="82"/>
        <v>0</v>
      </c>
      <c r="BG999" s="154">
        <f t="shared" si="83"/>
        <v>0</v>
      </c>
      <c r="BH999" s="154">
        <f t="shared" si="84"/>
        <v>0</v>
      </c>
      <c r="BI999" s="154">
        <f t="shared" si="85"/>
        <v>0</v>
      </c>
      <c r="BJ999" s="3" t="s">
        <v>80</v>
      </c>
      <c r="BK999" s="155">
        <f t="shared" si="86"/>
        <v>0</v>
      </c>
      <c r="BL999" s="82" t="s">
        <v>488</v>
      </c>
      <c r="BM999" s="153" t="s">
        <v>2090</v>
      </c>
      <c r="BP999" s="195">
        <f t="shared" si="87"/>
        <v>1.0710065950000001</v>
      </c>
      <c r="BQ999" s="188">
        <v>0.40300000000000002</v>
      </c>
    </row>
    <row r="1000" spans="2:69" s="14" customFormat="1" ht="14.45" customHeight="1">
      <c r="B1000" s="142"/>
      <c r="C1000" s="184" t="s">
        <v>2091</v>
      </c>
      <c r="D1000" s="184" t="s">
        <v>341</v>
      </c>
      <c r="E1000" s="185" t="s">
        <v>2092</v>
      </c>
      <c r="F1000" s="186" t="s">
        <v>2093</v>
      </c>
      <c r="G1000" s="187" t="s">
        <v>151</v>
      </c>
      <c r="H1000" s="188">
        <v>43</v>
      </c>
      <c r="I1000" s="188"/>
      <c r="J1000" s="188">
        <f t="shared" si="77"/>
        <v>0</v>
      </c>
      <c r="K1000" s="189"/>
      <c r="L1000" s="190"/>
      <c r="M1000" s="191"/>
      <c r="N1000" s="192" t="s">
        <v>35</v>
      </c>
      <c r="O1000" s="151">
        <v>0</v>
      </c>
      <c r="P1000" s="151">
        <f t="shared" si="78"/>
        <v>0</v>
      </c>
      <c r="Q1000" s="151">
        <v>0</v>
      </c>
      <c r="R1000" s="151">
        <f t="shared" si="79"/>
        <v>0</v>
      </c>
      <c r="S1000" s="151">
        <v>0</v>
      </c>
      <c r="T1000" s="152">
        <f t="shared" si="80"/>
        <v>0</v>
      </c>
      <c r="AR1000" s="153" t="s">
        <v>1393</v>
      </c>
      <c r="AT1000" s="153" t="s">
        <v>341</v>
      </c>
      <c r="AU1000" s="153" t="s">
        <v>80</v>
      </c>
      <c r="AY1000" s="3" t="s">
        <v>146</v>
      </c>
      <c r="BE1000" s="154">
        <f t="shared" si="81"/>
        <v>0</v>
      </c>
      <c r="BF1000" s="154">
        <f t="shared" si="82"/>
        <v>0</v>
      </c>
      <c r="BG1000" s="154">
        <f t="shared" si="83"/>
        <v>0</v>
      </c>
      <c r="BH1000" s="154">
        <f t="shared" si="84"/>
        <v>0</v>
      </c>
      <c r="BI1000" s="154">
        <f t="shared" si="85"/>
        <v>0</v>
      </c>
      <c r="BJ1000" s="3" t="s">
        <v>80</v>
      </c>
      <c r="BK1000" s="155">
        <f t="shared" si="86"/>
        <v>0</v>
      </c>
      <c r="BL1000" s="82" t="s">
        <v>488</v>
      </c>
      <c r="BM1000" s="153" t="s">
        <v>2094</v>
      </c>
      <c r="BP1000" s="195">
        <f t="shared" si="87"/>
        <v>1.0710065950000001</v>
      </c>
      <c r="BQ1000" s="188">
        <v>0.57799999999999996</v>
      </c>
    </row>
    <row r="1001" spans="2:69" s="14" customFormat="1" ht="24.2" customHeight="1">
      <c r="B1001" s="142"/>
      <c r="C1001" s="184" t="s">
        <v>2095</v>
      </c>
      <c r="D1001" s="184" t="s">
        <v>341</v>
      </c>
      <c r="E1001" s="185" t="s">
        <v>2096</v>
      </c>
      <c r="F1001" s="186" t="s">
        <v>2097</v>
      </c>
      <c r="G1001" s="187" t="s">
        <v>151</v>
      </c>
      <c r="H1001" s="188">
        <v>62</v>
      </c>
      <c r="I1001" s="188"/>
      <c r="J1001" s="188">
        <f t="shared" si="77"/>
        <v>0</v>
      </c>
      <c r="K1001" s="189"/>
      <c r="L1001" s="190"/>
      <c r="M1001" s="191"/>
      <c r="N1001" s="192" t="s">
        <v>35</v>
      </c>
      <c r="O1001" s="151">
        <v>0</v>
      </c>
      <c r="P1001" s="151">
        <f t="shared" si="78"/>
        <v>0</v>
      </c>
      <c r="Q1001" s="151">
        <v>0</v>
      </c>
      <c r="R1001" s="151">
        <f t="shared" si="79"/>
        <v>0</v>
      </c>
      <c r="S1001" s="151">
        <v>0</v>
      </c>
      <c r="T1001" s="152">
        <f t="shared" si="80"/>
        <v>0</v>
      </c>
      <c r="AR1001" s="153" t="s">
        <v>1393</v>
      </c>
      <c r="AT1001" s="153" t="s">
        <v>341</v>
      </c>
      <c r="AU1001" s="153" t="s">
        <v>80</v>
      </c>
      <c r="AY1001" s="3" t="s">
        <v>146</v>
      </c>
      <c r="BE1001" s="154">
        <f t="shared" si="81"/>
        <v>0</v>
      </c>
      <c r="BF1001" s="154">
        <f t="shared" si="82"/>
        <v>0</v>
      </c>
      <c r="BG1001" s="154">
        <f t="shared" si="83"/>
        <v>0</v>
      </c>
      <c r="BH1001" s="154">
        <f t="shared" si="84"/>
        <v>0</v>
      </c>
      <c r="BI1001" s="154">
        <f t="shared" si="85"/>
        <v>0</v>
      </c>
      <c r="BJ1001" s="3" t="s">
        <v>80</v>
      </c>
      <c r="BK1001" s="155">
        <f t="shared" si="86"/>
        <v>0</v>
      </c>
      <c r="BL1001" s="82" t="s">
        <v>488</v>
      </c>
      <c r="BM1001" s="153" t="s">
        <v>2098</v>
      </c>
      <c r="BP1001" s="195">
        <f t="shared" si="87"/>
        <v>1.0710065950000001</v>
      </c>
      <c r="BQ1001" s="188">
        <v>1.6319999999999999</v>
      </c>
    </row>
    <row r="1002" spans="2:69" s="14" customFormat="1" ht="24.2" customHeight="1">
      <c r="B1002" s="142"/>
      <c r="C1002" s="184" t="s">
        <v>2099</v>
      </c>
      <c r="D1002" s="184" t="s">
        <v>341</v>
      </c>
      <c r="E1002" s="185" t="s">
        <v>2100</v>
      </c>
      <c r="F1002" s="186" t="s">
        <v>2101</v>
      </c>
      <c r="G1002" s="187" t="s">
        <v>151</v>
      </c>
      <c r="H1002" s="188">
        <v>77</v>
      </c>
      <c r="I1002" s="188"/>
      <c r="J1002" s="188">
        <f t="shared" si="77"/>
        <v>0</v>
      </c>
      <c r="K1002" s="189"/>
      <c r="L1002" s="190"/>
      <c r="M1002" s="191"/>
      <c r="N1002" s="192" t="s">
        <v>35</v>
      </c>
      <c r="O1002" s="151">
        <v>0</v>
      </c>
      <c r="P1002" s="151">
        <f t="shared" si="78"/>
        <v>0</v>
      </c>
      <c r="Q1002" s="151">
        <v>0</v>
      </c>
      <c r="R1002" s="151">
        <f t="shared" si="79"/>
        <v>0</v>
      </c>
      <c r="S1002" s="151">
        <v>0</v>
      </c>
      <c r="T1002" s="152">
        <f t="shared" si="80"/>
        <v>0</v>
      </c>
      <c r="AR1002" s="153" t="s">
        <v>1393</v>
      </c>
      <c r="AT1002" s="153" t="s">
        <v>341</v>
      </c>
      <c r="AU1002" s="153" t="s">
        <v>80</v>
      </c>
      <c r="AY1002" s="3" t="s">
        <v>146</v>
      </c>
      <c r="BE1002" s="154">
        <f t="shared" si="81"/>
        <v>0</v>
      </c>
      <c r="BF1002" s="154">
        <f t="shared" si="82"/>
        <v>0</v>
      </c>
      <c r="BG1002" s="154">
        <f t="shared" si="83"/>
        <v>0</v>
      </c>
      <c r="BH1002" s="154">
        <f t="shared" si="84"/>
        <v>0</v>
      </c>
      <c r="BI1002" s="154">
        <f t="shared" si="85"/>
        <v>0</v>
      </c>
      <c r="BJ1002" s="3" t="s">
        <v>80</v>
      </c>
      <c r="BK1002" s="155">
        <f t="shared" si="86"/>
        <v>0</v>
      </c>
      <c r="BL1002" s="82" t="s">
        <v>488</v>
      </c>
      <c r="BM1002" s="153" t="s">
        <v>2102</v>
      </c>
      <c r="BP1002" s="195">
        <f t="shared" si="87"/>
        <v>1.0710065950000001</v>
      </c>
      <c r="BQ1002" s="188">
        <v>1.929</v>
      </c>
    </row>
    <row r="1003" spans="2:69" s="14" customFormat="1" ht="24.2" customHeight="1">
      <c r="B1003" s="142"/>
      <c r="C1003" s="184" t="s">
        <v>2103</v>
      </c>
      <c r="D1003" s="184" t="s">
        <v>341</v>
      </c>
      <c r="E1003" s="185" t="s">
        <v>2104</v>
      </c>
      <c r="F1003" s="186" t="s">
        <v>2105</v>
      </c>
      <c r="G1003" s="187" t="s">
        <v>151</v>
      </c>
      <c r="H1003" s="188">
        <v>43</v>
      </c>
      <c r="I1003" s="188"/>
      <c r="J1003" s="188">
        <f t="shared" si="77"/>
        <v>0</v>
      </c>
      <c r="K1003" s="189"/>
      <c r="L1003" s="190"/>
      <c r="M1003" s="191"/>
      <c r="N1003" s="192" t="s">
        <v>35</v>
      </c>
      <c r="O1003" s="151">
        <v>0</v>
      </c>
      <c r="P1003" s="151">
        <f t="shared" si="78"/>
        <v>0</v>
      </c>
      <c r="Q1003" s="151">
        <v>0</v>
      </c>
      <c r="R1003" s="151">
        <f t="shared" si="79"/>
        <v>0</v>
      </c>
      <c r="S1003" s="151">
        <v>0</v>
      </c>
      <c r="T1003" s="152">
        <f t="shared" si="80"/>
        <v>0</v>
      </c>
      <c r="AR1003" s="153" t="s">
        <v>1393</v>
      </c>
      <c r="AT1003" s="153" t="s">
        <v>341</v>
      </c>
      <c r="AU1003" s="153" t="s">
        <v>80</v>
      </c>
      <c r="AY1003" s="3" t="s">
        <v>146</v>
      </c>
      <c r="BE1003" s="154">
        <f t="shared" si="81"/>
        <v>0</v>
      </c>
      <c r="BF1003" s="154">
        <f t="shared" si="82"/>
        <v>0</v>
      </c>
      <c r="BG1003" s="154">
        <f t="shared" si="83"/>
        <v>0</v>
      </c>
      <c r="BH1003" s="154">
        <f t="shared" si="84"/>
        <v>0</v>
      </c>
      <c r="BI1003" s="154">
        <f t="shared" si="85"/>
        <v>0</v>
      </c>
      <c r="BJ1003" s="3" t="s">
        <v>80</v>
      </c>
      <c r="BK1003" s="155">
        <f t="shared" si="86"/>
        <v>0</v>
      </c>
      <c r="BL1003" s="82" t="s">
        <v>488</v>
      </c>
      <c r="BM1003" s="153" t="s">
        <v>2106</v>
      </c>
      <c r="BP1003" s="195">
        <f t="shared" si="87"/>
        <v>1.0710065950000001</v>
      </c>
      <c r="BQ1003" s="188">
        <v>2.1030000000000002</v>
      </c>
    </row>
    <row r="1004" spans="2:69" s="14" customFormat="1" ht="24.2" customHeight="1">
      <c r="B1004" s="142"/>
      <c r="C1004" s="184" t="s">
        <v>2107</v>
      </c>
      <c r="D1004" s="184" t="s">
        <v>341</v>
      </c>
      <c r="E1004" s="185" t="s">
        <v>2108</v>
      </c>
      <c r="F1004" s="186" t="s">
        <v>2109</v>
      </c>
      <c r="G1004" s="187" t="s">
        <v>151</v>
      </c>
      <c r="H1004" s="188">
        <v>2</v>
      </c>
      <c r="I1004" s="188"/>
      <c r="J1004" s="188">
        <f t="shared" si="77"/>
        <v>0</v>
      </c>
      <c r="K1004" s="189"/>
      <c r="L1004" s="190"/>
      <c r="M1004" s="191"/>
      <c r="N1004" s="192" t="s">
        <v>35</v>
      </c>
      <c r="O1004" s="151">
        <v>0</v>
      </c>
      <c r="P1004" s="151">
        <f t="shared" si="78"/>
        <v>0</v>
      </c>
      <c r="Q1004" s="151">
        <v>0</v>
      </c>
      <c r="R1004" s="151">
        <f t="shared" si="79"/>
        <v>0</v>
      </c>
      <c r="S1004" s="151">
        <v>0</v>
      </c>
      <c r="T1004" s="152">
        <f t="shared" si="80"/>
        <v>0</v>
      </c>
      <c r="AR1004" s="153" t="s">
        <v>1393</v>
      </c>
      <c r="AT1004" s="153" t="s">
        <v>341</v>
      </c>
      <c r="AU1004" s="153" t="s">
        <v>80</v>
      </c>
      <c r="AY1004" s="3" t="s">
        <v>146</v>
      </c>
      <c r="BE1004" s="154">
        <f t="shared" si="81"/>
        <v>0</v>
      </c>
      <c r="BF1004" s="154">
        <f t="shared" si="82"/>
        <v>0</v>
      </c>
      <c r="BG1004" s="154">
        <f t="shared" si="83"/>
        <v>0</v>
      </c>
      <c r="BH1004" s="154">
        <f t="shared" si="84"/>
        <v>0</v>
      </c>
      <c r="BI1004" s="154">
        <f t="shared" si="85"/>
        <v>0</v>
      </c>
      <c r="BJ1004" s="3" t="s">
        <v>80</v>
      </c>
      <c r="BK1004" s="155">
        <f t="shared" si="86"/>
        <v>0</v>
      </c>
      <c r="BL1004" s="82" t="s">
        <v>488</v>
      </c>
      <c r="BM1004" s="153" t="s">
        <v>2110</v>
      </c>
      <c r="BP1004" s="195">
        <f t="shared" si="87"/>
        <v>1.0710065950000001</v>
      </c>
      <c r="BQ1004" s="188">
        <v>2.6739999999999999</v>
      </c>
    </row>
    <row r="1005" spans="2:69" s="14" customFormat="1" ht="24.2" customHeight="1">
      <c r="B1005" s="142"/>
      <c r="C1005" s="184" t="s">
        <v>2111</v>
      </c>
      <c r="D1005" s="184" t="s">
        <v>341</v>
      </c>
      <c r="E1005" s="185" t="s">
        <v>2112</v>
      </c>
      <c r="F1005" s="186" t="s">
        <v>2113</v>
      </c>
      <c r="G1005" s="187" t="s">
        <v>228</v>
      </c>
      <c r="H1005" s="188">
        <v>52.5</v>
      </c>
      <c r="I1005" s="188"/>
      <c r="J1005" s="188">
        <f t="shared" ref="J1005:J1006" si="88">ROUND(I1005*H1005,3)</f>
        <v>0</v>
      </c>
      <c r="K1005" s="189"/>
      <c r="L1005" s="190"/>
      <c r="M1005" s="191"/>
      <c r="N1005" s="192" t="s">
        <v>35</v>
      </c>
      <c r="O1005" s="151">
        <v>0</v>
      </c>
      <c r="P1005" s="151">
        <f t="shared" ref="P1005:P1006" si="89">O1005*H1005</f>
        <v>0</v>
      </c>
      <c r="Q1005" s="151">
        <v>0</v>
      </c>
      <c r="R1005" s="151">
        <f t="shared" ref="R1005:R1006" si="90">Q1005*H1005</f>
        <v>0</v>
      </c>
      <c r="S1005" s="151">
        <v>0</v>
      </c>
      <c r="T1005" s="152">
        <f t="shared" ref="T1005:T1006" si="91">S1005*H1005</f>
        <v>0</v>
      </c>
      <c r="AR1005" s="153" t="s">
        <v>1393</v>
      </c>
      <c r="AT1005" s="153" t="s">
        <v>341</v>
      </c>
      <c r="AU1005" s="153" t="s">
        <v>80</v>
      </c>
      <c r="AY1005" s="3" t="s">
        <v>146</v>
      </c>
      <c r="BE1005" s="154">
        <f t="shared" si="81"/>
        <v>0</v>
      </c>
      <c r="BF1005" s="154">
        <f t="shared" si="82"/>
        <v>0</v>
      </c>
      <c r="BG1005" s="154">
        <f t="shared" si="83"/>
        <v>0</v>
      </c>
      <c r="BH1005" s="154">
        <f t="shared" si="84"/>
        <v>0</v>
      </c>
      <c r="BI1005" s="154">
        <f t="shared" si="85"/>
        <v>0</v>
      </c>
      <c r="BJ1005" s="3" t="s">
        <v>80</v>
      </c>
      <c r="BK1005" s="155">
        <f t="shared" si="86"/>
        <v>0</v>
      </c>
      <c r="BL1005" s="82" t="s">
        <v>488</v>
      </c>
      <c r="BM1005" s="153" t="s">
        <v>2114</v>
      </c>
      <c r="BP1005" s="195">
        <f t="shared" si="87"/>
        <v>1.0710065950000001</v>
      </c>
      <c r="BQ1005" s="188">
        <v>1.5720000000000001</v>
      </c>
    </row>
    <row r="1006" spans="2:69" s="14" customFormat="1" ht="14.45" customHeight="1">
      <c r="B1006" s="142"/>
      <c r="C1006" s="184" t="s">
        <v>2115</v>
      </c>
      <c r="D1006" s="184" t="s">
        <v>341</v>
      </c>
      <c r="E1006" s="185" t="s">
        <v>2116</v>
      </c>
      <c r="F1006" s="186" t="s">
        <v>2117</v>
      </c>
      <c r="G1006" s="187" t="s">
        <v>2118</v>
      </c>
      <c r="H1006" s="188">
        <v>24</v>
      </c>
      <c r="I1006" s="188"/>
      <c r="J1006" s="188">
        <f t="shared" si="88"/>
        <v>0</v>
      </c>
      <c r="K1006" s="189"/>
      <c r="L1006" s="190"/>
      <c r="M1006" s="191"/>
      <c r="N1006" s="192" t="s">
        <v>35</v>
      </c>
      <c r="O1006" s="151">
        <v>0</v>
      </c>
      <c r="P1006" s="151">
        <f t="shared" si="89"/>
        <v>0</v>
      </c>
      <c r="Q1006" s="151">
        <v>0</v>
      </c>
      <c r="R1006" s="151">
        <f t="shared" si="90"/>
        <v>0</v>
      </c>
      <c r="S1006" s="151">
        <v>0</v>
      </c>
      <c r="T1006" s="152">
        <f t="shared" si="91"/>
        <v>0</v>
      </c>
      <c r="AR1006" s="153" t="s">
        <v>1393</v>
      </c>
      <c r="AT1006" s="153" t="s">
        <v>341</v>
      </c>
      <c r="AU1006" s="153" t="s">
        <v>80</v>
      </c>
      <c r="AY1006" s="3" t="s">
        <v>146</v>
      </c>
      <c r="BE1006" s="154">
        <f t="shared" si="81"/>
        <v>0</v>
      </c>
      <c r="BF1006" s="154">
        <f t="shared" si="82"/>
        <v>0</v>
      </c>
      <c r="BG1006" s="154">
        <f t="shared" si="83"/>
        <v>0</v>
      </c>
      <c r="BH1006" s="154">
        <f t="shared" si="84"/>
        <v>0</v>
      </c>
      <c r="BI1006" s="154">
        <f t="shared" si="85"/>
        <v>0</v>
      </c>
      <c r="BJ1006" s="3" t="s">
        <v>80</v>
      </c>
      <c r="BK1006" s="155">
        <f t="shared" si="86"/>
        <v>0</v>
      </c>
      <c r="BL1006" s="82" t="s">
        <v>488</v>
      </c>
      <c r="BM1006" s="153" t="s">
        <v>2119</v>
      </c>
      <c r="BP1006" s="195">
        <f t="shared" si="87"/>
        <v>1.0710065950000001</v>
      </c>
      <c r="BQ1006" s="188">
        <v>15.897</v>
      </c>
    </row>
    <row r="1007" spans="2:69" s="129" customFormat="1" ht="22.9" customHeight="1">
      <c r="B1007" s="130"/>
      <c r="C1007" s="131"/>
      <c r="D1007" s="131" t="s">
        <v>68</v>
      </c>
      <c r="E1007" s="140" t="s">
        <v>2120</v>
      </c>
      <c r="F1007" s="140" t="s">
        <v>2121</v>
      </c>
      <c r="G1007" s="140"/>
      <c r="H1007" s="140"/>
      <c r="I1007" s="140"/>
      <c r="J1007" s="141">
        <f>BK1007</f>
        <v>0</v>
      </c>
      <c r="K1007" s="129" t="s">
        <v>2122</v>
      </c>
      <c r="L1007" s="130"/>
      <c r="M1007" s="134"/>
      <c r="P1007" s="135">
        <f>SUM(P1008:P1047)</f>
        <v>0</v>
      </c>
      <c r="R1007" s="135">
        <f>SUM(R1008:R1047)</f>
        <v>0</v>
      </c>
      <c r="T1007" s="136">
        <f>SUM(T1008:T1047)</f>
        <v>0</v>
      </c>
      <c r="AR1007" s="131" t="s">
        <v>84</v>
      </c>
      <c r="AT1007" s="137" t="s">
        <v>68</v>
      </c>
      <c r="AU1007" s="137" t="s">
        <v>76</v>
      </c>
      <c r="AY1007" s="131" t="s">
        <v>146</v>
      </c>
      <c r="BK1007" s="138">
        <f>SUM(BK1008:BK1047)</f>
        <v>0</v>
      </c>
      <c r="BL1007" s="137"/>
      <c r="BP1007" s="195">
        <f t="shared" si="87"/>
        <v>1.0710065950000001</v>
      </c>
    </row>
    <row r="1008" spans="2:69" s="14" customFormat="1" ht="14.45" customHeight="1">
      <c r="B1008" s="142"/>
      <c r="C1008" s="184" t="s">
        <v>2123</v>
      </c>
      <c r="D1008" s="184" t="s">
        <v>341</v>
      </c>
      <c r="E1008" s="185" t="s">
        <v>2124</v>
      </c>
      <c r="F1008" s="186" t="s">
        <v>2125</v>
      </c>
      <c r="G1008" s="187" t="s">
        <v>654</v>
      </c>
      <c r="H1008" s="188">
        <v>8</v>
      </c>
      <c r="I1008" s="188"/>
      <c r="J1008" s="188">
        <f t="shared" ref="J1008:J1047" si="92">ROUND(I1008*H1008,3)</f>
        <v>0</v>
      </c>
      <c r="K1008" s="189"/>
      <c r="L1008" s="190"/>
      <c r="M1008" s="191"/>
      <c r="N1008" s="192" t="s">
        <v>35</v>
      </c>
      <c r="O1008" s="151">
        <v>0</v>
      </c>
      <c r="P1008" s="151">
        <f t="shared" ref="P1008:P1047" si="93">O1008*H1008</f>
        <v>0</v>
      </c>
      <c r="Q1008" s="151">
        <v>0</v>
      </c>
      <c r="R1008" s="151">
        <f t="shared" ref="R1008:R1047" si="94">Q1008*H1008</f>
        <v>0</v>
      </c>
      <c r="S1008" s="151">
        <v>0</v>
      </c>
      <c r="T1008" s="152">
        <f t="shared" ref="T1008:T1047" si="95">S1008*H1008</f>
        <v>0</v>
      </c>
      <c r="AR1008" s="153" t="s">
        <v>1393</v>
      </c>
      <c r="AT1008" s="153" t="s">
        <v>341</v>
      </c>
      <c r="AU1008" s="153" t="s">
        <v>80</v>
      </c>
      <c r="AY1008" s="3" t="s">
        <v>146</v>
      </c>
      <c r="BE1008" s="154">
        <f t="shared" ref="BE1008:BE1047" si="96">IF(N1008="základná",J1008,0)</f>
        <v>0</v>
      </c>
      <c r="BF1008" s="10"/>
      <c r="BG1008" s="154">
        <f t="shared" ref="BG1008:BG1047" si="97">IF(N1008="zákl. prenesená",J1008,0)</f>
        <v>0</v>
      </c>
      <c r="BH1008" s="154">
        <f t="shared" ref="BH1008:BH1047" si="98">IF(N1008="zníž. prenesená",J1008,0)</f>
        <v>0</v>
      </c>
      <c r="BI1008" s="154">
        <f t="shared" ref="BI1008:BI1047" si="99">IF(N1008="nulová",J1008,0)</f>
        <v>0</v>
      </c>
      <c r="BJ1008" s="3" t="s">
        <v>80</v>
      </c>
      <c r="BK1008" s="155">
        <f t="shared" ref="BK1008:BK1047" si="100">ROUND(I1008*H1008,3)</f>
        <v>0</v>
      </c>
      <c r="BL1008" s="82" t="s">
        <v>488</v>
      </c>
      <c r="BM1008" s="153" t="s">
        <v>2126</v>
      </c>
      <c r="BP1008" s="139">
        <f t="shared" si="87"/>
        <v>1.0710065950000001</v>
      </c>
      <c r="BQ1008" s="198">
        <v>0.68200000000000005</v>
      </c>
    </row>
    <row r="1009" spans="2:69" s="14" customFormat="1" ht="14.45" customHeight="1">
      <c r="B1009" s="142"/>
      <c r="C1009" s="184" t="s">
        <v>2127</v>
      </c>
      <c r="D1009" s="184" t="s">
        <v>341</v>
      </c>
      <c r="E1009" s="185" t="s">
        <v>2128</v>
      </c>
      <c r="F1009" s="186" t="s">
        <v>2129</v>
      </c>
      <c r="G1009" s="187" t="s">
        <v>654</v>
      </c>
      <c r="H1009" s="188">
        <v>20</v>
      </c>
      <c r="I1009" s="188"/>
      <c r="J1009" s="188">
        <f t="shared" si="92"/>
        <v>0</v>
      </c>
      <c r="K1009" s="189"/>
      <c r="L1009" s="190"/>
      <c r="M1009" s="191"/>
      <c r="N1009" s="192" t="s">
        <v>35</v>
      </c>
      <c r="O1009" s="151">
        <v>0</v>
      </c>
      <c r="P1009" s="151">
        <f t="shared" si="93"/>
        <v>0</v>
      </c>
      <c r="Q1009" s="151">
        <v>0</v>
      </c>
      <c r="R1009" s="151">
        <f t="shared" si="94"/>
        <v>0</v>
      </c>
      <c r="S1009" s="151">
        <v>0</v>
      </c>
      <c r="T1009" s="152">
        <f t="shared" si="95"/>
        <v>0</v>
      </c>
      <c r="AR1009" s="153" t="s">
        <v>1393</v>
      </c>
      <c r="AT1009" s="153" t="s">
        <v>341</v>
      </c>
      <c r="AU1009" s="153" t="s">
        <v>80</v>
      </c>
      <c r="AY1009" s="3" t="s">
        <v>146</v>
      </c>
      <c r="BE1009" s="154">
        <f t="shared" si="96"/>
        <v>0</v>
      </c>
      <c r="BF1009" s="10"/>
      <c r="BG1009" s="154">
        <f t="shared" si="97"/>
        <v>0</v>
      </c>
      <c r="BH1009" s="154">
        <f t="shared" si="98"/>
        <v>0</v>
      </c>
      <c r="BI1009" s="154">
        <f t="shared" si="99"/>
        <v>0</v>
      </c>
      <c r="BJ1009" s="3" t="s">
        <v>80</v>
      </c>
      <c r="BK1009" s="155">
        <f t="shared" si="100"/>
        <v>0</v>
      </c>
      <c r="BL1009" s="82" t="s">
        <v>488</v>
      </c>
      <c r="BM1009" s="153" t="s">
        <v>2130</v>
      </c>
      <c r="BP1009" s="139">
        <f t="shared" si="87"/>
        <v>1.0710065950000001</v>
      </c>
      <c r="BQ1009" s="198">
        <v>0.48399999999999999</v>
      </c>
    </row>
    <row r="1010" spans="2:69" s="14" customFormat="1" ht="14.45" customHeight="1">
      <c r="B1010" s="142"/>
      <c r="C1010" s="184" t="s">
        <v>2131</v>
      </c>
      <c r="D1010" s="184" t="s">
        <v>341</v>
      </c>
      <c r="E1010" s="185" t="s">
        <v>2132</v>
      </c>
      <c r="F1010" s="186" t="s">
        <v>2133</v>
      </c>
      <c r="G1010" s="187" t="s">
        <v>654</v>
      </c>
      <c r="H1010" s="188">
        <v>63</v>
      </c>
      <c r="I1010" s="188"/>
      <c r="J1010" s="188">
        <f t="shared" si="92"/>
        <v>0</v>
      </c>
      <c r="K1010" s="189"/>
      <c r="L1010" s="190"/>
      <c r="M1010" s="191"/>
      <c r="N1010" s="192" t="s">
        <v>35</v>
      </c>
      <c r="O1010" s="151">
        <v>0</v>
      </c>
      <c r="P1010" s="151">
        <f t="shared" si="93"/>
        <v>0</v>
      </c>
      <c r="Q1010" s="151">
        <v>0</v>
      </c>
      <c r="R1010" s="151">
        <f t="shared" si="94"/>
        <v>0</v>
      </c>
      <c r="S1010" s="151">
        <v>0</v>
      </c>
      <c r="T1010" s="152">
        <f t="shared" si="95"/>
        <v>0</v>
      </c>
      <c r="AR1010" s="153" t="s">
        <v>1393</v>
      </c>
      <c r="AT1010" s="153" t="s">
        <v>341</v>
      </c>
      <c r="AU1010" s="153" t="s">
        <v>80</v>
      </c>
      <c r="AY1010" s="3" t="s">
        <v>146</v>
      </c>
      <c r="BE1010" s="154">
        <f t="shared" si="96"/>
        <v>0</v>
      </c>
      <c r="BF1010" s="10"/>
      <c r="BG1010" s="154">
        <f t="shared" si="97"/>
        <v>0</v>
      </c>
      <c r="BH1010" s="154">
        <f t="shared" si="98"/>
        <v>0</v>
      </c>
      <c r="BI1010" s="154">
        <f t="shared" si="99"/>
        <v>0</v>
      </c>
      <c r="BJ1010" s="3" t="s">
        <v>80</v>
      </c>
      <c r="BK1010" s="155">
        <f t="shared" si="100"/>
        <v>0</v>
      </c>
      <c r="BL1010" s="82" t="s">
        <v>488</v>
      </c>
      <c r="BM1010" s="153" t="s">
        <v>2134</v>
      </c>
      <c r="BP1010" s="139">
        <f t="shared" si="87"/>
        <v>1.0710065950000001</v>
      </c>
      <c r="BQ1010" s="198">
        <v>0.31900000000000001</v>
      </c>
    </row>
    <row r="1011" spans="2:69" s="14" customFormat="1" ht="14.45" customHeight="1">
      <c r="B1011" s="142"/>
      <c r="C1011" s="184" t="s">
        <v>2135</v>
      </c>
      <c r="D1011" s="184" t="s">
        <v>341</v>
      </c>
      <c r="E1011" s="185" t="s">
        <v>2136</v>
      </c>
      <c r="F1011" s="186" t="s">
        <v>2137</v>
      </c>
      <c r="G1011" s="187" t="s">
        <v>654</v>
      </c>
      <c r="H1011" s="188">
        <v>154</v>
      </c>
      <c r="I1011" s="188"/>
      <c r="J1011" s="188">
        <f t="shared" si="92"/>
        <v>0</v>
      </c>
      <c r="K1011" s="189"/>
      <c r="L1011" s="190"/>
      <c r="M1011" s="191"/>
      <c r="N1011" s="192" t="s">
        <v>35</v>
      </c>
      <c r="O1011" s="151">
        <v>0</v>
      </c>
      <c r="P1011" s="151">
        <f t="shared" si="93"/>
        <v>0</v>
      </c>
      <c r="Q1011" s="151">
        <v>0</v>
      </c>
      <c r="R1011" s="151">
        <f t="shared" si="94"/>
        <v>0</v>
      </c>
      <c r="S1011" s="151">
        <v>0</v>
      </c>
      <c r="T1011" s="152">
        <f t="shared" si="95"/>
        <v>0</v>
      </c>
      <c r="AR1011" s="153" t="s">
        <v>1393</v>
      </c>
      <c r="AT1011" s="153" t="s">
        <v>341</v>
      </c>
      <c r="AU1011" s="153" t="s">
        <v>80</v>
      </c>
      <c r="AY1011" s="3" t="s">
        <v>146</v>
      </c>
      <c r="BE1011" s="154">
        <f t="shared" si="96"/>
        <v>0</v>
      </c>
      <c r="BF1011" s="10"/>
      <c r="BG1011" s="154">
        <f t="shared" si="97"/>
        <v>0</v>
      </c>
      <c r="BH1011" s="154">
        <f t="shared" si="98"/>
        <v>0</v>
      </c>
      <c r="BI1011" s="154">
        <f t="shared" si="99"/>
        <v>0</v>
      </c>
      <c r="BJ1011" s="3" t="s">
        <v>80</v>
      </c>
      <c r="BK1011" s="155">
        <f t="shared" si="100"/>
        <v>0</v>
      </c>
      <c r="BL1011" s="82" t="s">
        <v>488</v>
      </c>
      <c r="BM1011" s="153" t="s">
        <v>2138</v>
      </c>
      <c r="BP1011" s="139">
        <f t="shared" si="87"/>
        <v>1.0710065950000001</v>
      </c>
      <c r="BQ1011" s="198">
        <v>0.187</v>
      </c>
    </row>
    <row r="1012" spans="2:69" s="14" customFormat="1" ht="14.45" customHeight="1">
      <c r="B1012" s="142"/>
      <c r="C1012" s="184" t="s">
        <v>2139</v>
      </c>
      <c r="D1012" s="184" t="s">
        <v>341</v>
      </c>
      <c r="E1012" s="185" t="s">
        <v>2140</v>
      </c>
      <c r="F1012" s="186" t="s">
        <v>2141</v>
      </c>
      <c r="G1012" s="187" t="s">
        <v>654</v>
      </c>
      <c r="H1012" s="188">
        <v>1</v>
      </c>
      <c r="I1012" s="188"/>
      <c r="J1012" s="188">
        <f t="shared" si="92"/>
        <v>0</v>
      </c>
      <c r="K1012" s="189"/>
      <c r="L1012" s="190"/>
      <c r="M1012" s="191"/>
      <c r="N1012" s="192" t="s">
        <v>35</v>
      </c>
      <c r="O1012" s="151">
        <v>0</v>
      </c>
      <c r="P1012" s="151">
        <f t="shared" si="93"/>
        <v>0</v>
      </c>
      <c r="Q1012" s="151">
        <v>0</v>
      </c>
      <c r="R1012" s="151">
        <f t="shared" si="94"/>
        <v>0</v>
      </c>
      <c r="S1012" s="151">
        <v>0</v>
      </c>
      <c r="T1012" s="152">
        <f t="shared" si="95"/>
        <v>0</v>
      </c>
      <c r="AR1012" s="153" t="s">
        <v>1393</v>
      </c>
      <c r="AT1012" s="153" t="s">
        <v>341</v>
      </c>
      <c r="AU1012" s="153" t="s">
        <v>80</v>
      </c>
      <c r="AY1012" s="3" t="s">
        <v>146</v>
      </c>
      <c r="BE1012" s="154">
        <f t="shared" si="96"/>
        <v>0</v>
      </c>
      <c r="BF1012" s="10"/>
      <c r="BG1012" s="154">
        <f t="shared" si="97"/>
        <v>0</v>
      </c>
      <c r="BH1012" s="154">
        <f t="shared" si="98"/>
        <v>0</v>
      </c>
      <c r="BI1012" s="154">
        <f t="shared" si="99"/>
        <v>0</v>
      </c>
      <c r="BJ1012" s="3" t="s">
        <v>80</v>
      </c>
      <c r="BK1012" s="155">
        <f t="shared" si="100"/>
        <v>0</v>
      </c>
      <c r="BL1012" s="82" t="s">
        <v>488</v>
      </c>
      <c r="BM1012" s="153" t="s">
        <v>2142</v>
      </c>
      <c r="BP1012" s="139">
        <f t="shared" si="87"/>
        <v>1.0710065950000001</v>
      </c>
      <c r="BQ1012" s="198">
        <v>176</v>
      </c>
    </row>
    <row r="1013" spans="2:69" s="14" customFormat="1" ht="14.45" customHeight="1">
      <c r="B1013" s="142"/>
      <c r="C1013" s="184" t="s">
        <v>2143</v>
      </c>
      <c r="D1013" s="184" t="s">
        <v>341</v>
      </c>
      <c r="E1013" s="185" t="s">
        <v>2144</v>
      </c>
      <c r="F1013" s="186" t="s">
        <v>2145</v>
      </c>
      <c r="G1013" s="187" t="s">
        <v>654</v>
      </c>
      <c r="H1013" s="188">
        <v>1</v>
      </c>
      <c r="I1013" s="188"/>
      <c r="J1013" s="188">
        <f t="shared" si="92"/>
        <v>0</v>
      </c>
      <c r="K1013" s="189"/>
      <c r="L1013" s="190"/>
      <c r="M1013" s="191"/>
      <c r="N1013" s="192" t="s">
        <v>35</v>
      </c>
      <c r="O1013" s="151">
        <v>0</v>
      </c>
      <c r="P1013" s="151">
        <f t="shared" si="93"/>
        <v>0</v>
      </c>
      <c r="Q1013" s="151">
        <v>0</v>
      </c>
      <c r="R1013" s="151">
        <f t="shared" si="94"/>
        <v>0</v>
      </c>
      <c r="S1013" s="151">
        <v>0</v>
      </c>
      <c r="T1013" s="152">
        <f t="shared" si="95"/>
        <v>0</v>
      </c>
      <c r="AR1013" s="153" t="s">
        <v>1393</v>
      </c>
      <c r="AT1013" s="153" t="s">
        <v>341</v>
      </c>
      <c r="AU1013" s="153" t="s">
        <v>80</v>
      </c>
      <c r="AY1013" s="3" t="s">
        <v>146</v>
      </c>
      <c r="BE1013" s="154">
        <f t="shared" si="96"/>
        <v>0</v>
      </c>
      <c r="BF1013" s="10"/>
      <c r="BG1013" s="154">
        <f t="shared" si="97"/>
        <v>0</v>
      </c>
      <c r="BH1013" s="154">
        <f t="shared" si="98"/>
        <v>0</v>
      </c>
      <c r="BI1013" s="154">
        <f t="shared" si="99"/>
        <v>0</v>
      </c>
      <c r="BJ1013" s="3" t="s">
        <v>80</v>
      </c>
      <c r="BK1013" s="155">
        <f t="shared" si="100"/>
        <v>0</v>
      </c>
      <c r="BL1013" s="82" t="s">
        <v>488</v>
      </c>
      <c r="BM1013" s="153" t="s">
        <v>2146</v>
      </c>
      <c r="BP1013" s="139">
        <f t="shared" si="87"/>
        <v>1.0710065950000001</v>
      </c>
      <c r="BQ1013" s="198">
        <v>121</v>
      </c>
    </row>
    <row r="1014" spans="2:69" s="14" customFormat="1" ht="14.45" customHeight="1">
      <c r="B1014" s="142"/>
      <c r="C1014" s="184" t="s">
        <v>2147</v>
      </c>
      <c r="D1014" s="184" t="s">
        <v>341</v>
      </c>
      <c r="E1014" s="185" t="s">
        <v>2148</v>
      </c>
      <c r="F1014" s="186" t="s">
        <v>2149</v>
      </c>
      <c r="G1014" s="187" t="s">
        <v>654</v>
      </c>
      <c r="H1014" s="188">
        <v>1</v>
      </c>
      <c r="I1014" s="188"/>
      <c r="J1014" s="188">
        <f t="shared" si="92"/>
        <v>0</v>
      </c>
      <c r="K1014" s="189"/>
      <c r="L1014" s="190"/>
      <c r="M1014" s="191"/>
      <c r="N1014" s="192" t="s">
        <v>35</v>
      </c>
      <c r="O1014" s="151">
        <v>0</v>
      </c>
      <c r="P1014" s="151">
        <f t="shared" si="93"/>
        <v>0</v>
      </c>
      <c r="Q1014" s="151">
        <v>0</v>
      </c>
      <c r="R1014" s="151">
        <f t="shared" si="94"/>
        <v>0</v>
      </c>
      <c r="S1014" s="151">
        <v>0</v>
      </c>
      <c r="T1014" s="152">
        <f t="shared" si="95"/>
        <v>0</v>
      </c>
      <c r="AR1014" s="153" t="s">
        <v>1393</v>
      </c>
      <c r="AT1014" s="153" t="s">
        <v>341</v>
      </c>
      <c r="AU1014" s="153" t="s">
        <v>80</v>
      </c>
      <c r="AY1014" s="3" t="s">
        <v>146</v>
      </c>
      <c r="BE1014" s="154">
        <f t="shared" si="96"/>
        <v>0</v>
      </c>
      <c r="BF1014" s="10"/>
      <c r="BG1014" s="154">
        <f t="shared" si="97"/>
        <v>0</v>
      </c>
      <c r="BH1014" s="154">
        <f t="shared" si="98"/>
        <v>0</v>
      </c>
      <c r="BI1014" s="154">
        <f t="shared" si="99"/>
        <v>0</v>
      </c>
      <c r="BJ1014" s="3" t="s">
        <v>80</v>
      </c>
      <c r="BK1014" s="155">
        <f t="shared" si="100"/>
        <v>0</v>
      </c>
      <c r="BL1014" s="82" t="s">
        <v>488</v>
      </c>
      <c r="BM1014" s="153" t="s">
        <v>2150</v>
      </c>
      <c r="BP1014" s="139">
        <f t="shared" si="87"/>
        <v>1.0710065950000001</v>
      </c>
      <c r="BQ1014" s="198">
        <v>15.641999999999999</v>
      </c>
    </row>
    <row r="1015" spans="2:69" s="14" customFormat="1" ht="14.45" customHeight="1">
      <c r="B1015" s="142"/>
      <c r="C1015" s="184" t="s">
        <v>2151</v>
      </c>
      <c r="D1015" s="184" t="s">
        <v>341</v>
      </c>
      <c r="E1015" s="185" t="s">
        <v>2152</v>
      </c>
      <c r="F1015" s="186" t="s">
        <v>2153</v>
      </c>
      <c r="G1015" s="187" t="s">
        <v>654</v>
      </c>
      <c r="H1015" s="188">
        <v>1</v>
      </c>
      <c r="I1015" s="188"/>
      <c r="J1015" s="188">
        <f t="shared" si="92"/>
        <v>0</v>
      </c>
      <c r="K1015" s="189"/>
      <c r="L1015" s="190"/>
      <c r="M1015" s="191"/>
      <c r="N1015" s="192" t="s">
        <v>35</v>
      </c>
      <c r="O1015" s="151">
        <v>0</v>
      </c>
      <c r="P1015" s="151">
        <f t="shared" si="93"/>
        <v>0</v>
      </c>
      <c r="Q1015" s="151">
        <v>0</v>
      </c>
      <c r="R1015" s="151">
        <f t="shared" si="94"/>
        <v>0</v>
      </c>
      <c r="S1015" s="151">
        <v>0</v>
      </c>
      <c r="T1015" s="152">
        <f t="shared" si="95"/>
        <v>0</v>
      </c>
      <c r="AR1015" s="153" t="s">
        <v>1393</v>
      </c>
      <c r="AT1015" s="153" t="s">
        <v>341</v>
      </c>
      <c r="AU1015" s="153" t="s">
        <v>80</v>
      </c>
      <c r="AY1015" s="3" t="s">
        <v>146</v>
      </c>
      <c r="BE1015" s="154">
        <f t="shared" si="96"/>
        <v>0</v>
      </c>
      <c r="BF1015" s="10"/>
      <c r="BG1015" s="154">
        <f t="shared" si="97"/>
        <v>0</v>
      </c>
      <c r="BH1015" s="154">
        <f t="shared" si="98"/>
        <v>0</v>
      </c>
      <c r="BI1015" s="154">
        <f t="shared" si="99"/>
        <v>0</v>
      </c>
      <c r="BJ1015" s="3" t="s">
        <v>80</v>
      </c>
      <c r="BK1015" s="155">
        <f t="shared" si="100"/>
        <v>0</v>
      </c>
      <c r="BL1015" s="82" t="s">
        <v>488</v>
      </c>
      <c r="BM1015" s="153" t="s">
        <v>2154</v>
      </c>
      <c r="BP1015" s="139">
        <f t="shared" si="87"/>
        <v>1.0710065950000001</v>
      </c>
      <c r="BQ1015" s="198">
        <v>88.66</v>
      </c>
    </row>
    <row r="1016" spans="2:69" s="14" customFormat="1" ht="14.45" customHeight="1">
      <c r="B1016" s="142"/>
      <c r="C1016" s="184" t="s">
        <v>2155</v>
      </c>
      <c r="D1016" s="184" t="s">
        <v>341</v>
      </c>
      <c r="E1016" s="185" t="s">
        <v>2156</v>
      </c>
      <c r="F1016" s="186" t="s">
        <v>2157</v>
      </c>
      <c r="G1016" s="187" t="s">
        <v>654</v>
      </c>
      <c r="H1016" s="188">
        <v>1</v>
      </c>
      <c r="I1016" s="188"/>
      <c r="J1016" s="188">
        <f t="shared" si="92"/>
        <v>0</v>
      </c>
      <c r="K1016" s="189"/>
      <c r="L1016" s="190"/>
      <c r="M1016" s="191"/>
      <c r="N1016" s="192" t="s">
        <v>35</v>
      </c>
      <c r="O1016" s="151">
        <v>0</v>
      </c>
      <c r="P1016" s="151">
        <f t="shared" si="93"/>
        <v>0</v>
      </c>
      <c r="Q1016" s="151">
        <v>0</v>
      </c>
      <c r="R1016" s="151">
        <f t="shared" si="94"/>
        <v>0</v>
      </c>
      <c r="S1016" s="151">
        <v>0</v>
      </c>
      <c r="T1016" s="152">
        <f t="shared" si="95"/>
        <v>0</v>
      </c>
      <c r="AR1016" s="153" t="s">
        <v>1393</v>
      </c>
      <c r="AT1016" s="153" t="s">
        <v>341</v>
      </c>
      <c r="AU1016" s="153" t="s">
        <v>80</v>
      </c>
      <c r="AY1016" s="3" t="s">
        <v>146</v>
      </c>
      <c r="BE1016" s="154">
        <f t="shared" si="96"/>
        <v>0</v>
      </c>
      <c r="BF1016" s="10"/>
      <c r="BG1016" s="154">
        <f t="shared" si="97"/>
        <v>0</v>
      </c>
      <c r="BH1016" s="154">
        <f t="shared" si="98"/>
        <v>0</v>
      </c>
      <c r="BI1016" s="154">
        <f t="shared" si="99"/>
        <v>0</v>
      </c>
      <c r="BJ1016" s="3" t="s">
        <v>80</v>
      </c>
      <c r="BK1016" s="155">
        <f t="shared" si="100"/>
        <v>0</v>
      </c>
      <c r="BL1016" s="82" t="s">
        <v>488</v>
      </c>
      <c r="BM1016" s="153" t="s">
        <v>2158</v>
      </c>
      <c r="BP1016" s="139">
        <f t="shared" si="87"/>
        <v>1.0710065950000001</v>
      </c>
      <c r="BQ1016" s="198">
        <v>352</v>
      </c>
    </row>
    <row r="1017" spans="2:69" s="14" customFormat="1" ht="14.45" customHeight="1">
      <c r="B1017" s="142"/>
      <c r="C1017" s="184" t="s">
        <v>2159</v>
      </c>
      <c r="D1017" s="184" t="s">
        <v>341</v>
      </c>
      <c r="E1017" s="185" t="s">
        <v>2160</v>
      </c>
      <c r="F1017" s="186" t="s">
        <v>2161</v>
      </c>
      <c r="G1017" s="187" t="s">
        <v>151</v>
      </c>
      <c r="H1017" s="188">
        <v>0.5</v>
      </c>
      <c r="I1017" s="188"/>
      <c r="J1017" s="188">
        <f t="shared" si="92"/>
        <v>0</v>
      </c>
      <c r="K1017" s="189"/>
      <c r="L1017" s="190"/>
      <c r="M1017" s="191"/>
      <c r="N1017" s="192" t="s">
        <v>35</v>
      </c>
      <c r="O1017" s="151">
        <v>0</v>
      </c>
      <c r="P1017" s="151">
        <f t="shared" si="93"/>
        <v>0</v>
      </c>
      <c r="Q1017" s="151">
        <v>0</v>
      </c>
      <c r="R1017" s="151">
        <f t="shared" si="94"/>
        <v>0</v>
      </c>
      <c r="S1017" s="151">
        <v>0</v>
      </c>
      <c r="T1017" s="152">
        <f t="shared" si="95"/>
        <v>0</v>
      </c>
      <c r="AR1017" s="153" t="s">
        <v>1393</v>
      </c>
      <c r="AT1017" s="153" t="s">
        <v>341</v>
      </c>
      <c r="AU1017" s="153" t="s">
        <v>80</v>
      </c>
      <c r="AY1017" s="3" t="s">
        <v>146</v>
      </c>
      <c r="BE1017" s="154">
        <f t="shared" si="96"/>
        <v>0</v>
      </c>
      <c r="BF1017" s="10"/>
      <c r="BG1017" s="154">
        <f t="shared" si="97"/>
        <v>0</v>
      </c>
      <c r="BH1017" s="154">
        <f t="shared" si="98"/>
        <v>0</v>
      </c>
      <c r="BI1017" s="154">
        <f t="shared" si="99"/>
        <v>0</v>
      </c>
      <c r="BJ1017" s="3" t="s">
        <v>80</v>
      </c>
      <c r="BK1017" s="155">
        <f t="shared" si="100"/>
        <v>0</v>
      </c>
      <c r="BL1017" s="82" t="s">
        <v>488</v>
      </c>
      <c r="BM1017" s="153" t="s">
        <v>2162</v>
      </c>
      <c r="BP1017" s="139">
        <f t="shared" si="87"/>
        <v>1.0710065950000001</v>
      </c>
      <c r="BQ1017" s="198">
        <v>1.32</v>
      </c>
    </row>
    <row r="1018" spans="2:69" s="14" customFormat="1" ht="14.45" customHeight="1">
      <c r="B1018" s="142"/>
      <c r="C1018" s="184" t="s">
        <v>2163</v>
      </c>
      <c r="D1018" s="184" t="s">
        <v>341</v>
      </c>
      <c r="E1018" s="185" t="s">
        <v>2164</v>
      </c>
      <c r="F1018" s="186" t="s">
        <v>2165</v>
      </c>
      <c r="G1018" s="187" t="s">
        <v>151</v>
      </c>
      <c r="H1018" s="188">
        <v>2</v>
      </c>
      <c r="I1018" s="188"/>
      <c r="J1018" s="188">
        <f t="shared" si="92"/>
        <v>0</v>
      </c>
      <c r="K1018" s="189"/>
      <c r="L1018" s="190"/>
      <c r="M1018" s="191"/>
      <c r="N1018" s="192" t="s">
        <v>35</v>
      </c>
      <c r="O1018" s="151">
        <v>0</v>
      </c>
      <c r="P1018" s="151">
        <f t="shared" si="93"/>
        <v>0</v>
      </c>
      <c r="Q1018" s="151">
        <v>0</v>
      </c>
      <c r="R1018" s="151">
        <f t="shared" si="94"/>
        <v>0</v>
      </c>
      <c r="S1018" s="151">
        <v>0</v>
      </c>
      <c r="T1018" s="152">
        <f t="shared" si="95"/>
        <v>0</v>
      </c>
      <c r="AR1018" s="153" t="s">
        <v>1393</v>
      </c>
      <c r="AT1018" s="153" t="s">
        <v>341</v>
      </c>
      <c r="AU1018" s="153" t="s">
        <v>80</v>
      </c>
      <c r="AY1018" s="3" t="s">
        <v>146</v>
      </c>
      <c r="BE1018" s="154">
        <f t="shared" si="96"/>
        <v>0</v>
      </c>
      <c r="BF1018" s="10"/>
      <c r="BG1018" s="154">
        <f t="shared" si="97"/>
        <v>0</v>
      </c>
      <c r="BH1018" s="154">
        <f t="shared" si="98"/>
        <v>0</v>
      </c>
      <c r="BI1018" s="154">
        <f t="shared" si="99"/>
        <v>0</v>
      </c>
      <c r="BJ1018" s="3" t="s">
        <v>80</v>
      </c>
      <c r="BK1018" s="155">
        <f t="shared" si="100"/>
        <v>0</v>
      </c>
      <c r="BL1018" s="82" t="s">
        <v>488</v>
      </c>
      <c r="BM1018" s="153" t="s">
        <v>2166</v>
      </c>
      <c r="BP1018" s="139">
        <f t="shared" si="87"/>
        <v>1.0710065950000001</v>
      </c>
      <c r="BQ1018" s="198">
        <v>1.32</v>
      </c>
    </row>
    <row r="1019" spans="2:69" s="14" customFormat="1" ht="14.45" customHeight="1">
      <c r="B1019" s="142"/>
      <c r="C1019" s="184" t="s">
        <v>2167</v>
      </c>
      <c r="D1019" s="184" t="s">
        <v>341</v>
      </c>
      <c r="E1019" s="185" t="s">
        <v>2168</v>
      </c>
      <c r="F1019" s="186" t="s">
        <v>2169</v>
      </c>
      <c r="G1019" s="187" t="s">
        <v>654</v>
      </c>
      <c r="H1019" s="188">
        <v>2</v>
      </c>
      <c r="I1019" s="188"/>
      <c r="J1019" s="188">
        <f t="shared" si="92"/>
        <v>0</v>
      </c>
      <c r="K1019" s="189"/>
      <c r="L1019" s="190"/>
      <c r="M1019" s="191"/>
      <c r="N1019" s="192" t="s">
        <v>35</v>
      </c>
      <c r="O1019" s="151">
        <v>0</v>
      </c>
      <c r="P1019" s="151">
        <f t="shared" si="93"/>
        <v>0</v>
      </c>
      <c r="Q1019" s="151">
        <v>0</v>
      </c>
      <c r="R1019" s="151">
        <f t="shared" si="94"/>
        <v>0</v>
      </c>
      <c r="S1019" s="151">
        <v>0</v>
      </c>
      <c r="T1019" s="152">
        <f t="shared" si="95"/>
        <v>0</v>
      </c>
      <c r="AR1019" s="153" t="s">
        <v>1393</v>
      </c>
      <c r="AT1019" s="153" t="s">
        <v>341</v>
      </c>
      <c r="AU1019" s="153" t="s">
        <v>80</v>
      </c>
      <c r="AY1019" s="3" t="s">
        <v>146</v>
      </c>
      <c r="BE1019" s="154">
        <f t="shared" si="96"/>
        <v>0</v>
      </c>
      <c r="BF1019" s="10"/>
      <c r="BG1019" s="154">
        <f t="shared" si="97"/>
        <v>0</v>
      </c>
      <c r="BH1019" s="154">
        <f t="shared" si="98"/>
        <v>0</v>
      </c>
      <c r="BI1019" s="154">
        <f t="shared" si="99"/>
        <v>0</v>
      </c>
      <c r="BJ1019" s="3" t="s">
        <v>80</v>
      </c>
      <c r="BK1019" s="155">
        <f t="shared" si="100"/>
        <v>0</v>
      </c>
      <c r="BL1019" s="82" t="s">
        <v>488</v>
      </c>
      <c r="BM1019" s="153" t="s">
        <v>2170</v>
      </c>
      <c r="BP1019" s="139">
        <f t="shared" si="87"/>
        <v>1.0710065950000001</v>
      </c>
      <c r="BQ1019" s="198">
        <v>25.74</v>
      </c>
    </row>
    <row r="1020" spans="2:69" s="14" customFormat="1" ht="14.45" customHeight="1">
      <c r="B1020" s="142"/>
      <c r="C1020" s="184" t="s">
        <v>2171</v>
      </c>
      <c r="D1020" s="184" t="s">
        <v>341</v>
      </c>
      <c r="E1020" s="185" t="s">
        <v>2172</v>
      </c>
      <c r="F1020" s="186" t="s">
        <v>2173</v>
      </c>
      <c r="G1020" s="187" t="s">
        <v>654</v>
      </c>
      <c r="H1020" s="188">
        <v>1</v>
      </c>
      <c r="I1020" s="188"/>
      <c r="J1020" s="188">
        <f t="shared" si="92"/>
        <v>0</v>
      </c>
      <c r="K1020" s="189"/>
      <c r="L1020" s="190"/>
      <c r="M1020" s="191"/>
      <c r="N1020" s="192" t="s">
        <v>35</v>
      </c>
      <c r="O1020" s="151">
        <v>0</v>
      </c>
      <c r="P1020" s="151">
        <f t="shared" si="93"/>
        <v>0</v>
      </c>
      <c r="Q1020" s="151">
        <v>0</v>
      </c>
      <c r="R1020" s="151">
        <f t="shared" si="94"/>
        <v>0</v>
      </c>
      <c r="S1020" s="151">
        <v>0</v>
      </c>
      <c r="T1020" s="152">
        <f t="shared" si="95"/>
        <v>0</v>
      </c>
      <c r="AR1020" s="153" t="s">
        <v>1393</v>
      </c>
      <c r="AT1020" s="153" t="s">
        <v>341</v>
      </c>
      <c r="AU1020" s="153" t="s">
        <v>80</v>
      </c>
      <c r="AY1020" s="3" t="s">
        <v>146</v>
      </c>
      <c r="BE1020" s="154">
        <f t="shared" si="96"/>
        <v>0</v>
      </c>
      <c r="BF1020" s="10"/>
      <c r="BG1020" s="154">
        <f t="shared" si="97"/>
        <v>0</v>
      </c>
      <c r="BH1020" s="154">
        <f t="shared" si="98"/>
        <v>0</v>
      </c>
      <c r="BI1020" s="154">
        <f t="shared" si="99"/>
        <v>0</v>
      </c>
      <c r="BJ1020" s="3" t="s">
        <v>80</v>
      </c>
      <c r="BK1020" s="155">
        <f t="shared" si="100"/>
        <v>0</v>
      </c>
      <c r="BL1020" s="82" t="s">
        <v>488</v>
      </c>
      <c r="BM1020" s="153" t="s">
        <v>2174</v>
      </c>
      <c r="BP1020" s="139">
        <f t="shared" si="87"/>
        <v>1.0710065950000001</v>
      </c>
      <c r="BQ1020" s="198">
        <v>25.74</v>
      </c>
    </row>
    <row r="1021" spans="2:69" s="14" customFormat="1" ht="14.45" customHeight="1">
      <c r="B1021" s="142"/>
      <c r="C1021" s="184" t="s">
        <v>2175</v>
      </c>
      <c r="D1021" s="184" t="s">
        <v>341</v>
      </c>
      <c r="E1021" s="185" t="s">
        <v>2176</v>
      </c>
      <c r="F1021" s="186" t="s">
        <v>2177</v>
      </c>
      <c r="G1021" s="187" t="s">
        <v>654</v>
      </c>
      <c r="H1021" s="188">
        <v>2</v>
      </c>
      <c r="I1021" s="188"/>
      <c r="J1021" s="188">
        <f t="shared" si="92"/>
        <v>0</v>
      </c>
      <c r="K1021" s="189"/>
      <c r="L1021" s="190"/>
      <c r="M1021" s="191"/>
      <c r="N1021" s="192" t="s">
        <v>35</v>
      </c>
      <c r="O1021" s="151">
        <v>0</v>
      </c>
      <c r="P1021" s="151">
        <f t="shared" si="93"/>
        <v>0</v>
      </c>
      <c r="Q1021" s="151">
        <v>0</v>
      </c>
      <c r="R1021" s="151">
        <f t="shared" si="94"/>
        <v>0</v>
      </c>
      <c r="S1021" s="151">
        <v>0</v>
      </c>
      <c r="T1021" s="152">
        <f t="shared" si="95"/>
        <v>0</v>
      </c>
      <c r="AR1021" s="153" t="s">
        <v>1393</v>
      </c>
      <c r="AT1021" s="153" t="s">
        <v>341</v>
      </c>
      <c r="AU1021" s="153" t="s">
        <v>80</v>
      </c>
      <c r="AY1021" s="3" t="s">
        <v>146</v>
      </c>
      <c r="BE1021" s="154">
        <f t="shared" si="96"/>
        <v>0</v>
      </c>
      <c r="BF1021" s="10"/>
      <c r="BG1021" s="154">
        <f t="shared" si="97"/>
        <v>0</v>
      </c>
      <c r="BH1021" s="154">
        <f t="shared" si="98"/>
        <v>0</v>
      </c>
      <c r="BI1021" s="154">
        <f t="shared" si="99"/>
        <v>0</v>
      </c>
      <c r="BJ1021" s="3" t="s">
        <v>80</v>
      </c>
      <c r="BK1021" s="155">
        <f t="shared" si="100"/>
        <v>0</v>
      </c>
      <c r="BL1021" s="82" t="s">
        <v>488</v>
      </c>
      <c r="BM1021" s="153" t="s">
        <v>2178</v>
      </c>
      <c r="BP1021" s="139">
        <f t="shared" si="87"/>
        <v>1.0710065950000001</v>
      </c>
      <c r="BQ1021" s="198">
        <v>12.792999999999999</v>
      </c>
    </row>
    <row r="1022" spans="2:69" s="14" customFormat="1" ht="14.45" customHeight="1">
      <c r="B1022" s="142"/>
      <c r="C1022" s="184" t="s">
        <v>2179</v>
      </c>
      <c r="D1022" s="184" t="s">
        <v>341</v>
      </c>
      <c r="E1022" s="185" t="s">
        <v>2180</v>
      </c>
      <c r="F1022" s="186" t="s">
        <v>2181</v>
      </c>
      <c r="G1022" s="187" t="s">
        <v>654</v>
      </c>
      <c r="H1022" s="188">
        <v>3</v>
      </c>
      <c r="I1022" s="188"/>
      <c r="J1022" s="188">
        <f t="shared" si="92"/>
        <v>0</v>
      </c>
      <c r="K1022" s="189"/>
      <c r="L1022" s="190"/>
      <c r="M1022" s="191"/>
      <c r="N1022" s="192" t="s">
        <v>35</v>
      </c>
      <c r="O1022" s="151">
        <v>0</v>
      </c>
      <c r="P1022" s="151">
        <f t="shared" si="93"/>
        <v>0</v>
      </c>
      <c r="Q1022" s="151">
        <v>0</v>
      </c>
      <c r="R1022" s="151">
        <f t="shared" si="94"/>
        <v>0</v>
      </c>
      <c r="S1022" s="151">
        <v>0</v>
      </c>
      <c r="T1022" s="152">
        <f t="shared" si="95"/>
        <v>0</v>
      </c>
      <c r="AR1022" s="153" t="s">
        <v>1393</v>
      </c>
      <c r="AT1022" s="153" t="s">
        <v>341</v>
      </c>
      <c r="AU1022" s="153" t="s">
        <v>80</v>
      </c>
      <c r="AY1022" s="3" t="s">
        <v>146</v>
      </c>
      <c r="BE1022" s="154">
        <f t="shared" si="96"/>
        <v>0</v>
      </c>
      <c r="BF1022" s="10"/>
      <c r="BG1022" s="154">
        <f t="shared" si="97"/>
        <v>0</v>
      </c>
      <c r="BH1022" s="154">
        <f t="shared" si="98"/>
        <v>0</v>
      </c>
      <c r="BI1022" s="154">
        <f t="shared" si="99"/>
        <v>0</v>
      </c>
      <c r="BJ1022" s="3" t="s">
        <v>80</v>
      </c>
      <c r="BK1022" s="155">
        <f t="shared" si="100"/>
        <v>0</v>
      </c>
      <c r="BL1022" s="82" t="s">
        <v>488</v>
      </c>
      <c r="BM1022" s="153" t="s">
        <v>2182</v>
      </c>
      <c r="BP1022" s="139">
        <f t="shared" si="87"/>
        <v>1.0710065950000001</v>
      </c>
      <c r="BQ1022" s="198">
        <v>4.95</v>
      </c>
    </row>
    <row r="1023" spans="2:69" s="14" customFormat="1" ht="14.45" customHeight="1">
      <c r="B1023" s="142"/>
      <c r="C1023" s="184" t="s">
        <v>2183</v>
      </c>
      <c r="D1023" s="184" t="s">
        <v>341</v>
      </c>
      <c r="E1023" s="185" t="s">
        <v>2184</v>
      </c>
      <c r="F1023" s="186" t="s">
        <v>2185</v>
      </c>
      <c r="G1023" s="187" t="s">
        <v>654</v>
      </c>
      <c r="H1023" s="188">
        <v>2</v>
      </c>
      <c r="I1023" s="188"/>
      <c r="J1023" s="188">
        <f t="shared" si="92"/>
        <v>0</v>
      </c>
      <c r="K1023" s="189"/>
      <c r="L1023" s="190"/>
      <c r="M1023" s="191"/>
      <c r="N1023" s="192" t="s">
        <v>35</v>
      </c>
      <c r="O1023" s="151">
        <v>0</v>
      </c>
      <c r="P1023" s="151">
        <f t="shared" si="93"/>
        <v>0</v>
      </c>
      <c r="Q1023" s="151">
        <v>0</v>
      </c>
      <c r="R1023" s="151">
        <f t="shared" si="94"/>
        <v>0</v>
      </c>
      <c r="S1023" s="151">
        <v>0</v>
      </c>
      <c r="T1023" s="152">
        <f t="shared" si="95"/>
        <v>0</v>
      </c>
      <c r="AR1023" s="153" t="s">
        <v>1393</v>
      </c>
      <c r="AT1023" s="153" t="s">
        <v>341</v>
      </c>
      <c r="AU1023" s="153" t="s">
        <v>80</v>
      </c>
      <c r="AY1023" s="3" t="s">
        <v>146</v>
      </c>
      <c r="BE1023" s="154">
        <f t="shared" si="96"/>
        <v>0</v>
      </c>
      <c r="BF1023" s="10"/>
      <c r="BG1023" s="154">
        <f t="shared" si="97"/>
        <v>0</v>
      </c>
      <c r="BH1023" s="154">
        <f t="shared" si="98"/>
        <v>0</v>
      </c>
      <c r="BI1023" s="154">
        <f t="shared" si="99"/>
        <v>0</v>
      </c>
      <c r="BJ1023" s="3" t="s">
        <v>80</v>
      </c>
      <c r="BK1023" s="155">
        <f t="shared" si="100"/>
        <v>0</v>
      </c>
      <c r="BL1023" s="82" t="s">
        <v>488</v>
      </c>
      <c r="BM1023" s="153" t="s">
        <v>2186</v>
      </c>
      <c r="BP1023" s="139">
        <f t="shared" si="87"/>
        <v>1.0710065950000001</v>
      </c>
      <c r="BQ1023" s="198">
        <v>12.792999999999999</v>
      </c>
    </row>
    <row r="1024" spans="2:69" s="14" customFormat="1" ht="14.45" customHeight="1">
      <c r="B1024" s="142"/>
      <c r="C1024" s="184" t="s">
        <v>2187</v>
      </c>
      <c r="D1024" s="184" t="s">
        <v>341</v>
      </c>
      <c r="E1024" s="185" t="s">
        <v>2188</v>
      </c>
      <c r="F1024" s="186" t="s">
        <v>2189</v>
      </c>
      <c r="G1024" s="187" t="s">
        <v>654</v>
      </c>
      <c r="H1024" s="188">
        <v>1</v>
      </c>
      <c r="I1024" s="188"/>
      <c r="J1024" s="188">
        <f t="shared" si="92"/>
        <v>0</v>
      </c>
      <c r="K1024" s="189"/>
      <c r="L1024" s="190"/>
      <c r="M1024" s="191"/>
      <c r="N1024" s="192" t="s">
        <v>35</v>
      </c>
      <c r="O1024" s="151">
        <v>0</v>
      </c>
      <c r="P1024" s="151">
        <f t="shared" si="93"/>
        <v>0</v>
      </c>
      <c r="Q1024" s="151">
        <v>0</v>
      </c>
      <c r="R1024" s="151">
        <f t="shared" si="94"/>
        <v>0</v>
      </c>
      <c r="S1024" s="151">
        <v>0</v>
      </c>
      <c r="T1024" s="152">
        <f t="shared" si="95"/>
        <v>0</v>
      </c>
      <c r="AR1024" s="153" t="s">
        <v>1393</v>
      </c>
      <c r="AT1024" s="153" t="s">
        <v>341</v>
      </c>
      <c r="AU1024" s="153" t="s">
        <v>80</v>
      </c>
      <c r="AY1024" s="3" t="s">
        <v>146</v>
      </c>
      <c r="BE1024" s="154">
        <f t="shared" si="96"/>
        <v>0</v>
      </c>
      <c r="BF1024" s="10"/>
      <c r="BG1024" s="154">
        <f t="shared" si="97"/>
        <v>0</v>
      </c>
      <c r="BH1024" s="154">
        <f t="shared" si="98"/>
        <v>0</v>
      </c>
      <c r="BI1024" s="154">
        <f t="shared" si="99"/>
        <v>0</v>
      </c>
      <c r="BJ1024" s="3" t="s">
        <v>80</v>
      </c>
      <c r="BK1024" s="155">
        <f t="shared" si="100"/>
        <v>0</v>
      </c>
      <c r="BL1024" s="82" t="s">
        <v>488</v>
      </c>
      <c r="BM1024" s="153" t="s">
        <v>2190</v>
      </c>
      <c r="BP1024" s="139">
        <f t="shared" si="87"/>
        <v>1.0710065950000001</v>
      </c>
      <c r="BQ1024" s="198">
        <v>3.5089999999999999</v>
      </c>
    </row>
    <row r="1025" spans="2:69" s="14" customFormat="1" ht="14.45" customHeight="1">
      <c r="B1025" s="142"/>
      <c r="C1025" s="184" t="s">
        <v>2191</v>
      </c>
      <c r="D1025" s="184" t="s">
        <v>341</v>
      </c>
      <c r="E1025" s="185" t="s">
        <v>2192</v>
      </c>
      <c r="F1025" s="186" t="s">
        <v>2193</v>
      </c>
      <c r="G1025" s="187" t="s">
        <v>654</v>
      </c>
      <c r="H1025" s="188">
        <v>2</v>
      </c>
      <c r="I1025" s="188"/>
      <c r="J1025" s="188">
        <f t="shared" si="92"/>
        <v>0</v>
      </c>
      <c r="K1025" s="189"/>
      <c r="L1025" s="190"/>
      <c r="M1025" s="191"/>
      <c r="N1025" s="192" t="s">
        <v>35</v>
      </c>
      <c r="O1025" s="151">
        <v>0</v>
      </c>
      <c r="P1025" s="151">
        <f t="shared" si="93"/>
        <v>0</v>
      </c>
      <c r="Q1025" s="151">
        <v>0</v>
      </c>
      <c r="R1025" s="151">
        <f t="shared" si="94"/>
        <v>0</v>
      </c>
      <c r="S1025" s="151">
        <v>0</v>
      </c>
      <c r="T1025" s="152">
        <f t="shared" si="95"/>
        <v>0</v>
      </c>
      <c r="AR1025" s="153" t="s">
        <v>1393</v>
      </c>
      <c r="AT1025" s="153" t="s">
        <v>341</v>
      </c>
      <c r="AU1025" s="153" t="s">
        <v>80</v>
      </c>
      <c r="AY1025" s="3" t="s">
        <v>146</v>
      </c>
      <c r="BE1025" s="154">
        <f t="shared" si="96"/>
        <v>0</v>
      </c>
      <c r="BF1025" s="10"/>
      <c r="BG1025" s="154">
        <f t="shared" si="97"/>
        <v>0</v>
      </c>
      <c r="BH1025" s="154">
        <f t="shared" si="98"/>
        <v>0</v>
      </c>
      <c r="BI1025" s="154">
        <f t="shared" si="99"/>
        <v>0</v>
      </c>
      <c r="BJ1025" s="3" t="s">
        <v>80</v>
      </c>
      <c r="BK1025" s="155">
        <f t="shared" si="100"/>
        <v>0</v>
      </c>
      <c r="BL1025" s="82" t="s">
        <v>488</v>
      </c>
      <c r="BM1025" s="153" t="s">
        <v>2194</v>
      </c>
      <c r="BP1025" s="139">
        <f t="shared" si="87"/>
        <v>1.0710065950000001</v>
      </c>
      <c r="BQ1025" s="198">
        <v>34.561999999999998</v>
      </c>
    </row>
    <row r="1026" spans="2:69" s="14" customFormat="1" ht="14.45" customHeight="1">
      <c r="B1026" s="142"/>
      <c r="C1026" s="184" t="s">
        <v>2195</v>
      </c>
      <c r="D1026" s="184" t="s">
        <v>341</v>
      </c>
      <c r="E1026" s="185" t="s">
        <v>2196</v>
      </c>
      <c r="F1026" s="186" t="s">
        <v>2197</v>
      </c>
      <c r="G1026" s="187" t="s">
        <v>654</v>
      </c>
      <c r="H1026" s="188">
        <v>2</v>
      </c>
      <c r="I1026" s="188"/>
      <c r="J1026" s="188">
        <f t="shared" si="92"/>
        <v>0</v>
      </c>
      <c r="K1026" s="189"/>
      <c r="L1026" s="190"/>
      <c r="M1026" s="191"/>
      <c r="N1026" s="192" t="s">
        <v>35</v>
      </c>
      <c r="O1026" s="151">
        <v>0</v>
      </c>
      <c r="P1026" s="151">
        <f t="shared" si="93"/>
        <v>0</v>
      </c>
      <c r="Q1026" s="151">
        <v>0</v>
      </c>
      <c r="R1026" s="151">
        <f t="shared" si="94"/>
        <v>0</v>
      </c>
      <c r="S1026" s="151">
        <v>0</v>
      </c>
      <c r="T1026" s="152">
        <f t="shared" si="95"/>
        <v>0</v>
      </c>
      <c r="AR1026" s="153" t="s">
        <v>1393</v>
      </c>
      <c r="AT1026" s="153" t="s">
        <v>341</v>
      </c>
      <c r="AU1026" s="153" t="s">
        <v>80</v>
      </c>
      <c r="AY1026" s="3" t="s">
        <v>146</v>
      </c>
      <c r="BE1026" s="154">
        <f t="shared" si="96"/>
        <v>0</v>
      </c>
      <c r="BF1026" s="10"/>
      <c r="BG1026" s="154">
        <f t="shared" si="97"/>
        <v>0</v>
      </c>
      <c r="BH1026" s="154">
        <f t="shared" si="98"/>
        <v>0</v>
      </c>
      <c r="BI1026" s="154">
        <f t="shared" si="99"/>
        <v>0</v>
      </c>
      <c r="BJ1026" s="3" t="s">
        <v>80</v>
      </c>
      <c r="BK1026" s="155">
        <f t="shared" si="100"/>
        <v>0</v>
      </c>
      <c r="BL1026" s="82" t="s">
        <v>488</v>
      </c>
      <c r="BM1026" s="153" t="s">
        <v>2198</v>
      </c>
      <c r="BP1026" s="139">
        <f t="shared" si="87"/>
        <v>1.0710065950000001</v>
      </c>
      <c r="BQ1026" s="198">
        <v>23.826000000000001</v>
      </c>
    </row>
    <row r="1027" spans="2:69" s="14" customFormat="1" ht="14.45" customHeight="1">
      <c r="B1027" s="142"/>
      <c r="C1027" s="184" t="s">
        <v>2199</v>
      </c>
      <c r="D1027" s="184" t="s">
        <v>341</v>
      </c>
      <c r="E1027" s="185" t="s">
        <v>2200</v>
      </c>
      <c r="F1027" s="186" t="s">
        <v>2201</v>
      </c>
      <c r="G1027" s="187" t="s">
        <v>654</v>
      </c>
      <c r="H1027" s="188">
        <v>1</v>
      </c>
      <c r="I1027" s="188"/>
      <c r="J1027" s="188">
        <f t="shared" si="92"/>
        <v>0</v>
      </c>
      <c r="K1027" s="189"/>
      <c r="L1027" s="190"/>
      <c r="M1027" s="191"/>
      <c r="N1027" s="192" t="s">
        <v>35</v>
      </c>
      <c r="O1027" s="151">
        <v>0</v>
      </c>
      <c r="P1027" s="151">
        <f t="shared" si="93"/>
        <v>0</v>
      </c>
      <c r="Q1027" s="151">
        <v>0</v>
      </c>
      <c r="R1027" s="151">
        <f t="shared" si="94"/>
        <v>0</v>
      </c>
      <c r="S1027" s="151">
        <v>0</v>
      </c>
      <c r="T1027" s="152">
        <f t="shared" si="95"/>
        <v>0</v>
      </c>
      <c r="AR1027" s="153" t="s">
        <v>1393</v>
      </c>
      <c r="AT1027" s="153" t="s">
        <v>341</v>
      </c>
      <c r="AU1027" s="153" t="s">
        <v>80</v>
      </c>
      <c r="AY1027" s="3" t="s">
        <v>146</v>
      </c>
      <c r="BE1027" s="154">
        <f t="shared" si="96"/>
        <v>0</v>
      </c>
      <c r="BF1027" s="10"/>
      <c r="BG1027" s="154">
        <f t="shared" si="97"/>
        <v>0</v>
      </c>
      <c r="BH1027" s="154">
        <f t="shared" si="98"/>
        <v>0</v>
      </c>
      <c r="BI1027" s="154">
        <f t="shared" si="99"/>
        <v>0</v>
      </c>
      <c r="BJ1027" s="3" t="s">
        <v>80</v>
      </c>
      <c r="BK1027" s="155">
        <f t="shared" si="100"/>
        <v>0</v>
      </c>
      <c r="BL1027" s="82" t="s">
        <v>488</v>
      </c>
      <c r="BM1027" s="153" t="s">
        <v>2202</v>
      </c>
      <c r="BP1027" s="139">
        <f t="shared" si="87"/>
        <v>1.0710065950000001</v>
      </c>
      <c r="BQ1027" s="198">
        <v>13.75</v>
      </c>
    </row>
    <row r="1028" spans="2:69" s="14" customFormat="1" ht="14.45" customHeight="1">
      <c r="B1028" s="142"/>
      <c r="C1028" s="184" t="s">
        <v>2203</v>
      </c>
      <c r="D1028" s="184" t="s">
        <v>341</v>
      </c>
      <c r="E1028" s="185" t="s">
        <v>2204</v>
      </c>
      <c r="F1028" s="186" t="s">
        <v>2205</v>
      </c>
      <c r="G1028" s="187" t="s">
        <v>654</v>
      </c>
      <c r="H1028" s="188">
        <v>2</v>
      </c>
      <c r="I1028" s="188"/>
      <c r="J1028" s="188">
        <f t="shared" si="92"/>
        <v>0</v>
      </c>
      <c r="K1028" s="189"/>
      <c r="L1028" s="190"/>
      <c r="M1028" s="191"/>
      <c r="N1028" s="192" t="s">
        <v>35</v>
      </c>
      <c r="O1028" s="151">
        <v>0</v>
      </c>
      <c r="P1028" s="151">
        <f t="shared" si="93"/>
        <v>0</v>
      </c>
      <c r="Q1028" s="151">
        <v>0</v>
      </c>
      <c r="R1028" s="151">
        <f t="shared" si="94"/>
        <v>0</v>
      </c>
      <c r="S1028" s="151">
        <v>0</v>
      </c>
      <c r="T1028" s="152">
        <f t="shared" si="95"/>
        <v>0</v>
      </c>
      <c r="AR1028" s="153" t="s">
        <v>1393</v>
      </c>
      <c r="AT1028" s="153" t="s">
        <v>341</v>
      </c>
      <c r="AU1028" s="153" t="s">
        <v>80</v>
      </c>
      <c r="AY1028" s="3" t="s">
        <v>146</v>
      </c>
      <c r="BE1028" s="154">
        <f t="shared" si="96"/>
        <v>0</v>
      </c>
      <c r="BF1028" s="10"/>
      <c r="BG1028" s="154">
        <f t="shared" si="97"/>
        <v>0</v>
      </c>
      <c r="BH1028" s="154">
        <f t="shared" si="98"/>
        <v>0</v>
      </c>
      <c r="BI1028" s="154">
        <f t="shared" si="99"/>
        <v>0</v>
      </c>
      <c r="BJ1028" s="3" t="s">
        <v>80</v>
      </c>
      <c r="BK1028" s="155">
        <f t="shared" si="100"/>
        <v>0</v>
      </c>
      <c r="BL1028" s="82" t="s">
        <v>488</v>
      </c>
      <c r="BM1028" s="153" t="s">
        <v>2206</v>
      </c>
      <c r="BP1028" s="139">
        <f t="shared" si="87"/>
        <v>1.0710065950000001</v>
      </c>
      <c r="BQ1028" s="198">
        <v>37.840000000000003</v>
      </c>
    </row>
    <row r="1029" spans="2:69" s="14" customFormat="1" ht="14.45" customHeight="1">
      <c r="B1029" s="142"/>
      <c r="C1029" s="184" t="s">
        <v>2207</v>
      </c>
      <c r="D1029" s="184" t="s">
        <v>341</v>
      </c>
      <c r="E1029" s="185" t="s">
        <v>2208</v>
      </c>
      <c r="F1029" s="186" t="s">
        <v>2209</v>
      </c>
      <c r="G1029" s="187" t="s">
        <v>654</v>
      </c>
      <c r="H1029" s="188">
        <v>9</v>
      </c>
      <c r="I1029" s="188"/>
      <c r="J1029" s="188">
        <f t="shared" si="92"/>
        <v>0</v>
      </c>
      <c r="K1029" s="189"/>
      <c r="L1029" s="190"/>
      <c r="M1029" s="191"/>
      <c r="N1029" s="192" t="s">
        <v>35</v>
      </c>
      <c r="O1029" s="151">
        <v>0</v>
      </c>
      <c r="P1029" s="151">
        <f t="shared" si="93"/>
        <v>0</v>
      </c>
      <c r="Q1029" s="151">
        <v>0</v>
      </c>
      <c r="R1029" s="151">
        <f t="shared" si="94"/>
        <v>0</v>
      </c>
      <c r="S1029" s="151">
        <v>0</v>
      </c>
      <c r="T1029" s="152">
        <f t="shared" si="95"/>
        <v>0</v>
      </c>
      <c r="AR1029" s="153" t="s">
        <v>1393</v>
      </c>
      <c r="AT1029" s="153" t="s">
        <v>341</v>
      </c>
      <c r="AU1029" s="153" t="s">
        <v>80</v>
      </c>
      <c r="AY1029" s="3" t="s">
        <v>146</v>
      </c>
      <c r="BE1029" s="154">
        <f t="shared" si="96"/>
        <v>0</v>
      </c>
      <c r="BF1029" s="10"/>
      <c r="BG1029" s="154">
        <f t="shared" si="97"/>
        <v>0</v>
      </c>
      <c r="BH1029" s="154">
        <f t="shared" si="98"/>
        <v>0</v>
      </c>
      <c r="BI1029" s="154">
        <f t="shared" si="99"/>
        <v>0</v>
      </c>
      <c r="BJ1029" s="3" t="s">
        <v>80</v>
      </c>
      <c r="BK1029" s="155">
        <f t="shared" si="100"/>
        <v>0</v>
      </c>
      <c r="BL1029" s="82" t="s">
        <v>488</v>
      </c>
      <c r="BM1029" s="153" t="s">
        <v>2210</v>
      </c>
      <c r="BP1029" s="139">
        <f t="shared" si="87"/>
        <v>1.0710065950000001</v>
      </c>
      <c r="BQ1029" s="198">
        <v>27.675999999999998</v>
      </c>
    </row>
    <row r="1030" spans="2:69" s="14" customFormat="1" ht="14.45" customHeight="1">
      <c r="B1030" s="142"/>
      <c r="C1030" s="184" t="s">
        <v>2211</v>
      </c>
      <c r="D1030" s="184" t="s">
        <v>341</v>
      </c>
      <c r="E1030" s="185" t="s">
        <v>2212</v>
      </c>
      <c r="F1030" s="186" t="s">
        <v>2213</v>
      </c>
      <c r="G1030" s="187" t="s">
        <v>654</v>
      </c>
      <c r="H1030" s="188">
        <v>3</v>
      </c>
      <c r="I1030" s="188"/>
      <c r="J1030" s="188">
        <f t="shared" si="92"/>
        <v>0</v>
      </c>
      <c r="K1030" s="189"/>
      <c r="L1030" s="190"/>
      <c r="M1030" s="191"/>
      <c r="N1030" s="192" t="s">
        <v>35</v>
      </c>
      <c r="O1030" s="151">
        <v>0</v>
      </c>
      <c r="P1030" s="151">
        <f t="shared" si="93"/>
        <v>0</v>
      </c>
      <c r="Q1030" s="151">
        <v>0</v>
      </c>
      <c r="R1030" s="151">
        <f t="shared" si="94"/>
        <v>0</v>
      </c>
      <c r="S1030" s="151">
        <v>0</v>
      </c>
      <c r="T1030" s="152">
        <f t="shared" si="95"/>
        <v>0</v>
      </c>
      <c r="AR1030" s="153" t="s">
        <v>1393</v>
      </c>
      <c r="AT1030" s="153" t="s">
        <v>341</v>
      </c>
      <c r="AU1030" s="153" t="s">
        <v>80</v>
      </c>
      <c r="AY1030" s="3" t="s">
        <v>146</v>
      </c>
      <c r="BE1030" s="154">
        <f t="shared" si="96"/>
        <v>0</v>
      </c>
      <c r="BF1030" s="10"/>
      <c r="BG1030" s="154">
        <f t="shared" si="97"/>
        <v>0</v>
      </c>
      <c r="BH1030" s="154">
        <f t="shared" si="98"/>
        <v>0</v>
      </c>
      <c r="BI1030" s="154">
        <f t="shared" si="99"/>
        <v>0</v>
      </c>
      <c r="BJ1030" s="3" t="s">
        <v>80</v>
      </c>
      <c r="BK1030" s="155">
        <f t="shared" si="100"/>
        <v>0</v>
      </c>
      <c r="BL1030" s="82" t="s">
        <v>488</v>
      </c>
      <c r="BM1030" s="153" t="s">
        <v>2214</v>
      </c>
      <c r="BP1030" s="139">
        <f t="shared" si="87"/>
        <v>1.0710065950000001</v>
      </c>
      <c r="BQ1030" s="198">
        <v>3.5089999999999999</v>
      </c>
    </row>
    <row r="1031" spans="2:69" s="14" customFormat="1" ht="14.45" customHeight="1">
      <c r="B1031" s="142"/>
      <c r="C1031" s="184" t="s">
        <v>2215</v>
      </c>
      <c r="D1031" s="184" t="s">
        <v>341</v>
      </c>
      <c r="E1031" s="185" t="s">
        <v>2216</v>
      </c>
      <c r="F1031" s="186" t="s">
        <v>2217</v>
      </c>
      <c r="G1031" s="187" t="s">
        <v>654</v>
      </c>
      <c r="H1031" s="188">
        <v>1</v>
      </c>
      <c r="I1031" s="188"/>
      <c r="J1031" s="188">
        <f t="shared" si="92"/>
        <v>0</v>
      </c>
      <c r="K1031" s="189"/>
      <c r="L1031" s="190"/>
      <c r="M1031" s="191"/>
      <c r="N1031" s="192" t="s">
        <v>35</v>
      </c>
      <c r="O1031" s="151">
        <v>0</v>
      </c>
      <c r="P1031" s="151">
        <f t="shared" si="93"/>
        <v>0</v>
      </c>
      <c r="Q1031" s="151">
        <v>0</v>
      </c>
      <c r="R1031" s="151">
        <f t="shared" si="94"/>
        <v>0</v>
      </c>
      <c r="S1031" s="151">
        <v>0</v>
      </c>
      <c r="T1031" s="152">
        <f t="shared" si="95"/>
        <v>0</v>
      </c>
      <c r="AR1031" s="153" t="s">
        <v>1393</v>
      </c>
      <c r="AT1031" s="153" t="s">
        <v>341</v>
      </c>
      <c r="AU1031" s="153" t="s">
        <v>80</v>
      </c>
      <c r="AY1031" s="3" t="s">
        <v>146</v>
      </c>
      <c r="BE1031" s="154">
        <f t="shared" si="96"/>
        <v>0</v>
      </c>
      <c r="BF1031" s="10"/>
      <c r="BG1031" s="154">
        <f t="shared" si="97"/>
        <v>0</v>
      </c>
      <c r="BH1031" s="154">
        <f t="shared" si="98"/>
        <v>0</v>
      </c>
      <c r="BI1031" s="154">
        <f t="shared" si="99"/>
        <v>0</v>
      </c>
      <c r="BJ1031" s="3" t="s">
        <v>80</v>
      </c>
      <c r="BK1031" s="155">
        <f t="shared" si="100"/>
        <v>0</v>
      </c>
      <c r="BL1031" s="82" t="s">
        <v>488</v>
      </c>
      <c r="BM1031" s="153" t="s">
        <v>2218</v>
      </c>
      <c r="BP1031" s="139">
        <f t="shared" si="87"/>
        <v>1.0710065950000001</v>
      </c>
      <c r="BQ1031" s="198">
        <v>37.840000000000003</v>
      </c>
    </row>
    <row r="1032" spans="2:69" s="14" customFormat="1" ht="14.45" customHeight="1">
      <c r="B1032" s="142"/>
      <c r="C1032" s="184" t="s">
        <v>2219</v>
      </c>
      <c r="D1032" s="184" t="s">
        <v>341</v>
      </c>
      <c r="E1032" s="185" t="s">
        <v>2220</v>
      </c>
      <c r="F1032" s="186" t="s">
        <v>2221</v>
      </c>
      <c r="G1032" s="187" t="s">
        <v>654</v>
      </c>
      <c r="H1032" s="188">
        <v>2</v>
      </c>
      <c r="I1032" s="188"/>
      <c r="J1032" s="188">
        <f t="shared" si="92"/>
        <v>0</v>
      </c>
      <c r="K1032" s="189"/>
      <c r="L1032" s="190"/>
      <c r="M1032" s="191"/>
      <c r="N1032" s="192" t="s">
        <v>35</v>
      </c>
      <c r="O1032" s="151">
        <v>0</v>
      </c>
      <c r="P1032" s="151">
        <f t="shared" si="93"/>
        <v>0</v>
      </c>
      <c r="Q1032" s="151">
        <v>0</v>
      </c>
      <c r="R1032" s="151">
        <f t="shared" si="94"/>
        <v>0</v>
      </c>
      <c r="S1032" s="151">
        <v>0</v>
      </c>
      <c r="T1032" s="152">
        <f t="shared" si="95"/>
        <v>0</v>
      </c>
      <c r="AR1032" s="153" t="s">
        <v>1393</v>
      </c>
      <c r="AT1032" s="153" t="s">
        <v>341</v>
      </c>
      <c r="AU1032" s="153" t="s">
        <v>80</v>
      </c>
      <c r="AY1032" s="3" t="s">
        <v>146</v>
      </c>
      <c r="BE1032" s="154">
        <f t="shared" si="96"/>
        <v>0</v>
      </c>
      <c r="BF1032" s="10"/>
      <c r="BG1032" s="154">
        <f t="shared" si="97"/>
        <v>0</v>
      </c>
      <c r="BH1032" s="154">
        <f t="shared" si="98"/>
        <v>0</v>
      </c>
      <c r="BI1032" s="154">
        <f t="shared" si="99"/>
        <v>0</v>
      </c>
      <c r="BJ1032" s="3" t="s">
        <v>80</v>
      </c>
      <c r="BK1032" s="155">
        <f t="shared" si="100"/>
        <v>0</v>
      </c>
      <c r="BL1032" s="82" t="s">
        <v>488</v>
      </c>
      <c r="BM1032" s="153" t="s">
        <v>2222</v>
      </c>
      <c r="BP1032" s="139">
        <f t="shared" si="87"/>
        <v>1.0710065950000001</v>
      </c>
      <c r="BQ1032" s="198">
        <v>8.5359999999999996</v>
      </c>
    </row>
    <row r="1033" spans="2:69" s="14" customFormat="1" ht="14.45" customHeight="1">
      <c r="B1033" s="142"/>
      <c r="C1033" s="184" t="s">
        <v>2223</v>
      </c>
      <c r="D1033" s="184" t="s">
        <v>341</v>
      </c>
      <c r="E1033" s="185" t="s">
        <v>2224</v>
      </c>
      <c r="F1033" s="186" t="s">
        <v>2225</v>
      </c>
      <c r="G1033" s="187" t="s">
        <v>654</v>
      </c>
      <c r="H1033" s="188">
        <v>9</v>
      </c>
      <c r="I1033" s="188"/>
      <c r="J1033" s="188">
        <f t="shared" si="92"/>
        <v>0</v>
      </c>
      <c r="K1033" s="189"/>
      <c r="L1033" s="190"/>
      <c r="M1033" s="191"/>
      <c r="N1033" s="192" t="s">
        <v>35</v>
      </c>
      <c r="O1033" s="151">
        <v>0</v>
      </c>
      <c r="P1033" s="151">
        <f t="shared" si="93"/>
        <v>0</v>
      </c>
      <c r="Q1033" s="151">
        <v>0</v>
      </c>
      <c r="R1033" s="151">
        <f t="shared" si="94"/>
        <v>0</v>
      </c>
      <c r="S1033" s="151">
        <v>0</v>
      </c>
      <c r="T1033" s="152">
        <f t="shared" si="95"/>
        <v>0</v>
      </c>
      <c r="AR1033" s="153" t="s">
        <v>1393</v>
      </c>
      <c r="AT1033" s="153" t="s">
        <v>341</v>
      </c>
      <c r="AU1033" s="153" t="s">
        <v>80</v>
      </c>
      <c r="AY1033" s="3" t="s">
        <v>146</v>
      </c>
      <c r="BE1033" s="154">
        <f t="shared" si="96"/>
        <v>0</v>
      </c>
      <c r="BF1033" s="10"/>
      <c r="BG1033" s="154">
        <f t="shared" si="97"/>
        <v>0</v>
      </c>
      <c r="BH1033" s="154">
        <f t="shared" si="98"/>
        <v>0</v>
      </c>
      <c r="BI1033" s="154">
        <f t="shared" si="99"/>
        <v>0</v>
      </c>
      <c r="BJ1033" s="3" t="s">
        <v>80</v>
      </c>
      <c r="BK1033" s="155">
        <f t="shared" si="100"/>
        <v>0</v>
      </c>
      <c r="BL1033" s="82" t="s">
        <v>488</v>
      </c>
      <c r="BM1033" s="153" t="s">
        <v>2226</v>
      </c>
      <c r="BP1033" s="139">
        <f t="shared" si="87"/>
        <v>1.0710065950000001</v>
      </c>
      <c r="BQ1033" s="198">
        <v>8.9979999999999993</v>
      </c>
    </row>
    <row r="1034" spans="2:69" s="14" customFormat="1" ht="14.45" customHeight="1">
      <c r="B1034" s="142"/>
      <c r="C1034" s="184" t="s">
        <v>2227</v>
      </c>
      <c r="D1034" s="184" t="s">
        <v>341</v>
      </c>
      <c r="E1034" s="185" t="s">
        <v>2228</v>
      </c>
      <c r="F1034" s="186" t="s">
        <v>2229</v>
      </c>
      <c r="G1034" s="187" t="s">
        <v>654</v>
      </c>
      <c r="H1034" s="188">
        <v>1</v>
      </c>
      <c r="I1034" s="188"/>
      <c r="J1034" s="188">
        <f t="shared" si="92"/>
        <v>0</v>
      </c>
      <c r="K1034" s="189"/>
      <c r="L1034" s="190"/>
      <c r="M1034" s="191"/>
      <c r="N1034" s="192" t="s">
        <v>35</v>
      </c>
      <c r="O1034" s="151">
        <v>0</v>
      </c>
      <c r="P1034" s="151">
        <f t="shared" si="93"/>
        <v>0</v>
      </c>
      <c r="Q1034" s="151">
        <v>0</v>
      </c>
      <c r="R1034" s="151">
        <f t="shared" si="94"/>
        <v>0</v>
      </c>
      <c r="S1034" s="151">
        <v>0</v>
      </c>
      <c r="T1034" s="152">
        <f t="shared" si="95"/>
        <v>0</v>
      </c>
      <c r="AR1034" s="153" t="s">
        <v>1393</v>
      </c>
      <c r="AT1034" s="153" t="s">
        <v>341</v>
      </c>
      <c r="AU1034" s="153" t="s">
        <v>80</v>
      </c>
      <c r="AY1034" s="3" t="s">
        <v>146</v>
      </c>
      <c r="BE1034" s="154">
        <f t="shared" si="96"/>
        <v>0</v>
      </c>
      <c r="BF1034" s="10"/>
      <c r="BG1034" s="154">
        <f t="shared" si="97"/>
        <v>0</v>
      </c>
      <c r="BH1034" s="154">
        <f t="shared" si="98"/>
        <v>0</v>
      </c>
      <c r="BI1034" s="154">
        <f t="shared" si="99"/>
        <v>0</v>
      </c>
      <c r="BJ1034" s="3" t="s">
        <v>80</v>
      </c>
      <c r="BK1034" s="155">
        <f t="shared" si="100"/>
        <v>0</v>
      </c>
      <c r="BL1034" s="82" t="s">
        <v>488</v>
      </c>
      <c r="BM1034" s="153" t="s">
        <v>2230</v>
      </c>
      <c r="BP1034" s="139">
        <f t="shared" si="87"/>
        <v>1.0710065950000001</v>
      </c>
      <c r="BQ1034" s="198">
        <v>5.742</v>
      </c>
    </row>
    <row r="1035" spans="2:69" s="14" customFormat="1" ht="14.45" customHeight="1">
      <c r="B1035" s="142"/>
      <c r="C1035" s="184" t="s">
        <v>2231</v>
      </c>
      <c r="D1035" s="184" t="s">
        <v>341</v>
      </c>
      <c r="E1035" s="185" t="s">
        <v>2232</v>
      </c>
      <c r="F1035" s="186" t="s">
        <v>2233</v>
      </c>
      <c r="G1035" s="187" t="s">
        <v>654</v>
      </c>
      <c r="H1035" s="188">
        <v>32</v>
      </c>
      <c r="I1035" s="188"/>
      <c r="J1035" s="188">
        <f t="shared" si="92"/>
        <v>0</v>
      </c>
      <c r="K1035" s="189"/>
      <c r="L1035" s="190"/>
      <c r="M1035" s="191"/>
      <c r="N1035" s="192" t="s">
        <v>35</v>
      </c>
      <c r="O1035" s="151">
        <v>0</v>
      </c>
      <c r="P1035" s="151">
        <f t="shared" si="93"/>
        <v>0</v>
      </c>
      <c r="Q1035" s="151">
        <v>0</v>
      </c>
      <c r="R1035" s="151">
        <f t="shared" si="94"/>
        <v>0</v>
      </c>
      <c r="S1035" s="151">
        <v>0</v>
      </c>
      <c r="T1035" s="152">
        <f t="shared" si="95"/>
        <v>0</v>
      </c>
      <c r="AR1035" s="153" t="s">
        <v>1393</v>
      </c>
      <c r="AT1035" s="153" t="s">
        <v>341</v>
      </c>
      <c r="AU1035" s="153" t="s">
        <v>80</v>
      </c>
      <c r="AY1035" s="3" t="s">
        <v>146</v>
      </c>
      <c r="BE1035" s="154">
        <f t="shared" si="96"/>
        <v>0</v>
      </c>
      <c r="BF1035" s="10"/>
      <c r="BG1035" s="154">
        <f t="shared" si="97"/>
        <v>0</v>
      </c>
      <c r="BH1035" s="154">
        <f t="shared" si="98"/>
        <v>0</v>
      </c>
      <c r="BI1035" s="154">
        <f t="shared" si="99"/>
        <v>0</v>
      </c>
      <c r="BJ1035" s="3" t="s">
        <v>80</v>
      </c>
      <c r="BK1035" s="155">
        <f t="shared" si="100"/>
        <v>0</v>
      </c>
      <c r="BL1035" s="82" t="s">
        <v>488</v>
      </c>
      <c r="BM1035" s="153" t="s">
        <v>2234</v>
      </c>
      <c r="BP1035" s="139">
        <f t="shared" si="87"/>
        <v>1.0710065950000001</v>
      </c>
      <c r="BQ1035" s="198">
        <v>4.7519999999999998</v>
      </c>
    </row>
    <row r="1036" spans="2:69" s="14" customFormat="1" ht="14.45" customHeight="1">
      <c r="B1036" s="142"/>
      <c r="C1036" s="184" t="s">
        <v>2235</v>
      </c>
      <c r="D1036" s="184" t="s">
        <v>341</v>
      </c>
      <c r="E1036" s="185" t="s">
        <v>2236</v>
      </c>
      <c r="F1036" s="186" t="s">
        <v>2237</v>
      </c>
      <c r="G1036" s="187" t="s">
        <v>151</v>
      </c>
      <c r="H1036" s="188">
        <v>6</v>
      </c>
      <c r="I1036" s="188"/>
      <c r="J1036" s="188">
        <f t="shared" si="92"/>
        <v>0</v>
      </c>
      <c r="K1036" s="189"/>
      <c r="L1036" s="190"/>
      <c r="M1036" s="191"/>
      <c r="N1036" s="192" t="s">
        <v>35</v>
      </c>
      <c r="O1036" s="151">
        <v>0</v>
      </c>
      <c r="P1036" s="151">
        <f t="shared" si="93"/>
        <v>0</v>
      </c>
      <c r="Q1036" s="151">
        <v>0</v>
      </c>
      <c r="R1036" s="151">
        <f t="shared" si="94"/>
        <v>0</v>
      </c>
      <c r="S1036" s="151">
        <v>0</v>
      </c>
      <c r="T1036" s="152">
        <f t="shared" si="95"/>
        <v>0</v>
      </c>
      <c r="AR1036" s="153" t="s">
        <v>1393</v>
      </c>
      <c r="AT1036" s="153" t="s">
        <v>341</v>
      </c>
      <c r="AU1036" s="153" t="s">
        <v>80</v>
      </c>
      <c r="AY1036" s="3" t="s">
        <v>146</v>
      </c>
      <c r="BE1036" s="154">
        <f t="shared" si="96"/>
        <v>0</v>
      </c>
      <c r="BF1036" s="10"/>
      <c r="BG1036" s="154">
        <f t="shared" si="97"/>
        <v>0</v>
      </c>
      <c r="BH1036" s="154">
        <f t="shared" si="98"/>
        <v>0</v>
      </c>
      <c r="BI1036" s="154">
        <f t="shared" si="99"/>
        <v>0</v>
      </c>
      <c r="BJ1036" s="3" t="s">
        <v>80</v>
      </c>
      <c r="BK1036" s="155">
        <f t="shared" si="100"/>
        <v>0</v>
      </c>
      <c r="BL1036" s="82" t="s">
        <v>488</v>
      </c>
      <c r="BM1036" s="153" t="s">
        <v>2238</v>
      </c>
      <c r="BP1036" s="139">
        <f t="shared" si="87"/>
        <v>1.0710065950000001</v>
      </c>
      <c r="BQ1036" s="198">
        <v>1.111</v>
      </c>
    </row>
    <row r="1037" spans="2:69" s="14" customFormat="1" ht="14.45" customHeight="1">
      <c r="B1037" s="142"/>
      <c r="C1037" s="184" t="s">
        <v>2239</v>
      </c>
      <c r="D1037" s="184" t="s">
        <v>341</v>
      </c>
      <c r="E1037" s="185" t="s">
        <v>2240</v>
      </c>
      <c r="F1037" s="186" t="s">
        <v>2241</v>
      </c>
      <c r="G1037" s="187" t="s">
        <v>151</v>
      </c>
      <c r="H1037" s="188">
        <v>1</v>
      </c>
      <c r="I1037" s="188"/>
      <c r="J1037" s="188">
        <f t="shared" si="92"/>
        <v>0</v>
      </c>
      <c r="K1037" s="189"/>
      <c r="L1037" s="190"/>
      <c r="M1037" s="191"/>
      <c r="N1037" s="192" t="s">
        <v>35</v>
      </c>
      <c r="O1037" s="151">
        <v>0</v>
      </c>
      <c r="P1037" s="151">
        <f t="shared" si="93"/>
        <v>0</v>
      </c>
      <c r="Q1037" s="151">
        <v>0</v>
      </c>
      <c r="R1037" s="151">
        <f t="shared" si="94"/>
        <v>0</v>
      </c>
      <c r="S1037" s="151">
        <v>0</v>
      </c>
      <c r="T1037" s="152">
        <f t="shared" si="95"/>
        <v>0</v>
      </c>
      <c r="AR1037" s="153" t="s">
        <v>1393</v>
      </c>
      <c r="AT1037" s="153" t="s">
        <v>341</v>
      </c>
      <c r="AU1037" s="153" t="s">
        <v>80</v>
      </c>
      <c r="AY1037" s="3" t="s">
        <v>146</v>
      </c>
      <c r="BE1037" s="154">
        <f t="shared" si="96"/>
        <v>0</v>
      </c>
      <c r="BF1037" s="10"/>
      <c r="BG1037" s="154">
        <f t="shared" si="97"/>
        <v>0</v>
      </c>
      <c r="BH1037" s="154">
        <f t="shared" si="98"/>
        <v>0</v>
      </c>
      <c r="BI1037" s="154">
        <f t="shared" si="99"/>
        <v>0</v>
      </c>
      <c r="BJ1037" s="3" t="s">
        <v>80</v>
      </c>
      <c r="BK1037" s="155">
        <f t="shared" si="100"/>
        <v>0</v>
      </c>
      <c r="BL1037" s="82" t="s">
        <v>488</v>
      </c>
      <c r="BM1037" s="153" t="s">
        <v>2242</v>
      </c>
      <c r="BP1037" s="139">
        <f t="shared" si="87"/>
        <v>1.0710065950000001</v>
      </c>
      <c r="BQ1037" s="198">
        <v>0.44</v>
      </c>
    </row>
    <row r="1038" spans="2:69" s="14" customFormat="1" ht="14.45" customHeight="1">
      <c r="B1038" s="142"/>
      <c r="C1038" s="184" t="s">
        <v>2243</v>
      </c>
      <c r="D1038" s="184" t="s">
        <v>341</v>
      </c>
      <c r="E1038" s="185" t="s">
        <v>2244</v>
      </c>
      <c r="F1038" s="186" t="s">
        <v>2245</v>
      </c>
      <c r="G1038" s="187" t="s">
        <v>151</v>
      </c>
      <c r="H1038" s="188">
        <v>20</v>
      </c>
      <c r="I1038" s="188"/>
      <c r="J1038" s="188">
        <f t="shared" si="92"/>
        <v>0</v>
      </c>
      <c r="K1038" s="189"/>
      <c r="L1038" s="190"/>
      <c r="M1038" s="191"/>
      <c r="N1038" s="192" t="s">
        <v>35</v>
      </c>
      <c r="O1038" s="151">
        <v>0</v>
      </c>
      <c r="P1038" s="151">
        <f t="shared" si="93"/>
        <v>0</v>
      </c>
      <c r="Q1038" s="151">
        <v>0</v>
      </c>
      <c r="R1038" s="151">
        <f t="shared" si="94"/>
        <v>0</v>
      </c>
      <c r="S1038" s="151">
        <v>0</v>
      </c>
      <c r="T1038" s="152">
        <f t="shared" si="95"/>
        <v>0</v>
      </c>
      <c r="AR1038" s="153" t="s">
        <v>1393</v>
      </c>
      <c r="AT1038" s="153" t="s">
        <v>341</v>
      </c>
      <c r="AU1038" s="153" t="s">
        <v>80</v>
      </c>
      <c r="AY1038" s="3" t="s">
        <v>146</v>
      </c>
      <c r="BE1038" s="154">
        <f t="shared" si="96"/>
        <v>0</v>
      </c>
      <c r="BF1038" s="10"/>
      <c r="BG1038" s="154">
        <f t="shared" si="97"/>
        <v>0</v>
      </c>
      <c r="BH1038" s="154">
        <f t="shared" si="98"/>
        <v>0</v>
      </c>
      <c r="BI1038" s="154">
        <f t="shared" si="99"/>
        <v>0</v>
      </c>
      <c r="BJ1038" s="3" t="s">
        <v>80</v>
      </c>
      <c r="BK1038" s="155">
        <f t="shared" si="100"/>
        <v>0</v>
      </c>
      <c r="BL1038" s="82" t="s">
        <v>488</v>
      </c>
      <c r="BM1038" s="153" t="s">
        <v>2246</v>
      </c>
      <c r="BP1038" s="139">
        <f t="shared" ref="BP1038:BP1101" si="101">BP1037</f>
        <v>1.0710065950000001</v>
      </c>
      <c r="BQ1038" s="198">
        <v>0.36299999999999999</v>
      </c>
    </row>
    <row r="1039" spans="2:69" s="14" customFormat="1" ht="14.45" customHeight="1">
      <c r="B1039" s="142"/>
      <c r="C1039" s="184" t="s">
        <v>2247</v>
      </c>
      <c r="D1039" s="184" t="s">
        <v>341</v>
      </c>
      <c r="E1039" s="185" t="s">
        <v>2248</v>
      </c>
      <c r="F1039" s="186" t="s">
        <v>2249</v>
      </c>
      <c r="G1039" s="187" t="s">
        <v>151</v>
      </c>
      <c r="H1039" s="188">
        <v>2</v>
      </c>
      <c r="I1039" s="188"/>
      <c r="J1039" s="188">
        <f t="shared" si="92"/>
        <v>0</v>
      </c>
      <c r="K1039" s="189"/>
      <c r="L1039" s="190"/>
      <c r="M1039" s="191"/>
      <c r="N1039" s="192" t="s">
        <v>35</v>
      </c>
      <c r="O1039" s="151">
        <v>0</v>
      </c>
      <c r="P1039" s="151">
        <f t="shared" si="93"/>
        <v>0</v>
      </c>
      <c r="Q1039" s="151">
        <v>0</v>
      </c>
      <c r="R1039" s="151">
        <f t="shared" si="94"/>
        <v>0</v>
      </c>
      <c r="S1039" s="151">
        <v>0</v>
      </c>
      <c r="T1039" s="152">
        <f t="shared" si="95"/>
        <v>0</v>
      </c>
      <c r="AR1039" s="153" t="s">
        <v>1393</v>
      </c>
      <c r="AT1039" s="153" t="s">
        <v>341</v>
      </c>
      <c r="AU1039" s="153" t="s">
        <v>80</v>
      </c>
      <c r="AY1039" s="3" t="s">
        <v>146</v>
      </c>
      <c r="BE1039" s="154">
        <f t="shared" si="96"/>
        <v>0</v>
      </c>
      <c r="BF1039" s="10"/>
      <c r="BG1039" s="154">
        <f t="shared" si="97"/>
        <v>0</v>
      </c>
      <c r="BH1039" s="154">
        <f t="shared" si="98"/>
        <v>0</v>
      </c>
      <c r="BI1039" s="154">
        <f t="shared" si="99"/>
        <v>0</v>
      </c>
      <c r="BJ1039" s="3" t="s">
        <v>80</v>
      </c>
      <c r="BK1039" s="155">
        <f t="shared" si="100"/>
        <v>0</v>
      </c>
      <c r="BL1039" s="82" t="s">
        <v>488</v>
      </c>
      <c r="BM1039" s="153" t="s">
        <v>2250</v>
      </c>
      <c r="BP1039" s="139">
        <f t="shared" si="101"/>
        <v>1.0710065950000001</v>
      </c>
      <c r="BQ1039" s="198">
        <v>0.308</v>
      </c>
    </row>
    <row r="1040" spans="2:69" s="14" customFormat="1" ht="14.45" customHeight="1">
      <c r="B1040" s="142"/>
      <c r="C1040" s="184" t="s">
        <v>2251</v>
      </c>
      <c r="D1040" s="184" t="s">
        <v>341</v>
      </c>
      <c r="E1040" s="185" t="s">
        <v>2252</v>
      </c>
      <c r="F1040" s="186" t="s">
        <v>2253</v>
      </c>
      <c r="G1040" s="187" t="s">
        <v>151</v>
      </c>
      <c r="H1040" s="188">
        <v>30</v>
      </c>
      <c r="I1040" s="188"/>
      <c r="J1040" s="188">
        <f t="shared" si="92"/>
        <v>0</v>
      </c>
      <c r="K1040" s="189"/>
      <c r="L1040" s="190"/>
      <c r="M1040" s="191"/>
      <c r="N1040" s="192" t="s">
        <v>35</v>
      </c>
      <c r="O1040" s="151">
        <v>0</v>
      </c>
      <c r="P1040" s="151">
        <f t="shared" si="93"/>
        <v>0</v>
      </c>
      <c r="Q1040" s="151">
        <v>0</v>
      </c>
      <c r="R1040" s="151">
        <f t="shared" si="94"/>
        <v>0</v>
      </c>
      <c r="S1040" s="151">
        <v>0</v>
      </c>
      <c r="T1040" s="152">
        <f t="shared" si="95"/>
        <v>0</v>
      </c>
      <c r="AR1040" s="153" t="s">
        <v>1393</v>
      </c>
      <c r="AT1040" s="153" t="s">
        <v>341</v>
      </c>
      <c r="AU1040" s="153" t="s">
        <v>80</v>
      </c>
      <c r="AY1040" s="3" t="s">
        <v>146</v>
      </c>
      <c r="BE1040" s="154">
        <f t="shared" si="96"/>
        <v>0</v>
      </c>
      <c r="BF1040" s="10"/>
      <c r="BG1040" s="154">
        <f t="shared" si="97"/>
        <v>0</v>
      </c>
      <c r="BH1040" s="154">
        <f t="shared" si="98"/>
        <v>0</v>
      </c>
      <c r="BI1040" s="154">
        <f t="shared" si="99"/>
        <v>0</v>
      </c>
      <c r="BJ1040" s="3" t="s">
        <v>80</v>
      </c>
      <c r="BK1040" s="155">
        <f t="shared" si="100"/>
        <v>0</v>
      </c>
      <c r="BL1040" s="82" t="s">
        <v>488</v>
      </c>
      <c r="BM1040" s="153" t="s">
        <v>2254</v>
      </c>
      <c r="BP1040" s="139">
        <f t="shared" si="101"/>
        <v>1.0710065950000001</v>
      </c>
      <c r="BQ1040" s="198">
        <v>0.14299999999999999</v>
      </c>
    </row>
    <row r="1041" spans="2:69" s="14" customFormat="1" ht="14.45" customHeight="1">
      <c r="B1041" s="142"/>
      <c r="C1041" s="184" t="s">
        <v>2255</v>
      </c>
      <c r="D1041" s="184" t="s">
        <v>341</v>
      </c>
      <c r="E1041" s="185" t="s">
        <v>2256</v>
      </c>
      <c r="F1041" s="186" t="s">
        <v>2257</v>
      </c>
      <c r="G1041" s="187" t="s">
        <v>654</v>
      </c>
      <c r="H1041" s="188">
        <v>6</v>
      </c>
      <c r="I1041" s="188"/>
      <c r="J1041" s="188">
        <f t="shared" si="92"/>
        <v>0</v>
      </c>
      <c r="K1041" s="189"/>
      <c r="L1041" s="190"/>
      <c r="M1041" s="191"/>
      <c r="N1041" s="192" t="s">
        <v>35</v>
      </c>
      <c r="O1041" s="151">
        <v>0</v>
      </c>
      <c r="P1041" s="151">
        <f t="shared" si="93"/>
        <v>0</v>
      </c>
      <c r="Q1041" s="151">
        <v>0</v>
      </c>
      <c r="R1041" s="151">
        <f t="shared" si="94"/>
        <v>0</v>
      </c>
      <c r="S1041" s="151">
        <v>0</v>
      </c>
      <c r="T1041" s="152">
        <f t="shared" si="95"/>
        <v>0</v>
      </c>
      <c r="AR1041" s="153" t="s">
        <v>1393</v>
      </c>
      <c r="AT1041" s="153" t="s">
        <v>341</v>
      </c>
      <c r="AU1041" s="153" t="s">
        <v>80</v>
      </c>
      <c r="AY1041" s="3" t="s">
        <v>146</v>
      </c>
      <c r="BE1041" s="154">
        <f t="shared" si="96"/>
        <v>0</v>
      </c>
      <c r="BF1041" s="10"/>
      <c r="BG1041" s="154">
        <f t="shared" si="97"/>
        <v>0</v>
      </c>
      <c r="BH1041" s="154">
        <f t="shared" si="98"/>
        <v>0</v>
      </c>
      <c r="BI1041" s="154">
        <f t="shared" si="99"/>
        <v>0</v>
      </c>
      <c r="BJ1041" s="3" t="s">
        <v>80</v>
      </c>
      <c r="BK1041" s="155">
        <f t="shared" si="100"/>
        <v>0</v>
      </c>
      <c r="BL1041" s="82" t="s">
        <v>488</v>
      </c>
      <c r="BM1041" s="153" t="s">
        <v>2258</v>
      </c>
      <c r="BP1041" s="139">
        <f t="shared" si="101"/>
        <v>1.0710065950000001</v>
      </c>
      <c r="BQ1041" s="198">
        <v>0.78100000000000003</v>
      </c>
    </row>
    <row r="1042" spans="2:69" s="14" customFormat="1" ht="14.45" customHeight="1">
      <c r="B1042" s="142"/>
      <c r="C1042" s="184" t="s">
        <v>2259</v>
      </c>
      <c r="D1042" s="184" t="s">
        <v>341</v>
      </c>
      <c r="E1042" s="185" t="s">
        <v>2260</v>
      </c>
      <c r="F1042" s="186" t="s">
        <v>2261</v>
      </c>
      <c r="G1042" s="187" t="s">
        <v>654</v>
      </c>
      <c r="H1042" s="188">
        <v>1</v>
      </c>
      <c r="I1042" s="188"/>
      <c r="J1042" s="188">
        <f t="shared" si="92"/>
        <v>0</v>
      </c>
      <c r="K1042" s="189"/>
      <c r="L1042" s="190"/>
      <c r="M1042" s="191"/>
      <c r="N1042" s="192" t="s">
        <v>35</v>
      </c>
      <c r="O1042" s="151">
        <v>0</v>
      </c>
      <c r="P1042" s="151">
        <f t="shared" si="93"/>
        <v>0</v>
      </c>
      <c r="Q1042" s="151">
        <v>0</v>
      </c>
      <c r="R1042" s="151">
        <f t="shared" si="94"/>
        <v>0</v>
      </c>
      <c r="S1042" s="151">
        <v>0</v>
      </c>
      <c r="T1042" s="152">
        <f t="shared" si="95"/>
        <v>0</v>
      </c>
      <c r="AR1042" s="153" t="s">
        <v>1393</v>
      </c>
      <c r="AT1042" s="153" t="s">
        <v>341</v>
      </c>
      <c r="AU1042" s="153" t="s">
        <v>80</v>
      </c>
      <c r="AY1042" s="3" t="s">
        <v>146</v>
      </c>
      <c r="BE1042" s="154">
        <f t="shared" si="96"/>
        <v>0</v>
      </c>
      <c r="BF1042" s="10"/>
      <c r="BG1042" s="154">
        <f t="shared" si="97"/>
        <v>0</v>
      </c>
      <c r="BH1042" s="154">
        <f t="shared" si="98"/>
        <v>0</v>
      </c>
      <c r="BI1042" s="154">
        <f t="shared" si="99"/>
        <v>0</v>
      </c>
      <c r="BJ1042" s="3" t="s">
        <v>80</v>
      </c>
      <c r="BK1042" s="155">
        <f t="shared" si="100"/>
        <v>0</v>
      </c>
      <c r="BL1042" s="82" t="s">
        <v>488</v>
      </c>
      <c r="BM1042" s="153" t="s">
        <v>2262</v>
      </c>
      <c r="BP1042" s="139">
        <f t="shared" si="101"/>
        <v>1.0710065950000001</v>
      </c>
      <c r="BQ1042" s="198">
        <v>4.95</v>
      </c>
    </row>
    <row r="1043" spans="2:69" s="14" customFormat="1" ht="14.45" customHeight="1">
      <c r="B1043" s="142"/>
      <c r="C1043" s="184" t="s">
        <v>2263</v>
      </c>
      <c r="D1043" s="184" t="s">
        <v>341</v>
      </c>
      <c r="E1043" s="185" t="s">
        <v>2264</v>
      </c>
      <c r="F1043" s="186" t="s">
        <v>2265</v>
      </c>
      <c r="G1043" s="187" t="s">
        <v>654</v>
      </c>
      <c r="H1043" s="188">
        <v>2</v>
      </c>
      <c r="I1043" s="188"/>
      <c r="J1043" s="188">
        <f t="shared" si="92"/>
        <v>0</v>
      </c>
      <c r="K1043" s="189"/>
      <c r="L1043" s="190"/>
      <c r="M1043" s="191"/>
      <c r="N1043" s="192" t="s">
        <v>35</v>
      </c>
      <c r="O1043" s="151">
        <v>0</v>
      </c>
      <c r="P1043" s="151">
        <f t="shared" si="93"/>
        <v>0</v>
      </c>
      <c r="Q1043" s="151">
        <v>0</v>
      </c>
      <c r="R1043" s="151">
        <f t="shared" si="94"/>
        <v>0</v>
      </c>
      <c r="S1043" s="151">
        <v>0</v>
      </c>
      <c r="T1043" s="152">
        <f t="shared" si="95"/>
        <v>0</v>
      </c>
      <c r="AR1043" s="153" t="s">
        <v>1393</v>
      </c>
      <c r="AT1043" s="153" t="s">
        <v>341</v>
      </c>
      <c r="AU1043" s="153" t="s">
        <v>80</v>
      </c>
      <c r="AY1043" s="3" t="s">
        <v>146</v>
      </c>
      <c r="BE1043" s="154">
        <f t="shared" si="96"/>
        <v>0</v>
      </c>
      <c r="BF1043" s="10"/>
      <c r="BG1043" s="154">
        <f t="shared" si="97"/>
        <v>0</v>
      </c>
      <c r="BH1043" s="154">
        <f t="shared" si="98"/>
        <v>0</v>
      </c>
      <c r="BI1043" s="154">
        <f t="shared" si="99"/>
        <v>0</v>
      </c>
      <c r="BJ1043" s="3" t="s">
        <v>80</v>
      </c>
      <c r="BK1043" s="155">
        <f t="shared" si="100"/>
        <v>0</v>
      </c>
      <c r="BL1043" s="82" t="s">
        <v>488</v>
      </c>
      <c r="BM1043" s="153" t="s">
        <v>2266</v>
      </c>
      <c r="BP1043" s="139">
        <f t="shared" si="101"/>
        <v>1.0710065950000001</v>
      </c>
      <c r="BQ1043" s="198">
        <v>6.6</v>
      </c>
    </row>
    <row r="1044" spans="2:69" s="14" customFormat="1" ht="14.45" customHeight="1">
      <c r="B1044" s="142"/>
      <c r="C1044" s="184" t="s">
        <v>2267</v>
      </c>
      <c r="D1044" s="184" t="s">
        <v>341</v>
      </c>
      <c r="E1044" s="185" t="s">
        <v>2268</v>
      </c>
      <c r="F1044" s="186" t="s">
        <v>2269</v>
      </c>
      <c r="G1044" s="187"/>
      <c r="H1044" s="188">
        <v>1</v>
      </c>
      <c r="I1044" s="188"/>
      <c r="J1044" s="188">
        <f t="shared" si="92"/>
        <v>0</v>
      </c>
      <c r="K1044" s="189"/>
      <c r="L1044" s="190"/>
      <c r="M1044" s="191"/>
      <c r="N1044" s="192" t="s">
        <v>35</v>
      </c>
      <c r="O1044" s="151">
        <v>0</v>
      </c>
      <c r="P1044" s="151">
        <f t="shared" si="93"/>
        <v>0</v>
      </c>
      <c r="Q1044" s="151">
        <v>0</v>
      </c>
      <c r="R1044" s="151">
        <f t="shared" si="94"/>
        <v>0</v>
      </c>
      <c r="S1044" s="151">
        <v>0</v>
      </c>
      <c r="T1044" s="152">
        <f t="shared" si="95"/>
        <v>0</v>
      </c>
      <c r="AR1044" s="153" t="s">
        <v>1393</v>
      </c>
      <c r="AT1044" s="153" t="s">
        <v>341</v>
      </c>
      <c r="AU1044" s="153" t="s">
        <v>80</v>
      </c>
      <c r="AY1044" s="3" t="s">
        <v>146</v>
      </c>
      <c r="BE1044" s="154">
        <f t="shared" si="96"/>
        <v>0</v>
      </c>
      <c r="BF1044" s="10"/>
      <c r="BG1044" s="154">
        <f t="shared" si="97"/>
        <v>0</v>
      </c>
      <c r="BH1044" s="154">
        <f t="shared" si="98"/>
        <v>0</v>
      </c>
      <c r="BI1044" s="154">
        <f t="shared" si="99"/>
        <v>0</v>
      </c>
      <c r="BJ1044" s="3" t="s">
        <v>80</v>
      </c>
      <c r="BK1044" s="155">
        <f t="shared" si="100"/>
        <v>0</v>
      </c>
      <c r="BL1044" s="82" t="s">
        <v>488</v>
      </c>
      <c r="BM1044" s="153" t="s">
        <v>2270</v>
      </c>
      <c r="BP1044" s="139">
        <f t="shared" si="101"/>
        <v>1.0710065950000001</v>
      </c>
      <c r="BQ1044" s="198">
        <v>45.473999999999997</v>
      </c>
    </row>
    <row r="1045" spans="2:69" s="14" customFormat="1" ht="14.45" customHeight="1">
      <c r="B1045" s="142"/>
      <c r="C1045" s="184" t="s">
        <v>2271</v>
      </c>
      <c r="D1045" s="184" t="s">
        <v>341</v>
      </c>
      <c r="E1045" s="185" t="s">
        <v>2272</v>
      </c>
      <c r="F1045" s="186" t="s">
        <v>2273</v>
      </c>
      <c r="G1045" s="187"/>
      <c r="H1045" s="188">
        <v>1</v>
      </c>
      <c r="I1045" s="188"/>
      <c r="J1045" s="188">
        <f t="shared" si="92"/>
        <v>0</v>
      </c>
      <c r="K1045" s="189"/>
      <c r="L1045" s="190"/>
      <c r="M1045" s="191"/>
      <c r="N1045" s="192" t="s">
        <v>35</v>
      </c>
      <c r="O1045" s="151">
        <v>0</v>
      </c>
      <c r="P1045" s="151">
        <f t="shared" si="93"/>
        <v>0</v>
      </c>
      <c r="Q1045" s="151">
        <v>0</v>
      </c>
      <c r="R1045" s="151">
        <f t="shared" si="94"/>
        <v>0</v>
      </c>
      <c r="S1045" s="151">
        <v>0</v>
      </c>
      <c r="T1045" s="152">
        <f t="shared" si="95"/>
        <v>0</v>
      </c>
      <c r="AR1045" s="153" t="s">
        <v>1393</v>
      </c>
      <c r="AT1045" s="153" t="s">
        <v>341</v>
      </c>
      <c r="AU1045" s="153" t="s">
        <v>80</v>
      </c>
      <c r="AY1045" s="3" t="s">
        <v>146</v>
      </c>
      <c r="BE1045" s="154">
        <f t="shared" si="96"/>
        <v>0</v>
      </c>
      <c r="BF1045" s="10"/>
      <c r="BG1045" s="154">
        <f t="shared" si="97"/>
        <v>0</v>
      </c>
      <c r="BH1045" s="154">
        <f t="shared" si="98"/>
        <v>0</v>
      </c>
      <c r="BI1045" s="154">
        <f t="shared" si="99"/>
        <v>0</v>
      </c>
      <c r="BJ1045" s="3" t="s">
        <v>80</v>
      </c>
      <c r="BK1045" s="155">
        <f t="shared" si="100"/>
        <v>0</v>
      </c>
      <c r="BL1045" s="82" t="s">
        <v>488</v>
      </c>
      <c r="BM1045" s="153" t="s">
        <v>2274</v>
      </c>
      <c r="BP1045" s="139">
        <f t="shared" si="101"/>
        <v>1.0710065950000001</v>
      </c>
      <c r="BQ1045" s="198">
        <v>15.157999999999999</v>
      </c>
    </row>
    <row r="1046" spans="2:69" s="14" customFormat="1" ht="14.45" customHeight="1">
      <c r="B1046" s="142"/>
      <c r="C1046" s="184" t="s">
        <v>2275</v>
      </c>
      <c r="D1046" s="184" t="s">
        <v>341</v>
      </c>
      <c r="E1046" s="185" t="s">
        <v>2276</v>
      </c>
      <c r="F1046" s="186" t="s">
        <v>2277</v>
      </c>
      <c r="G1046" s="187"/>
      <c r="H1046" s="188">
        <v>1</v>
      </c>
      <c r="I1046" s="188"/>
      <c r="J1046" s="188">
        <f t="shared" si="92"/>
        <v>0</v>
      </c>
      <c r="K1046" s="189"/>
      <c r="L1046" s="190"/>
      <c r="M1046" s="191"/>
      <c r="N1046" s="192" t="s">
        <v>35</v>
      </c>
      <c r="O1046" s="151">
        <v>0</v>
      </c>
      <c r="P1046" s="151">
        <f t="shared" si="93"/>
        <v>0</v>
      </c>
      <c r="Q1046" s="151">
        <v>0</v>
      </c>
      <c r="R1046" s="151">
        <f t="shared" si="94"/>
        <v>0</v>
      </c>
      <c r="S1046" s="151">
        <v>0</v>
      </c>
      <c r="T1046" s="152">
        <f t="shared" si="95"/>
        <v>0</v>
      </c>
      <c r="AR1046" s="153" t="s">
        <v>1393</v>
      </c>
      <c r="AT1046" s="153" t="s">
        <v>341</v>
      </c>
      <c r="AU1046" s="153" t="s">
        <v>80</v>
      </c>
      <c r="AY1046" s="3" t="s">
        <v>146</v>
      </c>
      <c r="BE1046" s="154">
        <f t="shared" si="96"/>
        <v>0</v>
      </c>
      <c r="BF1046" s="10"/>
      <c r="BG1046" s="154">
        <f t="shared" si="97"/>
        <v>0</v>
      </c>
      <c r="BH1046" s="154">
        <f t="shared" si="98"/>
        <v>0</v>
      </c>
      <c r="BI1046" s="154">
        <f t="shared" si="99"/>
        <v>0</v>
      </c>
      <c r="BJ1046" s="3" t="s">
        <v>80</v>
      </c>
      <c r="BK1046" s="155">
        <f t="shared" si="100"/>
        <v>0</v>
      </c>
      <c r="BL1046" s="82" t="s">
        <v>488</v>
      </c>
      <c r="BM1046" s="153" t="s">
        <v>2278</v>
      </c>
      <c r="BP1046" s="139">
        <f t="shared" si="101"/>
        <v>1.0710065950000001</v>
      </c>
      <c r="BQ1046" s="198">
        <v>90.947999999999993</v>
      </c>
    </row>
    <row r="1047" spans="2:69" s="14" customFormat="1" ht="14.45" customHeight="1">
      <c r="B1047" s="142"/>
      <c r="C1047" s="184" t="s">
        <v>2279</v>
      </c>
      <c r="D1047" s="184" t="s">
        <v>341</v>
      </c>
      <c r="E1047" s="185" t="s">
        <v>2280</v>
      </c>
      <c r="F1047" s="186" t="s">
        <v>2281</v>
      </c>
      <c r="G1047" s="187"/>
      <c r="H1047" s="188">
        <v>1</v>
      </c>
      <c r="I1047" s="188"/>
      <c r="J1047" s="188">
        <f t="shared" si="92"/>
        <v>0</v>
      </c>
      <c r="K1047" s="189"/>
      <c r="L1047" s="190"/>
      <c r="M1047" s="191"/>
      <c r="N1047" s="192" t="s">
        <v>35</v>
      </c>
      <c r="O1047" s="151">
        <v>0</v>
      </c>
      <c r="P1047" s="151">
        <f t="shared" si="93"/>
        <v>0</v>
      </c>
      <c r="Q1047" s="151">
        <v>0</v>
      </c>
      <c r="R1047" s="151">
        <f t="shared" si="94"/>
        <v>0</v>
      </c>
      <c r="S1047" s="151">
        <v>0</v>
      </c>
      <c r="T1047" s="152">
        <f t="shared" si="95"/>
        <v>0</v>
      </c>
      <c r="AR1047" s="153" t="s">
        <v>1393</v>
      </c>
      <c r="AT1047" s="153" t="s">
        <v>341</v>
      </c>
      <c r="AU1047" s="153" t="s">
        <v>80</v>
      </c>
      <c r="AY1047" s="3" t="s">
        <v>146</v>
      </c>
      <c r="BE1047" s="154">
        <f t="shared" si="96"/>
        <v>0</v>
      </c>
      <c r="BF1047" s="10"/>
      <c r="BG1047" s="154">
        <f t="shared" si="97"/>
        <v>0</v>
      </c>
      <c r="BH1047" s="154">
        <f t="shared" si="98"/>
        <v>0</v>
      </c>
      <c r="BI1047" s="154">
        <f t="shared" si="99"/>
        <v>0</v>
      </c>
      <c r="BJ1047" s="3" t="s">
        <v>80</v>
      </c>
      <c r="BK1047" s="155">
        <f t="shared" si="100"/>
        <v>0</v>
      </c>
      <c r="BL1047" s="82" t="s">
        <v>488</v>
      </c>
      <c r="BM1047" s="153" t="s">
        <v>2282</v>
      </c>
      <c r="BP1047" s="139">
        <f t="shared" si="101"/>
        <v>1.0710065950000001</v>
      </c>
      <c r="BQ1047" s="198">
        <v>68.662000000000006</v>
      </c>
    </row>
    <row r="1048" spans="2:69" s="129" customFormat="1" ht="22.9" customHeight="1">
      <c r="B1048" s="130"/>
      <c r="C1048" s="199"/>
      <c r="D1048" s="131" t="s">
        <v>68</v>
      </c>
      <c r="E1048" s="140" t="s">
        <v>2283</v>
      </c>
      <c r="F1048" s="140" t="s">
        <v>2284</v>
      </c>
      <c r="G1048" s="199"/>
      <c r="H1048" s="199"/>
      <c r="I1048" s="199"/>
      <c r="J1048" s="141">
        <f>BK1048</f>
        <v>0</v>
      </c>
      <c r="K1048" s="129" t="s">
        <v>2285</v>
      </c>
      <c r="L1048" s="130"/>
      <c r="M1048" s="134"/>
      <c r="P1048" s="135">
        <f>SUM(P1049:P1070)</f>
        <v>0</v>
      </c>
      <c r="R1048" s="135">
        <f>SUM(R1049:R1070)</f>
        <v>0</v>
      </c>
      <c r="T1048" s="136">
        <f>SUM(T1049:T1070)</f>
        <v>0</v>
      </c>
      <c r="AR1048" s="131" t="s">
        <v>84</v>
      </c>
      <c r="AT1048" s="137" t="s">
        <v>68</v>
      </c>
      <c r="AU1048" s="137" t="s">
        <v>76</v>
      </c>
      <c r="AY1048" s="131" t="s">
        <v>146</v>
      </c>
      <c r="BF1048" s="10"/>
      <c r="BK1048" s="138">
        <f>SUM(BK1049:BK1070)</f>
        <v>0</v>
      </c>
      <c r="BL1048" s="137"/>
      <c r="BP1048" s="139">
        <f t="shared" si="101"/>
        <v>1.0710065950000001</v>
      </c>
      <c r="BQ1048" s="200"/>
    </row>
    <row r="1049" spans="2:69" s="14" customFormat="1" ht="14.45" customHeight="1">
      <c r="B1049" s="142"/>
      <c r="C1049" s="184" t="s">
        <v>2286</v>
      </c>
      <c r="D1049" s="184" t="s">
        <v>341</v>
      </c>
      <c r="E1049" s="185" t="s">
        <v>2132</v>
      </c>
      <c r="F1049" s="186" t="s">
        <v>2133</v>
      </c>
      <c r="G1049" s="187" t="s">
        <v>654</v>
      </c>
      <c r="H1049" s="188">
        <v>33</v>
      </c>
      <c r="I1049" s="188"/>
      <c r="J1049" s="188">
        <f t="shared" ref="J1049:J1070" si="102">ROUND(I1049*H1049,3)</f>
        <v>0</v>
      </c>
      <c r="K1049" s="189"/>
      <c r="L1049" s="190"/>
      <c r="M1049" s="191"/>
      <c r="N1049" s="192" t="s">
        <v>35</v>
      </c>
      <c r="O1049" s="151">
        <v>0</v>
      </c>
      <c r="P1049" s="151">
        <f t="shared" ref="P1049:P1070" si="103">O1049*H1049</f>
        <v>0</v>
      </c>
      <c r="Q1049" s="151">
        <v>0</v>
      </c>
      <c r="R1049" s="151">
        <f t="shared" ref="R1049:R1070" si="104">Q1049*H1049</f>
        <v>0</v>
      </c>
      <c r="S1049" s="151">
        <v>0</v>
      </c>
      <c r="T1049" s="152">
        <f t="shared" ref="T1049:T1070" si="105">S1049*H1049</f>
        <v>0</v>
      </c>
      <c r="AR1049" s="153" t="s">
        <v>1393</v>
      </c>
      <c r="AT1049" s="153" t="s">
        <v>341</v>
      </c>
      <c r="AU1049" s="153" t="s">
        <v>80</v>
      </c>
      <c r="AY1049" s="3" t="s">
        <v>146</v>
      </c>
      <c r="BE1049" s="154">
        <f t="shared" ref="BE1049:BE1070" si="106">IF(N1049="základná",J1049,0)</f>
        <v>0</v>
      </c>
      <c r="BF1049" s="10"/>
      <c r="BG1049" s="154">
        <f t="shared" ref="BG1049:BG1070" si="107">IF(N1049="zákl. prenesená",J1049,0)</f>
        <v>0</v>
      </c>
      <c r="BH1049" s="154">
        <f t="shared" ref="BH1049:BH1070" si="108">IF(N1049="zníž. prenesená",J1049,0)</f>
        <v>0</v>
      </c>
      <c r="BI1049" s="154">
        <f t="shared" ref="BI1049:BI1070" si="109">IF(N1049="nulová",J1049,0)</f>
        <v>0</v>
      </c>
      <c r="BJ1049" s="3" t="s">
        <v>80</v>
      </c>
      <c r="BK1049" s="155">
        <f t="shared" ref="BK1049:BK1070" si="110">ROUND(I1049*H1049,3)</f>
        <v>0</v>
      </c>
      <c r="BL1049" s="82" t="s">
        <v>488</v>
      </c>
      <c r="BM1049" s="153" t="s">
        <v>2287</v>
      </c>
      <c r="BP1049" s="139">
        <f t="shared" si="101"/>
        <v>1.0710065950000001</v>
      </c>
      <c r="BQ1049" s="198">
        <v>0.31900000000000001</v>
      </c>
    </row>
    <row r="1050" spans="2:69" s="14" customFormat="1" ht="14.45" customHeight="1">
      <c r="B1050" s="142"/>
      <c r="C1050" s="184" t="s">
        <v>2288</v>
      </c>
      <c r="D1050" s="184" t="s">
        <v>341</v>
      </c>
      <c r="E1050" s="185" t="s">
        <v>2136</v>
      </c>
      <c r="F1050" s="186" t="s">
        <v>2137</v>
      </c>
      <c r="G1050" s="187" t="s">
        <v>654</v>
      </c>
      <c r="H1050" s="188">
        <v>30</v>
      </c>
      <c r="I1050" s="188"/>
      <c r="J1050" s="188">
        <f t="shared" si="102"/>
        <v>0</v>
      </c>
      <c r="K1050" s="189"/>
      <c r="L1050" s="190"/>
      <c r="M1050" s="191"/>
      <c r="N1050" s="192" t="s">
        <v>35</v>
      </c>
      <c r="O1050" s="151">
        <v>0</v>
      </c>
      <c r="P1050" s="151">
        <f t="shared" si="103"/>
        <v>0</v>
      </c>
      <c r="Q1050" s="151">
        <v>0</v>
      </c>
      <c r="R1050" s="151">
        <f t="shared" si="104"/>
        <v>0</v>
      </c>
      <c r="S1050" s="151">
        <v>0</v>
      </c>
      <c r="T1050" s="152">
        <f t="shared" si="105"/>
        <v>0</v>
      </c>
      <c r="AR1050" s="153" t="s">
        <v>1393</v>
      </c>
      <c r="AT1050" s="153" t="s">
        <v>341</v>
      </c>
      <c r="AU1050" s="153" t="s">
        <v>80</v>
      </c>
      <c r="AY1050" s="3" t="s">
        <v>146</v>
      </c>
      <c r="BE1050" s="154">
        <f t="shared" si="106"/>
        <v>0</v>
      </c>
      <c r="BF1050" s="10"/>
      <c r="BG1050" s="154">
        <f t="shared" si="107"/>
        <v>0</v>
      </c>
      <c r="BH1050" s="154">
        <f t="shared" si="108"/>
        <v>0</v>
      </c>
      <c r="BI1050" s="154">
        <f t="shared" si="109"/>
        <v>0</v>
      </c>
      <c r="BJ1050" s="3" t="s">
        <v>80</v>
      </c>
      <c r="BK1050" s="155">
        <f t="shared" si="110"/>
        <v>0</v>
      </c>
      <c r="BL1050" s="82" t="s">
        <v>488</v>
      </c>
      <c r="BM1050" s="153" t="s">
        <v>2289</v>
      </c>
      <c r="BP1050" s="139">
        <f t="shared" si="101"/>
        <v>1.0710065950000001</v>
      </c>
      <c r="BQ1050" s="198">
        <v>0.187</v>
      </c>
    </row>
    <row r="1051" spans="2:69" s="14" customFormat="1" ht="14.45" customHeight="1">
      <c r="B1051" s="142"/>
      <c r="C1051" s="184" t="s">
        <v>2290</v>
      </c>
      <c r="D1051" s="184" t="s">
        <v>341</v>
      </c>
      <c r="E1051" s="185" t="s">
        <v>2291</v>
      </c>
      <c r="F1051" s="186" t="s">
        <v>2141</v>
      </c>
      <c r="G1051" s="187" t="s">
        <v>654</v>
      </c>
      <c r="H1051" s="188">
        <v>1</v>
      </c>
      <c r="I1051" s="188"/>
      <c r="J1051" s="188">
        <f t="shared" si="102"/>
        <v>0</v>
      </c>
      <c r="K1051" s="189"/>
      <c r="L1051" s="190"/>
      <c r="M1051" s="191"/>
      <c r="N1051" s="192" t="s">
        <v>35</v>
      </c>
      <c r="O1051" s="151">
        <v>0</v>
      </c>
      <c r="P1051" s="151">
        <f t="shared" si="103"/>
        <v>0</v>
      </c>
      <c r="Q1051" s="151">
        <v>0</v>
      </c>
      <c r="R1051" s="151">
        <f t="shared" si="104"/>
        <v>0</v>
      </c>
      <c r="S1051" s="151">
        <v>0</v>
      </c>
      <c r="T1051" s="152">
        <f t="shared" si="105"/>
        <v>0</v>
      </c>
      <c r="AR1051" s="153" t="s">
        <v>1393</v>
      </c>
      <c r="AT1051" s="153" t="s">
        <v>341</v>
      </c>
      <c r="AU1051" s="153" t="s">
        <v>80</v>
      </c>
      <c r="AY1051" s="3" t="s">
        <v>146</v>
      </c>
      <c r="BE1051" s="154">
        <f t="shared" si="106"/>
        <v>0</v>
      </c>
      <c r="BF1051" s="10"/>
      <c r="BG1051" s="154">
        <f t="shared" si="107"/>
        <v>0</v>
      </c>
      <c r="BH1051" s="154">
        <f t="shared" si="108"/>
        <v>0</v>
      </c>
      <c r="BI1051" s="154">
        <f t="shared" si="109"/>
        <v>0</v>
      </c>
      <c r="BJ1051" s="3" t="s">
        <v>80</v>
      </c>
      <c r="BK1051" s="155">
        <f t="shared" si="110"/>
        <v>0</v>
      </c>
      <c r="BL1051" s="82" t="s">
        <v>488</v>
      </c>
      <c r="BM1051" s="153" t="s">
        <v>2292</v>
      </c>
      <c r="BP1051" s="139">
        <f t="shared" si="101"/>
        <v>1.0710065950000001</v>
      </c>
      <c r="BQ1051" s="198">
        <v>88</v>
      </c>
    </row>
    <row r="1052" spans="2:69" s="14" customFormat="1" ht="14.45" customHeight="1">
      <c r="B1052" s="142"/>
      <c r="C1052" s="184" t="s">
        <v>2293</v>
      </c>
      <c r="D1052" s="184" t="s">
        <v>341</v>
      </c>
      <c r="E1052" s="185" t="s">
        <v>2294</v>
      </c>
      <c r="F1052" s="186" t="s">
        <v>2295</v>
      </c>
      <c r="G1052" s="187" t="s">
        <v>654</v>
      </c>
      <c r="H1052" s="188">
        <v>1</v>
      </c>
      <c r="I1052" s="188"/>
      <c r="J1052" s="188">
        <f t="shared" si="102"/>
        <v>0</v>
      </c>
      <c r="K1052" s="189"/>
      <c r="L1052" s="190"/>
      <c r="M1052" s="191"/>
      <c r="N1052" s="192" t="s">
        <v>35</v>
      </c>
      <c r="O1052" s="151">
        <v>0</v>
      </c>
      <c r="P1052" s="151">
        <f t="shared" si="103"/>
        <v>0</v>
      </c>
      <c r="Q1052" s="151">
        <v>0</v>
      </c>
      <c r="R1052" s="151">
        <f t="shared" si="104"/>
        <v>0</v>
      </c>
      <c r="S1052" s="151">
        <v>0</v>
      </c>
      <c r="T1052" s="152">
        <f t="shared" si="105"/>
        <v>0</v>
      </c>
      <c r="AR1052" s="153" t="s">
        <v>1393</v>
      </c>
      <c r="AT1052" s="153" t="s">
        <v>341</v>
      </c>
      <c r="AU1052" s="153" t="s">
        <v>80</v>
      </c>
      <c r="AY1052" s="3" t="s">
        <v>146</v>
      </c>
      <c r="BE1052" s="154">
        <f t="shared" si="106"/>
        <v>0</v>
      </c>
      <c r="BF1052" s="10"/>
      <c r="BG1052" s="154">
        <f t="shared" si="107"/>
        <v>0</v>
      </c>
      <c r="BH1052" s="154">
        <f t="shared" si="108"/>
        <v>0</v>
      </c>
      <c r="BI1052" s="154">
        <f t="shared" si="109"/>
        <v>0</v>
      </c>
      <c r="BJ1052" s="3" t="s">
        <v>80</v>
      </c>
      <c r="BK1052" s="155">
        <f t="shared" si="110"/>
        <v>0</v>
      </c>
      <c r="BL1052" s="82" t="s">
        <v>488</v>
      </c>
      <c r="BM1052" s="153" t="s">
        <v>2296</v>
      </c>
      <c r="BP1052" s="139">
        <f t="shared" si="101"/>
        <v>1.0710065950000001</v>
      </c>
      <c r="BQ1052" s="198">
        <v>121</v>
      </c>
    </row>
    <row r="1053" spans="2:69" s="14" customFormat="1" ht="14.45" customHeight="1">
      <c r="B1053" s="142"/>
      <c r="C1053" s="184" t="s">
        <v>2297</v>
      </c>
      <c r="D1053" s="184" t="s">
        <v>341</v>
      </c>
      <c r="E1053" s="185" t="s">
        <v>2298</v>
      </c>
      <c r="F1053" s="186" t="s">
        <v>2149</v>
      </c>
      <c r="G1053" s="187" t="s">
        <v>654</v>
      </c>
      <c r="H1053" s="188">
        <v>1</v>
      </c>
      <c r="I1053" s="188"/>
      <c r="J1053" s="188">
        <f t="shared" si="102"/>
        <v>0</v>
      </c>
      <c r="K1053" s="189"/>
      <c r="L1053" s="190"/>
      <c r="M1053" s="191"/>
      <c r="N1053" s="192" t="s">
        <v>35</v>
      </c>
      <c r="O1053" s="151">
        <v>0</v>
      </c>
      <c r="P1053" s="151">
        <f t="shared" si="103"/>
        <v>0</v>
      </c>
      <c r="Q1053" s="151">
        <v>0</v>
      </c>
      <c r="R1053" s="151">
        <f t="shared" si="104"/>
        <v>0</v>
      </c>
      <c r="S1053" s="151">
        <v>0</v>
      </c>
      <c r="T1053" s="152">
        <f t="shared" si="105"/>
        <v>0</v>
      </c>
      <c r="AR1053" s="153" t="s">
        <v>1393</v>
      </c>
      <c r="AT1053" s="153" t="s">
        <v>341</v>
      </c>
      <c r="AU1053" s="153" t="s">
        <v>80</v>
      </c>
      <c r="AY1053" s="3" t="s">
        <v>146</v>
      </c>
      <c r="BE1053" s="154">
        <f t="shared" si="106"/>
        <v>0</v>
      </c>
      <c r="BF1053" s="10"/>
      <c r="BG1053" s="154">
        <f t="shared" si="107"/>
        <v>0</v>
      </c>
      <c r="BH1053" s="154">
        <f t="shared" si="108"/>
        <v>0</v>
      </c>
      <c r="BI1053" s="154">
        <f t="shared" si="109"/>
        <v>0</v>
      </c>
      <c r="BJ1053" s="3" t="s">
        <v>80</v>
      </c>
      <c r="BK1053" s="155">
        <f t="shared" si="110"/>
        <v>0</v>
      </c>
      <c r="BL1053" s="82" t="s">
        <v>488</v>
      </c>
      <c r="BM1053" s="153" t="s">
        <v>2299</v>
      </c>
      <c r="BP1053" s="139">
        <f t="shared" si="101"/>
        <v>1.0710065950000001</v>
      </c>
      <c r="BQ1053" s="198">
        <v>15.641999999999999</v>
      </c>
    </row>
    <row r="1054" spans="2:69" s="14" customFormat="1" ht="14.45" customHeight="1">
      <c r="B1054" s="142"/>
      <c r="C1054" s="184" t="s">
        <v>2300</v>
      </c>
      <c r="D1054" s="184" t="s">
        <v>341</v>
      </c>
      <c r="E1054" s="185" t="s">
        <v>2301</v>
      </c>
      <c r="F1054" s="186" t="s">
        <v>2302</v>
      </c>
      <c r="G1054" s="187" t="s">
        <v>654</v>
      </c>
      <c r="H1054" s="188">
        <v>1</v>
      </c>
      <c r="I1054" s="188"/>
      <c r="J1054" s="188">
        <f t="shared" si="102"/>
        <v>0</v>
      </c>
      <c r="K1054" s="189"/>
      <c r="L1054" s="190"/>
      <c r="M1054" s="191"/>
      <c r="N1054" s="192" t="s">
        <v>35</v>
      </c>
      <c r="O1054" s="151">
        <v>0</v>
      </c>
      <c r="P1054" s="151">
        <f t="shared" si="103"/>
        <v>0</v>
      </c>
      <c r="Q1054" s="151">
        <v>0</v>
      </c>
      <c r="R1054" s="151">
        <f t="shared" si="104"/>
        <v>0</v>
      </c>
      <c r="S1054" s="151">
        <v>0</v>
      </c>
      <c r="T1054" s="152">
        <f t="shared" si="105"/>
        <v>0</v>
      </c>
      <c r="AR1054" s="153" t="s">
        <v>1393</v>
      </c>
      <c r="AT1054" s="153" t="s">
        <v>341</v>
      </c>
      <c r="AU1054" s="153" t="s">
        <v>80</v>
      </c>
      <c r="AY1054" s="3" t="s">
        <v>146</v>
      </c>
      <c r="BE1054" s="154">
        <f t="shared" si="106"/>
        <v>0</v>
      </c>
      <c r="BF1054" s="10"/>
      <c r="BG1054" s="154">
        <f t="shared" si="107"/>
        <v>0</v>
      </c>
      <c r="BH1054" s="154">
        <f t="shared" si="108"/>
        <v>0</v>
      </c>
      <c r="BI1054" s="154">
        <f t="shared" si="109"/>
        <v>0</v>
      </c>
      <c r="BJ1054" s="3" t="s">
        <v>80</v>
      </c>
      <c r="BK1054" s="155">
        <f t="shared" si="110"/>
        <v>0</v>
      </c>
      <c r="BL1054" s="82" t="s">
        <v>488</v>
      </c>
      <c r="BM1054" s="153" t="s">
        <v>2303</v>
      </c>
      <c r="BP1054" s="139">
        <f t="shared" si="101"/>
        <v>1.0710065950000001</v>
      </c>
      <c r="BQ1054" s="198">
        <v>12.98</v>
      </c>
    </row>
    <row r="1055" spans="2:69" s="14" customFormat="1" ht="14.45" customHeight="1">
      <c r="B1055" s="142"/>
      <c r="C1055" s="184" t="s">
        <v>2304</v>
      </c>
      <c r="D1055" s="184" t="s">
        <v>341</v>
      </c>
      <c r="E1055" s="185" t="s">
        <v>2305</v>
      </c>
      <c r="F1055" s="186" t="s">
        <v>2205</v>
      </c>
      <c r="G1055" s="187" t="s">
        <v>654</v>
      </c>
      <c r="H1055" s="188">
        <v>4</v>
      </c>
      <c r="I1055" s="188"/>
      <c r="J1055" s="188">
        <f t="shared" si="102"/>
        <v>0</v>
      </c>
      <c r="K1055" s="189"/>
      <c r="L1055" s="190"/>
      <c r="M1055" s="191"/>
      <c r="N1055" s="192" t="s">
        <v>35</v>
      </c>
      <c r="O1055" s="151">
        <v>0</v>
      </c>
      <c r="P1055" s="151">
        <f t="shared" si="103"/>
        <v>0</v>
      </c>
      <c r="Q1055" s="151">
        <v>0</v>
      </c>
      <c r="R1055" s="151">
        <f t="shared" si="104"/>
        <v>0</v>
      </c>
      <c r="S1055" s="151">
        <v>0</v>
      </c>
      <c r="T1055" s="152">
        <f t="shared" si="105"/>
        <v>0</v>
      </c>
      <c r="AR1055" s="153" t="s">
        <v>1393</v>
      </c>
      <c r="AT1055" s="153" t="s">
        <v>341</v>
      </c>
      <c r="AU1055" s="153" t="s">
        <v>80</v>
      </c>
      <c r="AY1055" s="3" t="s">
        <v>146</v>
      </c>
      <c r="BE1055" s="154">
        <f t="shared" si="106"/>
        <v>0</v>
      </c>
      <c r="BF1055" s="10"/>
      <c r="BG1055" s="154">
        <f t="shared" si="107"/>
        <v>0</v>
      </c>
      <c r="BH1055" s="154">
        <f t="shared" si="108"/>
        <v>0</v>
      </c>
      <c r="BI1055" s="154">
        <f t="shared" si="109"/>
        <v>0</v>
      </c>
      <c r="BJ1055" s="3" t="s">
        <v>80</v>
      </c>
      <c r="BK1055" s="155">
        <f t="shared" si="110"/>
        <v>0</v>
      </c>
      <c r="BL1055" s="82" t="s">
        <v>488</v>
      </c>
      <c r="BM1055" s="153" t="s">
        <v>2306</v>
      </c>
      <c r="BP1055" s="139">
        <f t="shared" si="101"/>
        <v>1.0710065950000001</v>
      </c>
      <c r="BQ1055" s="198">
        <v>37.840000000000003</v>
      </c>
    </row>
    <row r="1056" spans="2:69" s="14" customFormat="1" ht="14.45" customHeight="1">
      <c r="B1056" s="142"/>
      <c r="C1056" s="184" t="s">
        <v>2307</v>
      </c>
      <c r="D1056" s="184" t="s">
        <v>341</v>
      </c>
      <c r="E1056" s="185" t="s">
        <v>2308</v>
      </c>
      <c r="F1056" s="186" t="s">
        <v>2181</v>
      </c>
      <c r="G1056" s="187" t="s">
        <v>654</v>
      </c>
      <c r="H1056" s="188">
        <v>3</v>
      </c>
      <c r="I1056" s="188"/>
      <c r="J1056" s="188">
        <f t="shared" si="102"/>
        <v>0</v>
      </c>
      <c r="K1056" s="189"/>
      <c r="L1056" s="190"/>
      <c r="M1056" s="191"/>
      <c r="N1056" s="192" t="s">
        <v>35</v>
      </c>
      <c r="O1056" s="151">
        <v>0</v>
      </c>
      <c r="P1056" s="151">
        <f t="shared" si="103"/>
        <v>0</v>
      </c>
      <c r="Q1056" s="151">
        <v>0</v>
      </c>
      <c r="R1056" s="151">
        <f t="shared" si="104"/>
        <v>0</v>
      </c>
      <c r="S1056" s="151">
        <v>0</v>
      </c>
      <c r="T1056" s="152">
        <f t="shared" si="105"/>
        <v>0</v>
      </c>
      <c r="AR1056" s="153" t="s">
        <v>1393</v>
      </c>
      <c r="AT1056" s="153" t="s">
        <v>341</v>
      </c>
      <c r="AU1056" s="153" t="s">
        <v>80</v>
      </c>
      <c r="AY1056" s="3" t="s">
        <v>146</v>
      </c>
      <c r="BE1056" s="154">
        <f t="shared" si="106"/>
        <v>0</v>
      </c>
      <c r="BF1056" s="10"/>
      <c r="BG1056" s="154">
        <f t="shared" si="107"/>
        <v>0</v>
      </c>
      <c r="BH1056" s="154">
        <f t="shared" si="108"/>
        <v>0</v>
      </c>
      <c r="BI1056" s="154">
        <f t="shared" si="109"/>
        <v>0</v>
      </c>
      <c r="BJ1056" s="3" t="s">
        <v>80</v>
      </c>
      <c r="BK1056" s="155">
        <f t="shared" si="110"/>
        <v>0</v>
      </c>
      <c r="BL1056" s="82" t="s">
        <v>488</v>
      </c>
      <c r="BM1056" s="153" t="s">
        <v>2309</v>
      </c>
      <c r="BP1056" s="139">
        <f t="shared" si="101"/>
        <v>1.0710065950000001</v>
      </c>
      <c r="BQ1056" s="198">
        <v>4.84</v>
      </c>
    </row>
    <row r="1057" spans="2:69" s="14" customFormat="1" ht="14.45" customHeight="1">
      <c r="B1057" s="142"/>
      <c r="C1057" s="184" t="s">
        <v>2310</v>
      </c>
      <c r="D1057" s="184" t="s">
        <v>341</v>
      </c>
      <c r="E1057" s="185" t="s">
        <v>2311</v>
      </c>
      <c r="F1057" s="186" t="s">
        <v>2209</v>
      </c>
      <c r="G1057" s="187" t="s">
        <v>654</v>
      </c>
      <c r="H1057" s="188">
        <v>3</v>
      </c>
      <c r="I1057" s="188"/>
      <c r="J1057" s="188">
        <f t="shared" si="102"/>
        <v>0</v>
      </c>
      <c r="K1057" s="189"/>
      <c r="L1057" s="190"/>
      <c r="M1057" s="191"/>
      <c r="N1057" s="192" t="s">
        <v>35</v>
      </c>
      <c r="O1057" s="151">
        <v>0</v>
      </c>
      <c r="P1057" s="151">
        <f t="shared" si="103"/>
        <v>0</v>
      </c>
      <c r="Q1057" s="151">
        <v>0</v>
      </c>
      <c r="R1057" s="151">
        <f t="shared" si="104"/>
        <v>0</v>
      </c>
      <c r="S1057" s="151">
        <v>0</v>
      </c>
      <c r="T1057" s="152">
        <f t="shared" si="105"/>
        <v>0</v>
      </c>
      <c r="AR1057" s="153" t="s">
        <v>1393</v>
      </c>
      <c r="AT1057" s="153" t="s">
        <v>341</v>
      </c>
      <c r="AU1057" s="153" t="s">
        <v>80</v>
      </c>
      <c r="AY1057" s="3" t="s">
        <v>146</v>
      </c>
      <c r="BE1057" s="154">
        <f t="shared" si="106"/>
        <v>0</v>
      </c>
      <c r="BF1057" s="10"/>
      <c r="BG1057" s="154">
        <f t="shared" si="107"/>
        <v>0</v>
      </c>
      <c r="BH1057" s="154">
        <f t="shared" si="108"/>
        <v>0</v>
      </c>
      <c r="BI1057" s="154">
        <f t="shared" si="109"/>
        <v>0</v>
      </c>
      <c r="BJ1057" s="3" t="s">
        <v>80</v>
      </c>
      <c r="BK1057" s="155">
        <f t="shared" si="110"/>
        <v>0</v>
      </c>
      <c r="BL1057" s="82" t="s">
        <v>488</v>
      </c>
      <c r="BM1057" s="153" t="s">
        <v>2312</v>
      </c>
      <c r="BP1057" s="139">
        <f t="shared" si="101"/>
        <v>1.0710065950000001</v>
      </c>
      <c r="BQ1057" s="198">
        <v>27.675999999999998</v>
      </c>
    </row>
    <row r="1058" spans="2:69" s="14" customFormat="1" ht="14.45" customHeight="1">
      <c r="B1058" s="142"/>
      <c r="C1058" s="184" t="s">
        <v>2313</v>
      </c>
      <c r="D1058" s="184" t="s">
        <v>341</v>
      </c>
      <c r="E1058" s="185" t="s">
        <v>2314</v>
      </c>
      <c r="F1058" s="186" t="s">
        <v>2225</v>
      </c>
      <c r="G1058" s="187" t="s">
        <v>654</v>
      </c>
      <c r="H1058" s="188">
        <v>3</v>
      </c>
      <c r="I1058" s="188"/>
      <c r="J1058" s="188">
        <f t="shared" si="102"/>
        <v>0</v>
      </c>
      <c r="K1058" s="189"/>
      <c r="L1058" s="190"/>
      <c r="M1058" s="191"/>
      <c r="N1058" s="192" t="s">
        <v>35</v>
      </c>
      <c r="O1058" s="151">
        <v>0</v>
      </c>
      <c r="P1058" s="151">
        <f t="shared" si="103"/>
        <v>0</v>
      </c>
      <c r="Q1058" s="151">
        <v>0</v>
      </c>
      <c r="R1058" s="151">
        <f t="shared" si="104"/>
        <v>0</v>
      </c>
      <c r="S1058" s="151">
        <v>0</v>
      </c>
      <c r="T1058" s="152">
        <f t="shared" si="105"/>
        <v>0</v>
      </c>
      <c r="AR1058" s="153" t="s">
        <v>1393</v>
      </c>
      <c r="AT1058" s="153" t="s">
        <v>341</v>
      </c>
      <c r="AU1058" s="153" t="s">
        <v>80</v>
      </c>
      <c r="AY1058" s="3" t="s">
        <v>146</v>
      </c>
      <c r="BE1058" s="154">
        <f t="shared" si="106"/>
        <v>0</v>
      </c>
      <c r="BF1058" s="10"/>
      <c r="BG1058" s="154">
        <f t="shared" si="107"/>
        <v>0</v>
      </c>
      <c r="BH1058" s="154">
        <f t="shared" si="108"/>
        <v>0</v>
      </c>
      <c r="BI1058" s="154">
        <f t="shared" si="109"/>
        <v>0</v>
      </c>
      <c r="BJ1058" s="3" t="s">
        <v>80</v>
      </c>
      <c r="BK1058" s="155">
        <f t="shared" si="110"/>
        <v>0</v>
      </c>
      <c r="BL1058" s="82" t="s">
        <v>488</v>
      </c>
      <c r="BM1058" s="153" t="s">
        <v>2315</v>
      </c>
      <c r="BP1058" s="139">
        <f t="shared" si="101"/>
        <v>1.0710065950000001</v>
      </c>
      <c r="BQ1058" s="198">
        <v>8.9979999999999993</v>
      </c>
    </row>
    <row r="1059" spans="2:69" s="14" customFormat="1" ht="14.45" customHeight="1">
      <c r="B1059" s="142"/>
      <c r="C1059" s="184" t="s">
        <v>2316</v>
      </c>
      <c r="D1059" s="184" t="s">
        <v>341</v>
      </c>
      <c r="E1059" s="185" t="s">
        <v>2317</v>
      </c>
      <c r="F1059" s="186" t="s">
        <v>2318</v>
      </c>
      <c r="G1059" s="187" t="s">
        <v>654</v>
      </c>
      <c r="H1059" s="188">
        <v>12</v>
      </c>
      <c r="I1059" s="188"/>
      <c r="J1059" s="188">
        <f t="shared" si="102"/>
        <v>0</v>
      </c>
      <c r="K1059" s="189"/>
      <c r="L1059" s="190"/>
      <c r="M1059" s="191"/>
      <c r="N1059" s="192" t="s">
        <v>35</v>
      </c>
      <c r="O1059" s="151">
        <v>0</v>
      </c>
      <c r="P1059" s="151">
        <f t="shared" si="103"/>
        <v>0</v>
      </c>
      <c r="Q1059" s="151">
        <v>0</v>
      </c>
      <c r="R1059" s="151">
        <f t="shared" si="104"/>
        <v>0</v>
      </c>
      <c r="S1059" s="151">
        <v>0</v>
      </c>
      <c r="T1059" s="152">
        <f t="shared" si="105"/>
        <v>0</v>
      </c>
      <c r="AR1059" s="153" t="s">
        <v>1393</v>
      </c>
      <c r="AT1059" s="153" t="s">
        <v>341</v>
      </c>
      <c r="AU1059" s="153" t="s">
        <v>80</v>
      </c>
      <c r="AY1059" s="3" t="s">
        <v>146</v>
      </c>
      <c r="BE1059" s="154">
        <f t="shared" si="106"/>
        <v>0</v>
      </c>
      <c r="BF1059" s="10"/>
      <c r="BG1059" s="154">
        <f t="shared" si="107"/>
        <v>0</v>
      </c>
      <c r="BH1059" s="154">
        <f t="shared" si="108"/>
        <v>0</v>
      </c>
      <c r="BI1059" s="154">
        <f t="shared" si="109"/>
        <v>0</v>
      </c>
      <c r="BJ1059" s="3" t="s">
        <v>80</v>
      </c>
      <c r="BK1059" s="155">
        <f t="shared" si="110"/>
        <v>0</v>
      </c>
      <c r="BL1059" s="82" t="s">
        <v>488</v>
      </c>
      <c r="BM1059" s="153" t="s">
        <v>2319</v>
      </c>
      <c r="BP1059" s="139">
        <f t="shared" si="101"/>
        <v>1.0710065950000001</v>
      </c>
      <c r="BQ1059" s="198">
        <v>0.52800000000000002</v>
      </c>
    </row>
    <row r="1060" spans="2:69" s="14" customFormat="1" ht="14.45" customHeight="1">
      <c r="B1060" s="142"/>
      <c r="C1060" s="184" t="s">
        <v>2320</v>
      </c>
      <c r="D1060" s="184" t="s">
        <v>341</v>
      </c>
      <c r="E1060" s="185" t="s">
        <v>2256</v>
      </c>
      <c r="F1060" s="186" t="s">
        <v>2257</v>
      </c>
      <c r="G1060" s="187" t="s">
        <v>654</v>
      </c>
      <c r="H1060" s="188">
        <v>4</v>
      </c>
      <c r="I1060" s="188"/>
      <c r="J1060" s="188">
        <f t="shared" si="102"/>
        <v>0</v>
      </c>
      <c r="K1060" s="189"/>
      <c r="L1060" s="190"/>
      <c r="M1060" s="191"/>
      <c r="N1060" s="192" t="s">
        <v>35</v>
      </c>
      <c r="O1060" s="151">
        <v>0</v>
      </c>
      <c r="P1060" s="151">
        <f t="shared" si="103"/>
        <v>0</v>
      </c>
      <c r="Q1060" s="151">
        <v>0</v>
      </c>
      <c r="R1060" s="151">
        <f t="shared" si="104"/>
        <v>0</v>
      </c>
      <c r="S1060" s="151">
        <v>0</v>
      </c>
      <c r="T1060" s="152">
        <f t="shared" si="105"/>
        <v>0</v>
      </c>
      <c r="AR1060" s="153" t="s">
        <v>1393</v>
      </c>
      <c r="AT1060" s="153" t="s">
        <v>341</v>
      </c>
      <c r="AU1060" s="153" t="s">
        <v>80</v>
      </c>
      <c r="AY1060" s="3" t="s">
        <v>146</v>
      </c>
      <c r="BE1060" s="154">
        <f t="shared" si="106"/>
        <v>0</v>
      </c>
      <c r="BF1060" s="10"/>
      <c r="BG1060" s="154">
        <f t="shared" si="107"/>
        <v>0</v>
      </c>
      <c r="BH1060" s="154">
        <f t="shared" si="108"/>
        <v>0</v>
      </c>
      <c r="BI1060" s="154">
        <f t="shared" si="109"/>
        <v>0</v>
      </c>
      <c r="BJ1060" s="3" t="s">
        <v>80</v>
      </c>
      <c r="BK1060" s="155">
        <f t="shared" si="110"/>
        <v>0</v>
      </c>
      <c r="BL1060" s="82" t="s">
        <v>488</v>
      </c>
      <c r="BM1060" s="153" t="s">
        <v>2321</v>
      </c>
      <c r="BP1060" s="139">
        <f t="shared" si="101"/>
        <v>1.0710065950000001</v>
      </c>
      <c r="BQ1060" s="198">
        <v>0.78100000000000003</v>
      </c>
    </row>
    <row r="1061" spans="2:69" s="14" customFormat="1" ht="14.45" customHeight="1">
      <c r="B1061" s="142"/>
      <c r="C1061" s="184" t="s">
        <v>2322</v>
      </c>
      <c r="D1061" s="184" t="s">
        <v>341</v>
      </c>
      <c r="E1061" s="185" t="s">
        <v>2240</v>
      </c>
      <c r="F1061" s="186" t="s">
        <v>2241</v>
      </c>
      <c r="G1061" s="187" t="s">
        <v>151</v>
      </c>
      <c r="H1061" s="188">
        <v>2</v>
      </c>
      <c r="I1061" s="188"/>
      <c r="J1061" s="188">
        <f t="shared" si="102"/>
        <v>0</v>
      </c>
      <c r="K1061" s="189"/>
      <c r="L1061" s="190"/>
      <c r="M1061" s="191"/>
      <c r="N1061" s="192" t="s">
        <v>35</v>
      </c>
      <c r="O1061" s="151">
        <v>0</v>
      </c>
      <c r="P1061" s="151">
        <f t="shared" si="103"/>
        <v>0</v>
      </c>
      <c r="Q1061" s="151">
        <v>0</v>
      </c>
      <c r="R1061" s="151">
        <f t="shared" si="104"/>
        <v>0</v>
      </c>
      <c r="S1061" s="151">
        <v>0</v>
      </c>
      <c r="T1061" s="152">
        <f t="shared" si="105"/>
        <v>0</v>
      </c>
      <c r="AR1061" s="153" t="s">
        <v>1393</v>
      </c>
      <c r="AT1061" s="153" t="s">
        <v>341</v>
      </c>
      <c r="AU1061" s="153" t="s">
        <v>80</v>
      </c>
      <c r="AY1061" s="3" t="s">
        <v>146</v>
      </c>
      <c r="BE1061" s="154">
        <f t="shared" si="106"/>
        <v>0</v>
      </c>
      <c r="BF1061" s="10"/>
      <c r="BG1061" s="154">
        <f t="shared" si="107"/>
        <v>0</v>
      </c>
      <c r="BH1061" s="154">
        <f t="shared" si="108"/>
        <v>0</v>
      </c>
      <c r="BI1061" s="154">
        <f t="shared" si="109"/>
        <v>0</v>
      </c>
      <c r="BJ1061" s="3" t="s">
        <v>80</v>
      </c>
      <c r="BK1061" s="155">
        <f t="shared" si="110"/>
        <v>0</v>
      </c>
      <c r="BL1061" s="82" t="s">
        <v>488</v>
      </c>
      <c r="BM1061" s="153" t="s">
        <v>2323</v>
      </c>
      <c r="BP1061" s="139">
        <f t="shared" si="101"/>
        <v>1.0710065950000001</v>
      </c>
      <c r="BQ1061" s="198">
        <v>0.44</v>
      </c>
    </row>
    <row r="1062" spans="2:69" s="14" customFormat="1" ht="14.45" customHeight="1">
      <c r="B1062" s="142"/>
      <c r="C1062" s="184" t="s">
        <v>2324</v>
      </c>
      <c r="D1062" s="184" t="s">
        <v>341</v>
      </c>
      <c r="E1062" s="185" t="s">
        <v>2244</v>
      </c>
      <c r="F1062" s="186" t="s">
        <v>2245</v>
      </c>
      <c r="G1062" s="187" t="s">
        <v>151</v>
      </c>
      <c r="H1062" s="188">
        <v>20</v>
      </c>
      <c r="I1062" s="188"/>
      <c r="J1062" s="188">
        <f t="shared" si="102"/>
        <v>0</v>
      </c>
      <c r="K1062" s="189"/>
      <c r="L1062" s="190"/>
      <c r="M1062" s="191"/>
      <c r="N1062" s="192" t="s">
        <v>35</v>
      </c>
      <c r="O1062" s="151">
        <v>0</v>
      </c>
      <c r="P1062" s="151">
        <f t="shared" si="103"/>
        <v>0</v>
      </c>
      <c r="Q1062" s="151">
        <v>0</v>
      </c>
      <c r="R1062" s="151">
        <f t="shared" si="104"/>
        <v>0</v>
      </c>
      <c r="S1062" s="151">
        <v>0</v>
      </c>
      <c r="T1062" s="152">
        <f t="shared" si="105"/>
        <v>0</v>
      </c>
      <c r="AR1062" s="153" t="s">
        <v>1393</v>
      </c>
      <c r="AT1062" s="153" t="s">
        <v>341</v>
      </c>
      <c r="AU1062" s="153" t="s">
        <v>80</v>
      </c>
      <c r="AY1062" s="3" t="s">
        <v>146</v>
      </c>
      <c r="BE1062" s="154">
        <f t="shared" si="106"/>
        <v>0</v>
      </c>
      <c r="BF1062" s="10"/>
      <c r="BG1062" s="154">
        <f t="shared" si="107"/>
        <v>0</v>
      </c>
      <c r="BH1062" s="154">
        <f t="shared" si="108"/>
        <v>0</v>
      </c>
      <c r="BI1062" s="154">
        <f t="shared" si="109"/>
        <v>0</v>
      </c>
      <c r="BJ1062" s="3" t="s">
        <v>80</v>
      </c>
      <c r="BK1062" s="155">
        <f t="shared" si="110"/>
        <v>0</v>
      </c>
      <c r="BL1062" s="82" t="s">
        <v>488</v>
      </c>
      <c r="BM1062" s="153" t="s">
        <v>2325</v>
      </c>
      <c r="BP1062" s="139">
        <f t="shared" si="101"/>
        <v>1.0710065950000001</v>
      </c>
      <c r="BQ1062" s="198">
        <v>0.36299999999999999</v>
      </c>
    </row>
    <row r="1063" spans="2:69" s="14" customFormat="1" ht="14.45" customHeight="1">
      <c r="B1063" s="142"/>
      <c r="C1063" s="184" t="s">
        <v>2326</v>
      </c>
      <c r="D1063" s="184" t="s">
        <v>341</v>
      </c>
      <c r="E1063" s="185" t="s">
        <v>2248</v>
      </c>
      <c r="F1063" s="186" t="s">
        <v>2249</v>
      </c>
      <c r="G1063" s="187" t="s">
        <v>151</v>
      </c>
      <c r="H1063" s="188">
        <v>2</v>
      </c>
      <c r="I1063" s="188"/>
      <c r="J1063" s="188">
        <f t="shared" si="102"/>
        <v>0</v>
      </c>
      <c r="K1063" s="189"/>
      <c r="L1063" s="190"/>
      <c r="M1063" s="191"/>
      <c r="N1063" s="192" t="s">
        <v>35</v>
      </c>
      <c r="O1063" s="151">
        <v>0</v>
      </c>
      <c r="P1063" s="151">
        <f t="shared" si="103"/>
        <v>0</v>
      </c>
      <c r="Q1063" s="151">
        <v>0</v>
      </c>
      <c r="R1063" s="151">
        <f t="shared" si="104"/>
        <v>0</v>
      </c>
      <c r="S1063" s="151">
        <v>0</v>
      </c>
      <c r="T1063" s="152">
        <f t="shared" si="105"/>
        <v>0</v>
      </c>
      <c r="AR1063" s="153" t="s">
        <v>1393</v>
      </c>
      <c r="AT1063" s="153" t="s">
        <v>341</v>
      </c>
      <c r="AU1063" s="153" t="s">
        <v>80</v>
      </c>
      <c r="AY1063" s="3" t="s">
        <v>146</v>
      </c>
      <c r="BE1063" s="154">
        <f t="shared" si="106"/>
        <v>0</v>
      </c>
      <c r="BF1063" s="10"/>
      <c r="BG1063" s="154">
        <f t="shared" si="107"/>
        <v>0</v>
      </c>
      <c r="BH1063" s="154">
        <f t="shared" si="108"/>
        <v>0</v>
      </c>
      <c r="BI1063" s="154">
        <f t="shared" si="109"/>
        <v>0</v>
      </c>
      <c r="BJ1063" s="3" t="s">
        <v>80</v>
      </c>
      <c r="BK1063" s="155">
        <f t="shared" si="110"/>
        <v>0</v>
      </c>
      <c r="BL1063" s="82" t="s">
        <v>488</v>
      </c>
      <c r="BM1063" s="153" t="s">
        <v>2327</v>
      </c>
      <c r="BP1063" s="139">
        <f t="shared" si="101"/>
        <v>1.0710065950000001</v>
      </c>
      <c r="BQ1063" s="198">
        <v>0.308</v>
      </c>
    </row>
    <row r="1064" spans="2:69" s="14" customFormat="1" ht="14.45" customHeight="1">
      <c r="B1064" s="142"/>
      <c r="C1064" s="184" t="s">
        <v>2328</v>
      </c>
      <c r="D1064" s="184" t="s">
        <v>341</v>
      </c>
      <c r="E1064" s="185" t="s">
        <v>2252</v>
      </c>
      <c r="F1064" s="186" t="s">
        <v>2253</v>
      </c>
      <c r="G1064" s="187" t="s">
        <v>151</v>
      </c>
      <c r="H1064" s="188">
        <v>30</v>
      </c>
      <c r="I1064" s="188"/>
      <c r="J1064" s="188">
        <f t="shared" si="102"/>
        <v>0</v>
      </c>
      <c r="K1064" s="189"/>
      <c r="L1064" s="190"/>
      <c r="M1064" s="191"/>
      <c r="N1064" s="192" t="s">
        <v>35</v>
      </c>
      <c r="O1064" s="151">
        <v>0</v>
      </c>
      <c r="P1064" s="151">
        <f t="shared" si="103"/>
        <v>0</v>
      </c>
      <c r="Q1064" s="151">
        <v>0</v>
      </c>
      <c r="R1064" s="151">
        <f t="shared" si="104"/>
        <v>0</v>
      </c>
      <c r="S1064" s="151">
        <v>0</v>
      </c>
      <c r="T1064" s="152">
        <f t="shared" si="105"/>
        <v>0</v>
      </c>
      <c r="AR1064" s="153" t="s">
        <v>1393</v>
      </c>
      <c r="AT1064" s="153" t="s">
        <v>341</v>
      </c>
      <c r="AU1064" s="153" t="s">
        <v>80</v>
      </c>
      <c r="AY1064" s="3" t="s">
        <v>146</v>
      </c>
      <c r="BE1064" s="154">
        <f t="shared" si="106"/>
        <v>0</v>
      </c>
      <c r="BF1064" s="10"/>
      <c r="BG1064" s="154">
        <f t="shared" si="107"/>
        <v>0</v>
      </c>
      <c r="BH1064" s="154">
        <f t="shared" si="108"/>
        <v>0</v>
      </c>
      <c r="BI1064" s="154">
        <f t="shared" si="109"/>
        <v>0</v>
      </c>
      <c r="BJ1064" s="3" t="s">
        <v>80</v>
      </c>
      <c r="BK1064" s="155">
        <f t="shared" si="110"/>
        <v>0</v>
      </c>
      <c r="BL1064" s="82" t="s">
        <v>488</v>
      </c>
      <c r="BM1064" s="153" t="s">
        <v>2329</v>
      </c>
      <c r="BP1064" s="139">
        <f t="shared" si="101"/>
        <v>1.0710065950000001</v>
      </c>
      <c r="BQ1064" s="198">
        <v>0.14299999999999999</v>
      </c>
    </row>
    <row r="1065" spans="2:69" s="14" customFormat="1" ht="14.45" customHeight="1">
      <c r="B1065" s="142"/>
      <c r="C1065" s="184" t="s">
        <v>2330</v>
      </c>
      <c r="D1065" s="184" t="s">
        <v>341</v>
      </c>
      <c r="E1065" s="185" t="s">
        <v>2331</v>
      </c>
      <c r="F1065" s="186" t="s">
        <v>2332</v>
      </c>
      <c r="G1065" s="187" t="s">
        <v>654</v>
      </c>
      <c r="H1065" s="188">
        <v>2</v>
      </c>
      <c r="I1065" s="188"/>
      <c r="J1065" s="188">
        <f t="shared" si="102"/>
        <v>0</v>
      </c>
      <c r="K1065" s="189"/>
      <c r="L1065" s="190"/>
      <c r="M1065" s="191"/>
      <c r="N1065" s="192" t="s">
        <v>35</v>
      </c>
      <c r="O1065" s="151">
        <v>0</v>
      </c>
      <c r="P1065" s="151">
        <f t="shared" si="103"/>
        <v>0</v>
      </c>
      <c r="Q1065" s="151">
        <v>0</v>
      </c>
      <c r="R1065" s="151">
        <f t="shared" si="104"/>
        <v>0</v>
      </c>
      <c r="S1065" s="151">
        <v>0</v>
      </c>
      <c r="T1065" s="152">
        <f t="shared" si="105"/>
        <v>0</v>
      </c>
      <c r="AR1065" s="153" t="s">
        <v>1393</v>
      </c>
      <c r="AT1065" s="153" t="s">
        <v>341</v>
      </c>
      <c r="AU1065" s="153" t="s">
        <v>80</v>
      </c>
      <c r="AY1065" s="3" t="s">
        <v>146</v>
      </c>
      <c r="BE1065" s="154">
        <f t="shared" si="106"/>
        <v>0</v>
      </c>
      <c r="BF1065" s="10"/>
      <c r="BG1065" s="154">
        <f t="shared" si="107"/>
        <v>0</v>
      </c>
      <c r="BH1065" s="154">
        <f t="shared" si="108"/>
        <v>0</v>
      </c>
      <c r="BI1065" s="154">
        <f t="shared" si="109"/>
        <v>0</v>
      </c>
      <c r="BJ1065" s="3" t="s">
        <v>80</v>
      </c>
      <c r="BK1065" s="155">
        <f t="shared" si="110"/>
        <v>0</v>
      </c>
      <c r="BL1065" s="82" t="s">
        <v>488</v>
      </c>
      <c r="BM1065" s="153" t="s">
        <v>2333</v>
      </c>
      <c r="BP1065" s="139">
        <f t="shared" si="101"/>
        <v>1.0710065950000001</v>
      </c>
      <c r="BQ1065" s="198">
        <v>1.32</v>
      </c>
    </row>
    <row r="1066" spans="2:69" s="14" customFormat="1" ht="14.45" customHeight="1">
      <c r="B1066" s="142"/>
      <c r="C1066" s="184" t="s">
        <v>2334</v>
      </c>
      <c r="D1066" s="184" t="s">
        <v>341</v>
      </c>
      <c r="E1066" s="185" t="s">
        <v>2335</v>
      </c>
      <c r="F1066" s="186" t="s">
        <v>2336</v>
      </c>
      <c r="G1066" s="187" t="s">
        <v>654</v>
      </c>
      <c r="H1066" s="188">
        <v>2</v>
      </c>
      <c r="I1066" s="188"/>
      <c r="J1066" s="188">
        <f t="shared" si="102"/>
        <v>0</v>
      </c>
      <c r="K1066" s="189"/>
      <c r="L1066" s="190"/>
      <c r="M1066" s="191"/>
      <c r="N1066" s="192" t="s">
        <v>35</v>
      </c>
      <c r="O1066" s="151">
        <v>0</v>
      </c>
      <c r="P1066" s="151">
        <f t="shared" si="103"/>
        <v>0</v>
      </c>
      <c r="Q1066" s="151">
        <v>0</v>
      </c>
      <c r="R1066" s="151">
        <f t="shared" si="104"/>
        <v>0</v>
      </c>
      <c r="S1066" s="151">
        <v>0</v>
      </c>
      <c r="T1066" s="152">
        <f t="shared" si="105"/>
        <v>0</v>
      </c>
      <c r="AR1066" s="153" t="s">
        <v>1393</v>
      </c>
      <c r="AT1066" s="153" t="s">
        <v>341</v>
      </c>
      <c r="AU1066" s="153" t="s">
        <v>80</v>
      </c>
      <c r="AY1066" s="3" t="s">
        <v>146</v>
      </c>
      <c r="BE1066" s="154">
        <f t="shared" si="106"/>
        <v>0</v>
      </c>
      <c r="BF1066" s="10"/>
      <c r="BG1066" s="154">
        <f t="shared" si="107"/>
        <v>0</v>
      </c>
      <c r="BH1066" s="154">
        <f t="shared" si="108"/>
        <v>0</v>
      </c>
      <c r="BI1066" s="154">
        <f t="shared" si="109"/>
        <v>0</v>
      </c>
      <c r="BJ1066" s="3" t="s">
        <v>80</v>
      </c>
      <c r="BK1066" s="155">
        <f t="shared" si="110"/>
        <v>0</v>
      </c>
      <c r="BL1066" s="82" t="s">
        <v>488</v>
      </c>
      <c r="BM1066" s="153" t="s">
        <v>2337</v>
      </c>
      <c r="BP1066" s="139">
        <f t="shared" si="101"/>
        <v>1.0710065950000001</v>
      </c>
      <c r="BQ1066" s="198">
        <v>1.32</v>
      </c>
    </row>
    <row r="1067" spans="2:69" s="14" customFormat="1" ht="14.45" customHeight="1">
      <c r="B1067" s="142"/>
      <c r="C1067" s="184" t="s">
        <v>2338</v>
      </c>
      <c r="D1067" s="184" t="s">
        <v>341</v>
      </c>
      <c r="E1067" s="185" t="s">
        <v>2339</v>
      </c>
      <c r="F1067" s="186" t="s">
        <v>2269</v>
      </c>
      <c r="G1067" s="187"/>
      <c r="H1067" s="188">
        <v>1</v>
      </c>
      <c r="I1067" s="188"/>
      <c r="J1067" s="188">
        <f t="shared" si="102"/>
        <v>0</v>
      </c>
      <c r="K1067" s="189"/>
      <c r="L1067" s="190"/>
      <c r="M1067" s="191"/>
      <c r="N1067" s="192" t="s">
        <v>35</v>
      </c>
      <c r="O1067" s="151">
        <v>0</v>
      </c>
      <c r="P1067" s="151">
        <f t="shared" si="103"/>
        <v>0</v>
      </c>
      <c r="Q1067" s="151">
        <v>0</v>
      </c>
      <c r="R1067" s="151">
        <f t="shared" si="104"/>
        <v>0</v>
      </c>
      <c r="S1067" s="151">
        <v>0</v>
      </c>
      <c r="T1067" s="152">
        <f t="shared" si="105"/>
        <v>0</v>
      </c>
      <c r="AR1067" s="153" t="s">
        <v>1393</v>
      </c>
      <c r="AT1067" s="153" t="s">
        <v>341</v>
      </c>
      <c r="AU1067" s="153" t="s">
        <v>80</v>
      </c>
      <c r="AY1067" s="3" t="s">
        <v>146</v>
      </c>
      <c r="BE1067" s="154">
        <f t="shared" si="106"/>
        <v>0</v>
      </c>
      <c r="BF1067" s="10"/>
      <c r="BG1067" s="154">
        <f t="shared" si="107"/>
        <v>0</v>
      </c>
      <c r="BH1067" s="154">
        <f t="shared" si="108"/>
        <v>0</v>
      </c>
      <c r="BI1067" s="154">
        <f t="shared" si="109"/>
        <v>0</v>
      </c>
      <c r="BJ1067" s="3" t="s">
        <v>80</v>
      </c>
      <c r="BK1067" s="155">
        <f t="shared" si="110"/>
        <v>0</v>
      </c>
      <c r="BL1067" s="82" t="s">
        <v>488</v>
      </c>
      <c r="BM1067" s="153" t="s">
        <v>2340</v>
      </c>
      <c r="BP1067" s="139">
        <f t="shared" si="101"/>
        <v>1.0710065950000001</v>
      </c>
      <c r="BQ1067" s="198">
        <v>13.596</v>
      </c>
    </row>
    <row r="1068" spans="2:69" s="14" customFormat="1" ht="14.45" customHeight="1">
      <c r="B1068" s="142"/>
      <c r="C1068" s="184" t="s">
        <v>2341</v>
      </c>
      <c r="D1068" s="184" t="s">
        <v>341</v>
      </c>
      <c r="E1068" s="185" t="s">
        <v>2342</v>
      </c>
      <c r="F1068" s="186" t="s">
        <v>2273</v>
      </c>
      <c r="G1068" s="187"/>
      <c r="H1068" s="188">
        <v>1</v>
      </c>
      <c r="I1068" s="188"/>
      <c r="J1068" s="188">
        <f t="shared" si="102"/>
        <v>0</v>
      </c>
      <c r="K1068" s="189"/>
      <c r="L1068" s="190"/>
      <c r="M1068" s="191"/>
      <c r="N1068" s="192" t="s">
        <v>35</v>
      </c>
      <c r="O1068" s="151">
        <v>0</v>
      </c>
      <c r="P1068" s="151">
        <f t="shared" si="103"/>
        <v>0</v>
      </c>
      <c r="Q1068" s="151">
        <v>0</v>
      </c>
      <c r="R1068" s="151">
        <f t="shared" si="104"/>
        <v>0</v>
      </c>
      <c r="S1068" s="151">
        <v>0</v>
      </c>
      <c r="T1068" s="152">
        <f t="shared" si="105"/>
        <v>0</v>
      </c>
      <c r="AR1068" s="153" t="s">
        <v>1393</v>
      </c>
      <c r="AT1068" s="153" t="s">
        <v>341</v>
      </c>
      <c r="AU1068" s="153" t="s">
        <v>80</v>
      </c>
      <c r="AY1068" s="3" t="s">
        <v>146</v>
      </c>
      <c r="BE1068" s="154">
        <f t="shared" si="106"/>
        <v>0</v>
      </c>
      <c r="BF1068" s="10"/>
      <c r="BG1068" s="154">
        <f t="shared" si="107"/>
        <v>0</v>
      </c>
      <c r="BH1068" s="154">
        <f t="shared" si="108"/>
        <v>0</v>
      </c>
      <c r="BI1068" s="154">
        <f t="shared" si="109"/>
        <v>0</v>
      </c>
      <c r="BJ1068" s="3" t="s">
        <v>80</v>
      </c>
      <c r="BK1068" s="155">
        <f t="shared" si="110"/>
        <v>0</v>
      </c>
      <c r="BL1068" s="82" t="s">
        <v>488</v>
      </c>
      <c r="BM1068" s="153" t="s">
        <v>2343</v>
      </c>
      <c r="BP1068" s="139">
        <f t="shared" si="101"/>
        <v>1.0710065950000001</v>
      </c>
      <c r="BQ1068" s="198">
        <v>4.532</v>
      </c>
    </row>
    <row r="1069" spans="2:69" s="14" customFormat="1" ht="14.45" customHeight="1">
      <c r="B1069" s="142"/>
      <c r="C1069" s="184" t="s">
        <v>2344</v>
      </c>
      <c r="D1069" s="184" t="s">
        <v>341</v>
      </c>
      <c r="E1069" s="185" t="s">
        <v>2345</v>
      </c>
      <c r="F1069" s="186" t="s">
        <v>2277</v>
      </c>
      <c r="G1069" s="187"/>
      <c r="H1069" s="188">
        <v>1</v>
      </c>
      <c r="I1069" s="188"/>
      <c r="J1069" s="188">
        <f t="shared" si="102"/>
        <v>0</v>
      </c>
      <c r="K1069" s="189"/>
      <c r="L1069" s="190"/>
      <c r="M1069" s="191"/>
      <c r="N1069" s="192" t="s">
        <v>35</v>
      </c>
      <c r="O1069" s="151">
        <v>0</v>
      </c>
      <c r="P1069" s="151">
        <f t="shared" si="103"/>
        <v>0</v>
      </c>
      <c r="Q1069" s="151">
        <v>0</v>
      </c>
      <c r="R1069" s="151">
        <f t="shared" si="104"/>
        <v>0</v>
      </c>
      <c r="S1069" s="151">
        <v>0</v>
      </c>
      <c r="T1069" s="152">
        <f t="shared" si="105"/>
        <v>0</v>
      </c>
      <c r="AR1069" s="153" t="s">
        <v>1393</v>
      </c>
      <c r="AT1069" s="153" t="s">
        <v>341</v>
      </c>
      <c r="AU1069" s="153" t="s">
        <v>80</v>
      </c>
      <c r="AY1069" s="3" t="s">
        <v>146</v>
      </c>
      <c r="BE1069" s="154">
        <f t="shared" si="106"/>
        <v>0</v>
      </c>
      <c r="BF1069" s="10"/>
      <c r="BG1069" s="154">
        <f t="shared" si="107"/>
        <v>0</v>
      </c>
      <c r="BH1069" s="154">
        <f t="shared" si="108"/>
        <v>0</v>
      </c>
      <c r="BI1069" s="154">
        <f t="shared" si="109"/>
        <v>0</v>
      </c>
      <c r="BJ1069" s="3" t="s">
        <v>80</v>
      </c>
      <c r="BK1069" s="155">
        <f t="shared" si="110"/>
        <v>0</v>
      </c>
      <c r="BL1069" s="82" t="s">
        <v>488</v>
      </c>
      <c r="BM1069" s="153" t="s">
        <v>2346</v>
      </c>
      <c r="BP1069" s="139">
        <f t="shared" si="101"/>
        <v>1.0710065950000001</v>
      </c>
      <c r="BQ1069" s="198">
        <v>27.202999999999999</v>
      </c>
    </row>
    <row r="1070" spans="2:69" s="14" customFormat="1" ht="14.45" customHeight="1">
      <c r="B1070" s="142"/>
      <c r="C1070" s="184" t="s">
        <v>2347</v>
      </c>
      <c r="D1070" s="184" t="s">
        <v>341</v>
      </c>
      <c r="E1070" s="185" t="s">
        <v>2348</v>
      </c>
      <c r="F1070" s="186" t="s">
        <v>2281</v>
      </c>
      <c r="G1070" s="187"/>
      <c r="H1070" s="188">
        <v>1</v>
      </c>
      <c r="I1070" s="188"/>
      <c r="J1070" s="188">
        <f t="shared" si="102"/>
        <v>0</v>
      </c>
      <c r="K1070" s="189"/>
      <c r="L1070" s="190"/>
      <c r="M1070" s="191"/>
      <c r="N1070" s="192" t="s">
        <v>35</v>
      </c>
      <c r="O1070" s="151">
        <v>0</v>
      </c>
      <c r="P1070" s="151">
        <f t="shared" si="103"/>
        <v>0</v>
      </c>
      <c r="Q1070" s="151">
        <v>0</v>
      </c>
      <c r="R1070" s="151">
        <f t="shared" si="104"/>
        <v>0</v>
      </c>
      <c r="S1070" s="151">
        <v>0</v>
      </c>
      <c r="T1070" s="152">
        <f t="shared" si="105"/>
        <v>0</v>
      </c>
      <c r="AR1070" s="153" t="s">
        <v>1393</v>
      </c>
      <c r="AT1070" s="153" t="s">
        <v>341</v>
      </c>
      <c r="AU1070" s="153" t="s">
        <v>80</v>
      </c>
      <c r="AY1070" s="3" t="s">
        <v>146</v>
      </c>
      <c r="BE1070" s="154">
        <f t="shared" si="106"/>
        <v>0</v>
      </c>
      <c r="BF1070" s="10"/>
      <c r="BG1070" s="154">
        <f t="shared" si="107"/>
        <v>0</v>
      </c>
      <c r="BH1070" s="154">
        <f t="shared" si="108"/>
        <v>0</v>
      </c>
      <c r="BI1070" s="154">
        <f t="shared" si="109"/>
        <v>0</v>
      </c>
      <c r="BJ1070" s="3" t="s">
        <v>80</v>
      </c>
      <c r="BK1070" s="155">
        <f t="shared" si="110"/>
        <v>0</v>
      </c>
      <c r="BL1070" s="82" t="s">
        <v>488</v>
      </c>
      <c r="BM1070" s="153" t="s">
        <v>2349</v>
      </c>
      <c r="BP1070" s="139">
        <f t="shared" si="101"/>
        <v>1.0710065950000001</v>
      </c>
      <c r="BQ1070" s="198">
        <v>21.702999999999999</v>
      </c>
    </row>
    <row r="1071" spans="2:69" s="129" customFormat="1" ht="22.9" customHeight="1">
      <c r="B1071" s="130"/>
      <c r="C1071" s="199"/>
      <c r="D1071" s="131" t="s">
        <v>68</v>
      </c>
      <c r="E1071" s="140" t="s">
        <v>2350</v>
      </c>
      <c r="F1071" s="140" t="s">
        <v>2351</v>
      </c>
      <c r="G1071" s="199"/>
      <c r="H1071" s="199"/>
      <c r="I1071" s="199"/>
      <c r="J1071" s="141">
        <f>BK1071</f>
        <v>0</v>
      </c>
      <c r="K1071" s="129" t="s">
        <v>2352</v>
      </c>
      <c r="L1071" s="130"/>
      <c r="M1071" s="134"/>
      <c r="P1071" s="135">
        <f>SUM(P1072:P1089)</f>
        <v>0</v>
      </c>
      <c r="R1071" s="135">
        <f>SUM(R1072:R1089)</f>
        <v>0</v>
      </c>
      <c r="T1071" s="136">
        <f>SUM(T1072:T1089)</f>
        <v>0</v>
      </c>
      <c r="AR1071" s="131" t="s">
        <v>84</v>
      </c>
      <c r="AT1071" s="137" t="s">
        <v>68</v>
      </c>
      <c r="AU1071" s="137" t="s">
        <v>76</v>
      </c>
      <c r="AY1071" s="131" t="s">
        <v>146</v>
      </c>
      <c r="BF1071" s="10"/>
      <c r="BK1071" s="138">
        <f>SUM(BK1072:BK1089)</f>
        <v>0</v>
      </c>
      <c r="BL1071" s="137"/>
      <c r="BP1071" s="139">
        <f t="shared" si="101"/>
        <v>1.0710065950000001</v>
      </c>
      <c r="BQ1071" s="200"/>
    </row>
    <row r="1072" spans="2:69" s="14" customFormat="1" ht="14.45" customHeight="1">
      <c r="B1072" s="142"/>
      <c r="C1072" s="184" t="s">
        <v>2353</v>
      </c>
      <c r="D1072" s="184" t="s">
        <v>341</v>
      </c>
      <c r="E1072" s="185" t="s">
        <v>2132</v>
      </c>
      <c r="F1072" s="186" t="s">
        <v>2133</v>
      </c>
      <c r="G1072" s="187" t="s">
        <v>654</v>
      </c>
      <c r="H1072" s="188">
        <v>42</v>
      </c>
      <c r="I1072" s="188"/>
      <c r="J1072" s="188">
        <f t="shared" ref="J1072:J1089" si="111">ROUND(I1072*H1072,3)</f>
        <v>0</v>
      </c>
      <c r="K1072" s="189"/>
      <c r="L1072" s="190"/>
      <c r="M1072" s="191"/>
      <c r="N1072" s="192" t="s">
        <v>35</v>
      </c>
      <c r="O1072" s="151">
        <v>0</v>
      </c>
      <c r="P1072" s="151">
        <f t="shared" ref="P1072:P1089" si="112">O1072*H1072</f>
        <v>0</v>
      </c>
      <c r="Q1072" s="151">
        <v>0</v>
      </c>
      <c r="R1072" s="151">
        <f t="shared" ref="R1072:R1089" si="113">Q1072*H1072</f>
        <v>0</v>
      </c>
      <c r="S1072" s="151">
        <v>0</v>
      </c>
      <c r="T1072" s="152">
        <f t="shared" ref="T1072:T1089" si="114">S1072*H1072</f>
        <v>0</v>
      </c>
      <c r="AR1072" s="153" t="s">
        <v>1393</v>
      </c>
      <c r="AT1072" s="153" t="s">
        <v>341</v>
      </c>
      <c r="AU1072" s="153" t="s">
        <v>80</v>
      </c>
      <c r="AY1072" s="3" t="s">
        <v>146</v>
      </c>
      <c r="BE1072" s="154">
        <f t="shared" ref="BE1072:BE1089" si="115">IF(N1072="základná",J1072,0)</f>
        <v>0</v>
      </c>
      <c r="BF1072" s="10"/>
      <c r="BG1072" s="154">
        <f t="shared" ref="BG1072:BG1089" si="116">IF(N1072="zákl. prenesená",J1072,0)</f>
        <v>0</v>
      </c>
      <c r="BH1072" s="154">
        <f t="shared" ref="BH1072:BH1089" si="117">IF(N1072="zníž. prenesená",J1072,0)</f>
        <v>0</v>
      </c>
      <c r="BI1072" s="154">
        <f t="shared" ref="BI1072:BI1089" si="118">IF(N1072="nulová",J1072,0)</f>
        <v>0</v>
      </c>
      <c r="BJ1072" s="3" t="s">
        <v>80</v>
      </c>
      <c r="BK1072" s="155">
        <f t="shared" ref="BK1072:BK1089" si="119">ROUND(I1072*H1072,3)</f>
        <v>0</v>
      </c>
      <c r="BL1072" s="82" t="s">
        <v>488</v>
      </c>
      <c r="BM1072" s="153" t="s">
        <v>2354</v>
      </c>
      <c r="BP1072" s="139">
        <f t="shared" si="101"/>
        <v>1.0710065950000001</v>
      </c>
      <c r="BQ1072" s="198">
        <v>0.31900000000000001</v>
      </c>
    </row>
    <row r="1073" spans="2:69" s="14" customFormat="1" ht="14.45" customHeight="1">
      <c r="B1073" s="142"/>
      <c r="C1073" s="184" t="s">
        <v>2355</v>
      </c>
      <c r="D1073" s="184" t="s">
        <v>341</v>
      </c>
      <c r="E1073" s="185" t="s">
        <v>2356</v>
      </c>
      <c r="F1073" s="186" t="s">
        <v>2141</v>
      </c>
      <c r="G1073" s="187" t="s">
        <v>654</v>
      </c>
      <c r="H1073" s="188">
        <v>1</v>
      </c>
      <c r="I1073" s="188"/>
      <c r="J1073" s="188">
        <f t="shared" si="111"/>
        <v>0</v>
      </c>
      <c r="K1073" s="189"/>
      <c r="L1073" s="190"/>
      <c r="M1073" s="191"/>
      <c r="N1073" s="192" t="s">
        <v>35</v>
      </c>
      <c r="O1073" s="151">
        <v>0</v>
      </c>
      <c r="P1073" s="151">
        <f t="shared" si="112"/>
        <v>0</v>
      </c>
      <c r="Q1073" s="151">
        <v>0</v>
      </c>
      <c r="R1073" s="151">
        <f t="shared" si="113"/>
        <v>0</v>
      </c>
      <c r="S1073" s="151">
        <v>0</v>
      </c>
      <c r="T1073" s="152">
        <f t="shared" si="114"/>
        <v>0</v>
      </c>
      <c r="AR1073" s="153" t="s">
        <v>1393</v>
      </c>
      <c r="AT1073" s="153" t="s">
        <v>341</v>
      </c>
      <c r="AU1073" s="153" t="s">
        <v>80</v>
      </c>
      <c r="AY1073" s="3" t="s">
        <v>146</v>
      </c>
      <c r="BE1073" s="154">
        <f t="shared" si="115"/>
        <v>0</v>
      </c>
      <c r="BF1073" s="10"/>
      <c r="BG1073" s="154">
        <f t="shared" si="116"/>
        <v>0</v>
      </c>
      <c r="BH1073" s="154">
        <f t="shared" si="117"/>
        <v>0</v>
      </c>
      <c r="BI1073" s="154">
        <f t="shared" si="118"/>
        <v>0</v>
      </c>
      <c r="BJ1073" s="3" t="s">
        <v>80</v>
      </c>
      <c r="BK1073" s="155">
        <f t="shared" si="119"/>
        <v>0</v>
      </c>
      <c r="BL1073" s="82" t="s">
        <v>488</v>
      </c>
      <c r="BM1073" s="153" t="s">
        <v>2357</v>
      </c>
      <c r="BP1073" s="139">
        <f t="shared" si="101"/>
        <v>1.0710065950000001</v>
      </c>
      <c r="BQ1073" s="198">
        <v>15.4</v>
      </c>
    </row>
    <row r="1074" spans="2:69" s="14" customFormat="1" ht="14.45" customHeight="1">
      <c r="B1074" s="142"/>
      <c r="C1074" s="184" t="s">
        <v>2358</v>
      </c>
      <c r="D1074" s="184" t="s">
        <v>341</v>
      </c>
      <c r="E1074" s="185" t="s">
        <v>2359</v>
      </c>
      <c r="F1074" s="186" t="s">
        <v>2360</v>
      </c>
      <c r="G1074" s="187" t="s">
        <v>654</v>
      </c>
      <c r="H1074" s="188">
        <v>1</v>
      </c>
      <c r="I1074" s="188"/>
      <c r="J1074" s="188">
        <f t="shared" si="111"/>
        <v>0</v>
      </c>
      <c r="K1074" s="189"/>
      <c r="L1074" s="190"/>
      <c r="M1074" s="191"/>
      <c r="N1074" s="192" t="s">
        <v>35</v>
      </c>
      <c r="O1074" s="151">
        <v>0</v>
      </c>
      <c r="P1074" s="151">
        <f t="shared" si="112"/>
        <v>0</v>
      </c>
      <c r="Q1074" s="151">
        <v>0</v>
      </c>
      <c r="R1074" s="151">
        <f t="shared" si="113"/>
        <v>0</v>
      </c>
      <c r="S1074" s="151">
        <v>0</v>
      </c>
      <c r="T1074" s="152">
        <f t="shared" si="114"/>
        <v>0</v>
      </c>
      <c r="AR1074" s="153" t="s">
        <v>1393</v>
      </c>
      <c r="AT1074" s="153" t="s">
        <v>341</v>
      </c>
      <c r="AU1074" s="153" t="s">
        <v>80</v>
      </c>
      <c r="AY1074" s="3" t="s">
        <v>146</v>
      </c>
      <c r="BE1074" s="154">
        <f t="shared" si="115"/>
        <v>0</v>
      </c>
      <c r="BF1074" s="10"/>
      <c r="BG1074" s="154">
        <f t="shared" si="116"/>
        <v>0</v>
      </c>
      <c r="BH1074" s="154">
        <f t="shared" si="117"/>
        <v>0</v>
      </c>
      <c r="BI1074" s="154">
        <f t="shared" si="118"/>
        <v>0</v>
      </c>
      <c r="BJ1074" s="3" t="s">
        <v>80</v>
      </c>
      <c r="BK1074" s="155">
        <f t="shared" si="119"/>
        <v>0</v>
      </c>
      <c r="BL1074" s="82" t="s">
        <v>488</v>
      </c>
      <c r="BM1074" s="153" t="s">
        <v>2361</v>
      </c>
      <c r="BP1074" s="139">
        <f t="shared" si="101"/>
        <v>1.0710065950000001</v>
      </c>
      <c r="BQ1074" s="198">
        <v>41.03</v>
      </c>
    </row>
    <row r="1075" spans="2:69" s="14" customFormat="1" ht="14.45" customHeight="1">
      <c r="B1075" s="142"/>
      <c r="C1075" s="184" t="s">
        <v>2362</v>
      </c>
      <c r="D1075" s="184" t="s">
        <v>341</v>
      </c>
      <c r="E1075" s="185" t="s">
        <v>2363</v>
      </c>
      <c r="F1075" s="186" t="s">
        <v>2364</v>
      </c>
      <c r="G1075" s="187" t="s">
        <v>654</v>
      </c>
      <c r="H1075" s="188">
        <v>1</v>
      </c>
      <c r="I1075" s="188"/>
      <c r="J1075" s="188">
        <f t="shared" si="111"/>
        <v>0</v>
      </c>
      <c r="K1075" s="189"/>
      <c r="L1075" s="190"/>
      <c r="M1075" s="191"/>
      <c r="N1075" s="192" t="s">
        <v>35</v>
      </c>
      <c r="O1075" s="151">
        <v>0</v>
      </c>
      <c r="P1075" s="151">
        <f t="shared" si="112"/>
        <v>0</v>
      </c>
      <c r="Q1075" s="151">
        <v>0</v>
      </c>
      <c r="R1075" s="151">
        <f t="shared" si="113"/>
        <v>0</v>
      </c>
      <c r="S1075" s="151">
        <v>0</v>
      </c>
      <c r="T1075" s="152">
        <f t="shared" si="114"/>
        <v>0</v>
      </c>
      <c r="AR1075" s="153" t="s">
        <v>1393</v>
      </c>
      <c r="AT1075" s="153" t="s">
        <v>341</v>
      </c>
      <c r="AU1075" s="153" t="s">
        <v>80</v>
      </c>
      <c r="AY1075" s="3" t="s">
        <v>146</v>
      </c>
      <c r="BE1075" s="154">
        <f t="shared" si="115"/>
        <v>0</v>
      </c>
      <c r="BF1075" s="10"/>
      <c r="BG1075" s="154">
        <f t="shared" si="116"/>
        <v>0</v>
      </c>
      <c r="BH1075" s="154">
        <f t="shared" si="117"/>
        <v>0</v>
      </c>
      <c r="BI1075" s="154">
        <f t="shared" si="118"/>
        <v>0</v>
      </c>
      <c r="BJ1075" s="3" t="s">
        <v>80</v>
      </c>
      <c r="BK1075" s="155">
        <f t="shared" si="119"/>
        <v>0</v>
      </c>
      <c r="BL1075" s="82" t="s">
        <v>488</v>
      </c>
      <c r="BM1075" s="153" t="s">
        <v>2365</v>
      </c>
      <c r="BP1075" s="139">
        <f t="shared" si="101"/>
        <v>1.0710065950000001</v>
      </c>
      <c r="BQ1075" s="198">
        <v>19.25</v>
      </c>
    </row>
    <row r="1076" spans="2:69" s="14" customFormat="1" ht="14.45" customHeight="1">
      <c r="B1076" s="142"/>
      <c r="C1076" s="184" t="s">
        <v>2366</v>
      </c>
      <c r="D1076" s="184" t="s">
        <v>341</v>
      </c>
      <c r="E1076" s="185" t="s">
        <v>2367</v>
      </c>
      <c r="F1076" s="186" t="s">
        <v>2368</v>
      </c>
      <c r="G1076" s="187" t="s">
        <v>654</v>
      </c>
      <c r="H1076" s="188">
        <v>2</v>
      </c>
      <c r="I1076" s="188"/>
      <c r="J1076" s="188">
        <f t="shared" si="111"/>
        <v>0</v>
      </c>
      <c r="K1076" s="189"/>
      <c r="L1076" s="190"/>
      <c r="M1076" s="191"/>
      <c r="N1076" s="192" t="s">
        <v>35</v>
      </c>
      <c r="O1076" s="151">
        <v>0</v>
      </c>
      <c r="P1076" s="151">
        <f t="shared" si="112"/>
        <v>0</v>
      </c>
      <c r="Q1076" s="151">
        <v>0</v>
      </c>
      <c r="R1076" s="151">
        <f t="shared" si="113"/>
        <v>0</v>
      </c>
      <c r="S1076" s="151">
        <v>0</v>
      </c>
      <c r="T1076" s="152">
        <f t="shared" si="114"/>
        <v>0</v>
      </c>
      <c r="AR1076" s="153" t="s">
        <v>1393</v>
      </c>
      <c r="AT1076" s="153" t="s">
        <v>341</v>
      </c>
      <c r="AU1076" s="153" t="s">
        <v>80</v>
      </c>
      <c r="AY1076" s="3" t="s">
        <v>146</v>
      </c>
      <c r="BE1076" s="154">
        <f t="shared" si="115"/>
        <v>0</v>
      </c>
      <c r="BF1076" s="10"/>
      <c r="BG1076" s="154">
        <f t="shared" si="116"/>
        <v>0</v>
      </c>
      <c r="BH1076" s="154">
        <f t="shared" si="117"/>
        <v>0</v>
      </c>
      <c r="BI1076" s="154">
        <f t="shared" si="118"/>
        <v>0</v>
      </c>
      <c r="BJ1076" s="3" t="s">
        <v>80</v>
      </c>
      <c r="BK1076" s="155">
        <f t="shared" si="119"/>
        <v>0</v>
      </c>
      <c r="BL1076" s="82" t="s">
        <v>488</v>
      </c>
      <c r="BM1076" s="153" t="s">
        <v>2369</v>
      </c>
      <c r="BP1076" s="139">
        <f t="shared" si="101"/>
        <v>1.0710065950000001</v>
      </c>
      <c r="BQ1076" s="198">
        <v>12.154999999999999</v>
      </c>
    </row>
    <row r="1077" spans="2:69" s="14" customFormat="1" ht="14.45" customHeight="1">
      <c r="B1077" s="142"/>
      <c r="C1077" s="184" t="s">
        <v>2370</v>
      </c>
      <c r="D1077" s="184" t="s">
        <v>341</v>
      </c>
      <c r="E1077" s="185" t="s">
        <v>2371</v>
      </c>
      <c r="F1077" s="186" t="s">
        <v>2372</v>
      </c>
      <c r="G1077" s="187" t="s">
        <v>654</v>
      </c>
      <c r="H1077" s="188">
        <v>4</v>
      </c>
      <c r="I1077" s="188"/>
      <c r="J1077" s="188">
        <f t="shared" si="111"/>
        <v>0</v>
      </c>
      <c r="K1077" s="189"/>
      <c r="L1077" s="190"/>
      <c r="M1077" s="191"/>
      <c r="N1077" s="192" t="s">
        <v>35</v>
      </c>
      <c r="O1077" s="151">
        <v>0</v>
      </c>
      <c r="P1077" s="151">
        <f t="shared" si="112"/>
        <v>0</v>
      </c>
      <c r="Q1077" s="151">
        <v>0</v>
      </c>
      <c r="R1077" s="151">
        <f t="shared" si="113"/>
        <v>0</v>
      </c>
      <c r="S1077" s="151">
        <v>0</v>
      </c>
      <c r="T1077" s="152">
        <f t="shared" si="114"/>
        <v>0</v>
      </c>
      <c r="AR1077" s="153" t="s">
        <v>1393</v>
      </c>
      <c r="AT1077" s="153" t="s">
        <v>341</v>
      </c>
      <c r="AU1077" s="153" t="s">
        <v>80</v>
      </c>
      <c r="AY1077" s="3" t="s">
        <v>146</v>
      </c>
      <c r="BE1077" s="154">
        <f t="shared" si="115"/>
        <v>0</v>
      </c>
      <c r="BF1077" s="10"/>
      <c r="BG1077" s="154">
        <f t="shared" si="116"/>
        <v>0</v>
      </c>
      <c r="BH1077" s="154">
        <f t="shared" si="117"/>
        <v>0</v>
      </c>
      <c r="BI1077" s="154">
        <f t="shared" si="118"/>
        <v>0</v>
      </c>
      <c r="BJ1077" s="3" t="s">
        <v>80</v>
      </c>
      <c r="BK1077" s="155">
        <f t="shared" si="119"/>
        <v>0</v>
      </c>
      <c r="BL1077" s="82" t="s">
        <v>488</v>
      </c>
      <c r="BM1077" s="153" t="s">
        <v>2373</v>
      </c>
      <c r="BP1077" s="139">
        <f t="shared" si="101"/>
        <v>1.0710065950000001</v>
      </c>
      <c r="BQ1077" s="198">
        <v>37.840000000000003</v>
      </c>
    </row>
    <row r="1078" spans="2:69" s="14" customFormat="1" ht="14.45" customHeight="1">
      <c r="B1078" s="142"/>
      <c r="C1078" s="184" t="s">
        <v>2374</v>
      </c>
      <c r="D1078" s="184" t="s">
        <v>341</v>
      </c>
      <c r="E1078" s="185" t="s">
        <v>2188</v>
      </c>
      <c r="F1078" s="186" t="s">
        <v>2189</v>
      </c>
      <c r="G1078" s="187" t="s">
        <v>654</v>
      </c>
      <c r="H1078" s="188">
        <v>1</v>
      </c>
      <c r="I1078" s="188"/>
      <c r="J1078" s="188">
        <f t="shared" si="111"/>
        <v>0</v>
      </c>
      <c r="K1078" s="189"/>
      <c r="L1078" s="190"/>
      <c r="M1078" s="191"/>
      <c r="N1078" s="192" t="s">
        <v>35</v>
      </c>
      <c r="O1078" s="151">
        <v>0</v>
      </c>
      <c r="P1078" s="151">
        <f t="shared" si="112"/>
        <v>0</v>
      </c>
      <c r="Q1078" s="151">
        <v>0</v>
      </c>
      <c r="R1078" s="151">
        <f t="shared" si="113"/>
        <v>0</v>
      </c>
      <c r="S1078" s="151">
        <v>0</v>
      </c>
      <c r="T1078" s="152">
        <f t="shared" si="114"/>
        <v>0</v>
      </c>
      <c r="AR1078" s="153" t="s">
        <v>1393</v>
      </c>
      <c r="AT1078" s="153" t="s">
        <v>341</v>
      </c>
      <c r="AU1078" s="153" t="s">
        <v>80</v>
      </c>
      <c r="AY1078" s="3" t="s">
        <v>146</v>
      </c>
      <c r="BE1078" s="154">
        <f t="shared" si="115"/>
        <v>0</v>
      </c>
      <c r="BF1078" s="10"/>
      <c r="BG1078" s="154">
        <f t="shared" si="116"/>
        <v>0</v>
      </c>
      <c r="BH1078" s="154">
        <f t="shared" si="117"/>
        <v>0</v>
      </c>
      <c r="BI1078" s="154">
        <f t="shared" si="118"/>
        <v>0</v>
      </c>
      <c r="BJ1078" s="3" t="s">
        <v>80</v>
      </c>
      <c r="BK1078" s="155">
        <f t="shared" si="119"/>
        <v>0</v>
      </c>
      <c r="BL1078" s="82" t="s">
        <v>488</v>
      </c>
      <c r="BM1078" s="153" t="s">
        <v>2375</v>
      </c>
      <c r="BP1078" s="139">
        <f t="shared" si="101"/>
        <v>1.0710065950000001</v>
      </c>
      <c r="BQ1078" s="198">
        <v>3.5089999999999999</v>
      </c>
    </row>
    <row r="1079" spans="2:69" s="14" customFormat="1" ht="14.45" customHeight="1">
      <c r="B1079" s="142"/>
      <c r="C1079" s="184" t="s">
        <v>2376</v>
      </c>
      <c r="D1079" s="184" t="s">
        <v>341</v>
      </c>
      <c r="E1079" s="185" t="s">
        <v>2377</v>
      </c>
      <c r="F1079" s="186" t="s">
        <v>2378</v>
      </c>
      <c r="G1079" s="187" t="s">
        <v>654</v>
      </c>
      <c r="H1079" s="188">
        <v>1</v>
      </c>
      <c r="I1079" s="188"/>
      <c r="J1079" s="188">
        <f t="shared" si="111"/>
        <v>0</v>
      </c>
      <c r="K1079" s="189"/>
      <c r="L1079" s="190"/>
      <c r="M1079" s="191"/>
      <c r="N1079" s="192" t="s">
        <v>35</v>
      </c>
      <c r="O1079" s="151">
        <v>0</v>
      </c>
      <c r="P1079" s="151">
        <f t="shared" si="112"/>
        <v>0</v>
      </c>
      <c r="Q1079" s="151">
        <v>0</v>
      </c>
      <c r="R1079" s="151">
        <f t="shared" si="113"/>
        <v>0</v>
      </c>
      <c r="S1079" s="151">
        <v>0</v>
      </c>
      <c r="T1079" s="152">
        <f t="shared" si="114"/>
        <v>0</v>
      </c>
      <c r="AR1079" s="153" t="s">
        <v>1393</v>
      </c>
      <c r="AT1079" s="153" t="s">
        <v>341</v>
      </c>
      <c r="AU1079" s="153" t="s">
        <v>80</v>
      </c>
      <c r="AY1079" s="3" t="s">
        <v>146</v>
      </c>
      <c r="BE1079" s="154">
        <f t="shared" si="115"/>
        <v>0</v>
      </c>
      <c r="BF1079" s="10"/>
      <c r="BG1079" s="154">
        <f t="shared" si="116"/>
        <v>0</v>
      </c>
      <c r="BH1079" s="154">
        <f t="shared" si="117"/>
        <v>0</v>
      </c>
      <c r="BI1079" s="154">
        <f t="shared" si="118"/>
        <v>0</v>
      </c>
      <c r="BJ1079" s="3" t="s">
        <v>80</v>
      </c>
      <c r="BK1079" s="155">
        <f t="shared" si="119"/>
        <v>0</v>
      </c>
      <c r="BL1079" s="82" t="s">
        <v>488</v>
      </c>
      <c r="BM1079" s="153" t="s">
        <v>2379</v>
      </c>
      <c r="BP1079" s="139">
        <f t="shared" si="101"/>
        <v>1.0710065950000001</v>
      </c>
      <c r="BQ1079" s="198">
        <v>4.9059999999999997</v>
      </c>
    </row>
    <row r="1080" spans="2:69" s="14" customFormat="1" ht="14.45" customHeight="1">
      <c r="B1080" s="142"/>
      <c r="C1080" s="184" t="s">
        <v>2380</v>
      </c>
      <c r="D1080" s="184" t="s">
        <v>341</v>
      </c>
      <c r="E1080" s="185" t="s">
        <v>2381</v>
      </c>
      <c r="F1080" s="186" t="s">
        <v>2382</v>
      </c>
      <c r="G1080" s="187" t="s">
        <v>151</v>
      </c>
      <c r="H1080" s="188">
        <v>3</v>
      </c>
      <c r="I1080" s="188"/>
      <c r="J1080" s="188">
        <f t="shared" si="111"/>
        <v>0</v>
      </c>
      <c r="K1080" s="189"/>
      <c r="L1080" s="190"/>
      <c r="M1080" s="191"/>
      <c r="N1080" s="192" t="s">
        <v>35</v>
      </c>
      <c r="O1080" s="151">
        <v>0</v>
      </c>
      <c r="P1080" s="151">
        <f t="shared" si="112"/>
        <v>0</v>
      </c>
      <c r="Q1080" s="151">
        <v>0</v>
      </c>
      <c r="R1080" s="151">
        <f t="shared" si="113"/>
        <v>0</v>
      </c>
      <c r="S1080" s="151">
        <v>0</v>
      </c>
      <c r="T1080" s="152">
        <f t="shared" si="114"/>
        <v>0</v>
      </c>
      <c r="AR1080" s="153" t="s">
        <v>1393</v>
      </c>
      <c r="AT1080" s="153" t="s">
        <v>341</v>
      </c>
      <c r="AU1080" s="153" t="s">
        <v>80</v>
      </c>
      <c r="AY1080" s="3" t="s">
        <v>146</v>
      </c>
      <c r="BE1080" s="154">
        <f t="shared" si="115"/>
        <v>0</v>
      </c>
      <c r="BF1080" s="10"/>
      <c r="BG1080" s="154">
        <f t="shared" si="116"/>
        <v>0</v>
      </c>
      <c r="BH1080" s="154">
        <f t="shared" si="117"/>
        <v>0</v>
      </c>
      <c r="BI1080" s="154">
        <f t="shared" si="118"/>
        <v>0</v>
      </c>
      <c r="BJ1080" s="3" t="s">
        <v>80</v>
      </c>
      <c r="BK1080" s="155">
        <f t="shared" si="119"/>
        <v>0</v>
      </c>
      <c r="BL1080" s="82" t="s">
        <v>488</v>
      </c>
      <c r="BM1080" s="153" t="s">
        <v>2383</v>
      </c>
      <c r="BP1080" s="139">
        <f t="shared" si="101"/>
        <v>1.0710065950000001</v>
      </c>
      <c r="BQ1080" s="198">
        <v>0.60499999999999998</v>
      </c>
    </row>
    <row r="1081" spans="2:69" s="14" customFormat="1" ht="14.45" customHeight="1">
      <c r="B1081" s="142"/>
      <c r="C1081" s="184" t="s">
        <v>2384</v>
      </c>
      <c r="D1081" s="184" t="s">
        <v>341</v>
      </c>
      <c r="E1081" s="185" t="s">
        <v>2385</v>
      </c>
      <c r="F1081" s="186" t="s">
        <v>2386</v>
      </c>
      <c r="G1081" s="187" t="s">
        <v>151</v>
      </c>
      <c r="H1081" s="188">
        <v>20</v>
      </c>
      <c r="I1081" s="188"/>
      <c r="J1081" s="188">
        <f t="shared" si="111"/>
        <v>0</v>
      </c>
      <c r="K1081" s="189"/>
      <c r="L1081" s="190"/>
      <c r="M1081" s="191"/>
      <c r="N1081" s="192" t="s">
        <v>35</v>
      </c>
      <c r="O1081" s="151">
        <v>0</v>
      </c>
      <c r="P1081" s="151">
        <f t="shared" si="112"/>
        <v>0</v>
      </c>
      <c r="Q1081" s="151">
        <v>0</v>
      </c>
      <c r="R1081" s="151">
        <f t="shared" si="113"/>
        <v>0</v>
      </c>
      <c r="S1081" s="151">
        <v>0</v>
      </c>
      <c r="T1081" s="152">
        <f t="shared" si="114"/>
        <v>0</v>
      </c>
      <c r="AR1081" s="153" t="s">
        <v>1393</v>
      </c>
      <c r="AT1081" s="153" t="s">
        <v>341</v>
      </c>
      <c r="AU1081" s="153" t="s">
        <v>80</v>
      </c>
      <c r="AY1081" s="3" t="s">
        <v>146</v>
      </c>
      <c r="BE1081" s="154">
        <f t="shared" si="115"/>
        <v>0</v>
      </c>
      <c r="BF1081" s="10"/>
      <c r="BG1081" s="154">
        <f t="shared" si="116"/>
        <v>0</v>
      </c>
      <c r="BH1081" s="154">
        <f t="shared" si="117"/>
        <v>0</v>
      </c>
      <c r="BI1081" s="154">
        <f t="shared" si="118"/>
        <v>0</v>
      </c>
      <c r="BJ1081" s="3" t="s">
        <v>80</v>
      </c>
      <c r="BK1081" s="155">
        <f t="shared" si="119"/>
        <v>0</v>
      </c>
      <c r="BL1081" s="82" t="s">
        <v>488</v>
      </c>
      <c r="BM1081" s="153" t="s">
        <v>2387</v>
      </c>
      <c r="BP1081" s="139">
        <f t="shared" si="101"/>
        <v>1.0710065950000001</v>
      </c>
      <c r="BQ1081" s="198">
        <v>0.44</v>
      </c>
    </row>
    <row r="1082" spans="2:69" s="14" customFormat="1" ht="14.45" customHeight="1">
      <c r="B1082" s="142"/>
      <c r="C1082" s="184" t="s">
        <v>2388</v>
      </c>
      <c r="D1082" s="184" t="s">
        <v>341</v>
      </c>
      <c r="E1082" s="185" t="s">
        <v>2389</v>
      </c>
      <c r="F1082" s="186" t="s">
        <v>2390</v>
      </c>
      <c r="G1082" s="187" t="s">
        <v>151</v>
      </c>
      <c r="H1082" s="188">
        <v>8</v>
      </c>
      <c r="I1082" s="188"/>
      <c r="J1082" s="188">
        <f t="shared" si="111"/>
        <v>0</v>
      </c>
      <c r="K1082" s="189"/>
      <c r="L1082" s="190"/>
      <c r="M1082" s="191"/>
      <c r="N1082" s="192" t="s">
        <v>35</v>
      </c>
      <c r="O1082" s="151">
        <v>0</v>
      </c>
      <c r="P1082" s="151">
        <f t="shared" si="112"/>
        <v>0</v>
      </c>
      <c r="Q1082" s="151">
        <v>0</v>
      </c>
      <c r="R1082" s="151">
        <f t="shared" si="113"/>
        <v>0</v>
      </c>
      <c r="S1082" s="151">
        <v>0</v>
      </c>
      <c r="T1082" s="152">
        <f t="shared" si="114"/>
        <v>0</v>
      </c>
      <c r="AR1082" s="153" t="s">
        <v>1393</v>
      </c>
      <c r="AT1082" s="153" t="s">
        <v>341</v>
      </c>
      <c r="AU1082" s="153" t="s">
        <v>80</v>
      </c>
      <c r="AY1082" s="3" t="s">
        <v>146</v>
      </c>
      <c r="BE1082" s="154">
        <f t="shared" si="115"/>
        <v>0</v>
      </c>
      <c r="BF1082" s="10"/>
      <c r="BG1082" s="154">
        <f t="shared" si="116"/>
        <v>0</v>
      </c>
      <c r="BH1082" s="154">
        <f t="shared" si="117"/>
        <v>0</v>
      </c>
      <c r="BI1082" s="154">
        <f t="shared" si="118"/>
        <v>0</v>
      </c>
      <c r="BJ1082" s="3" t="s">
        <v>80</v>
      </c>
      <c r="BK1082" s="155">
        <f t="shared" si="119"/>
        <v>0</v>
      </c>
      <c r="BL1082" s="82" t="s">
        <v>488</v>
      </c>
      <c r="BM1082" s="153" t="s">
        <v>2391</v>
      </c>
      <c r="BP1082" s="139">
        <f t="shared" si="101"/>
        <v>1.0710065950000001</v>
      </c>
      <c r="BQ1082" s="198">
        <v>0.44</v>
      </c>
    </row>
    <row r="1083" spans="2:69" s="14" customFormat="1" ht="14.45" customHeight="1">
      <c r="B1083" s="142"/>
      <c r="C1083" s="184" t="s">
        <v>2392</v>
      </c>
      <c r="D1083" s="184" t="s">
        <v>341</v>
      </c>
      <c r="E1083" s="185" t="s">
        <v>2393</v>
      </c>
      <c r="F1083" s="186" t="s">
        <v>2394</v>
      </c>
      <c r="G1083" s="187" t="s">
        <v>654</v>
      </c>
      <c r="H1083" s="188">
        <v>1</v>
      </c>
      <c r="I1083" s="188"/>
      <c r="J1083" s="188">
        <f t="shared" si="111"/>
        <v>0</v>
      </c>
      <c r="K1083" s="189"/>
      <c r="L1083" s="190"/>
      <c r="M1083" s="191"/>
      <c r="N1083" s="192" t="s">
        <v>35</v>
      </c>
      <c r="O1083" s="151">
        <v>0</v>
      </c>
      <c r="P1083" s="151">
        <f t="shared" si="112"/>
        <v>0</v>
      </c>
      <c r="Q1083" s="151">
        <v>0</v>
      </c>
      <c r="R1083" s="151">
        <f t="shared" si="113"/>
        <v>0</v>
      </c>
      <c r="S1083" s="151">
        <v>0</v>
      </c>
      <c r="T1083" s="152">
        <f t="shared" si="114"/>
        <v>0</v>
      </c>
      <c r="AR1083" s="153" t="s">
        <v>1393</v>
      </c>
      <c r="AT1083" s="153" t="s">
        <v>341</v>
      </c>
      <c r="AU1083" s="153" t="s">
        <v>80</v>
      </c>
      <c r="AY1083" s="3" t="s">
        <v>146</v>
      </c>
      <c r="BE1083" s="154">
        <f t="shared" si="115"/>
        <v>0</v>
      </c>
      <c r="BF1083" s="10"/>
      <c r="BG1083" s="154">
        <f t="shared" si="116"/>
        <v>0</v>
      </c>
      <c r="BH1083" s="154">
        <f t="shared" si="117"/>
        <v>0</v>
      </c>
      <c r="BI1083" s="154">
        <f t="shared" si="118"/>
        <v>0</v>
      </c>
      <c r="BJ1083" s="3" t="s">
        <v>80</v>
      </c>
      <c r="BK1083" s="155">
        <f t="shared" si="119"/>
        <v>0</v>
      </c>
      <c r="BL1083" s="82" t="s">
        <v>488</v>
      </c>
      <c r="BM1083" s="153" t="s">
        <v>2395</v>
      </c>
      <c r="BP1083" s="139">
        <f t="shared" si="101"/>
        <v>1.0710065950000001</v>
      </c>
      <c r="BQ1083" s="198">
        <v>0.22</v>
      </c>
    </row>
    <row r="1084" spans="2:69" s="14" customFormat="1" ht="14.45" customHeight="1">
      <c r="B1084" s="142"/>
      <c r="C1084" s="184" t="s">
        <v>2396</v>
      </c>
      <c r="D1084" s="184" t="s">
        <v>341</v>
      </c>
      <c r="E1084" s="185" t="s">
        <v>2397</v>
      </c>
      <c r="F1084" s="186" t="s">
        <v>2398</v>
      </c>
      <c r="G1084" s="187" t="s">
        <v>654</v>
      </c>
      <c r="H1084" s="188">
        <v>20</v>
      </c>
      <c r="I1084" s="188"/>
      <c r="J1084" s="188">
        <f t="shared" si="111"/>
        <v>0</v>
      </c>
      <c r="K1084" s="189"/>
      <c r="L1084" s="190"/>
      <c r="M1084" s="191"/>
      <c r="N1084" s="192" t="s">
        <v>35</v>
      </c>
      <c r="O1084" s="151">
        <v>0</v>
      </c>
      <c r="P1084" s="151">
        <f t="shared" si="112"/>
        <v>0</v>
      </c>
      <c r="Q1084" s="151">
        <v>0</v>
      </c>
      <c r="R1084" s="151">
        <f t="shared" si="113"/>
        <v>0</v>
      </c>
      <c r="S1084" s="151">
        <v>0</v>
      </c>
      <c r="T1084" s="152">
        <f t="shared" si="114"/>
        <v>0</v>
      </c>
      <c r="AR1084" s="153" t="s">
        <v>1393</v>
      </c>
      <c r="AT1084" s="153" t="s">
        <v>341</v>
      </c>
      <c r="AU1084" s="153" t="s">
        <v>80</v>
      </c>
      <c r="AY1084" s="3" t="s">
        <v>146</v>
      </c>
      <c r="BE1084" s="154">
        <f t="shared" si="115"/>
        <v>0</v>
      </c>
      <c r="BF1084" s="10"/>
      <c r="BG1084" s="154">
        <f t="shared" si="116"/>
        <v>0</v>
      </c>
      <c r="BH1084" s="154">
        <f t="shared" si="117"/>
        <v>0</v>
      </c>
      <c r="BI1084" s="154">
        <f t="shared" si="118"/>
        <v>0</v>
      </c>
      <c r="BJ1084" s="3" t="s">
        <v>80</v>
      </c>
      <c r="BK1084" s="155">
        <f t="shared" si="119"/>
        <v>0</v>
      </c>
      <c r="BL1084" s="82" t="s">
        <v>488</v>
      </c>
      <c r="BM1084" s="153" t="s">
        <v>2399</v>
      </c>
      <c r="BP1084" s="139">
        <f t="shared" si="101"/>
        <v>1.0710065950000001</v>
      </c>
      <c r="BQ1084" s="198">
        <v>0.16500000000000001</v>
      </c>
    </row>
    <row r="1085" spans="2:69" s="14" customFormat="1" ht="14.45" customHeight="1">
      <c r="B1085" s="142"/>
      <c r="C1085" s="184" t="s">
        <v>2400</v>
      </c>
      <c r="D1085" s="184" t="s">
        <v>341</v>
      </c>
      <c r="E1085" s="185" t="s">
        <v>2401</v>
      </c>
      <c r="F1085" s="186" t="s">
        <v>2402</v>
      </c>
      <c r="G1085" s="187" t="s">
        <v>654</v>
      </c>
      <c r="H1085" s="188">
        <v>1</v>
      </c>
      <c r="I1085" s="188"/>
      <c r="J1085" s="188">
        <f t="shared" si="111"/>
        <v>0</v>
      </c>
      <c r="K1085" s="189"/>
      <c r="L1085" s="190"/>
      <c r="M1085" s="191"/>
      <c r="N1085" s="192" t="s">
        <v>35</v>
      </c>
      <c r="O1085" s="151">
        <v>0</v>
      </c>
      <c r="P1085" s="151">
        <f t="shared" si="112"/>
        <v>0</v>
      </c>
      <c r="Q1085" s="151">
        <v>0</v>
      </c>
      <c r="R1085" s="151">
        <f t="shared" si="113"/>
        <v>0</v>
      </c>
      <c r="S1085" s="151">
        <v>0</v>
      </c>
      <c r="T1085" s="152">
        <f t="shared" si="114"/>
        <v>0</v>
      </c>
      <c r="AR1085" s="153" t="s">
        <v>1393</v>
      </c>
      <c r="AT1085" s="153" t="s">
        <v>341</v>
      </c>
      <c r="AU1085" s="153" t="s">
        <v>80</v>
      </c>
      <c r="AY1085" s="3" t="s">
        <v>146</v>
      </c>
      <c r="BE1085" s="154">
        <f t="shared" si="115"/>
        <v>0</v>
      </c>
      <c r="BF1085" s="10"/>
      <c r="BG1085" s="154">
        <f t="shared" si="116"/>
        <v>0</v>
      </c>
      <c r="BH1085" s="154">
        <f t="shared" si="117"/>
        <v>0</v>
      </c>
      <c r="BI1085" s="154">
        <f t="shared" si="118"/>
        <v>0</v>
      </c>
      <c r="BJ1085" s="3" t="s">
        <v>80</v>
      </c>
      <c r="BK1085" s="155">
        <f t="shared" si="119"/>
        <v>0</v>
      </c>
      <c r="BL1085" s="82" t="s">
        <v>488</v>
      </c>
      <c r="BM1085" s="153" t="s">
        <v>2403</v>
      </c>
      <c r="BP1085" s="139">
        <f t="shared" si="101"/>
        <v>1.0710065950000001</v>
      </c>
      <c r="BQ1085" s="198">
        <v>0.58299999999999996</v>
      </c>
    </row>
    <row r="1086" spans="2:69" s="14" customFormat="1" ht="14.45" customHeight="1">
      <c r="B1086" s="142"/>
      <c r="C1086" s="184" t="s">
        <v>2404</v>
      </c>
      <c r="D1086" s="184" t="s">
        <v>341</v>
      </c>
      <c r="E1086" s="185" t="s">
        <v>2405</v>
      </c>
      <c r="F1086" s="186" t="s">
        <v>2269</v>
      </c>
      <c r="G1086" s="187"/>
      <c r="H1086" s="188">
        <v>1</v>
      </c>
      <c r="I1086" s="188"/>
      <c r="J1086" s="188">
        <f t="shared" si="111"/>
        <v>0</v>
      </c>
      <c r="K1086" s="189"/>
      <c r="L1086" s="190"/>
      <c r="M1086" s="191"/>
      <c r="N1086" s="192" t="s">
        <v>35</v>
      </c>
      <c r="O1086" s="151">
        <v>0</v>
      </c>
      <c r="P1086" s="151">
        <f t="shared" si="112"/>
        <v>0</v>
      </c>
      <c r="Q1086" s="151">
        <v>0</v>
      </c>
      <c r="R1086" s="151">
        <f t="shared" si="113"/>
        <v>0</v>
      </c>
      <c r="S1086" s="151">
        <v>0</v>
      </c>
      <c r="T1086" s="152">
        <f t="shared" si="114"/>
        <v>0</v>
      </c>
      <c r="AR1086" s="153" t="s">
        <v>1393</v>
      </c>
      <c r="AT1086" s="153" t="s">
        <v>341</v>
      </c>
      <c r="AU1086" s="153" t="s">
        <v>80</v>
      </c>
      <c r="AY1086" s="3" t="s">
        <v>146</v>
      </c>
      <c r="BE1086" s="154">
        <f t="shared" si="115"/>
        <v>0</v>
      </c>
      <c r="BF1086" s="10"/>
      <c r="BG1086" s="154">
        <f t="shared" si="116"/>
        <v>0</v>
      </c>
      <c r="BH1086" s="154">
        <f t="shared" si="117"/>
        <v>0</v>
      </c>
      <c r="BI1086" s="154">
        <f t="shared" si="118"/>
        <v>0</v>
      </c>
      <c r="BJ1086" s="3" t="s">
        <v>80</v>
      </c>
      <c r="BK1086" s="155">
        <f t="shared" si="119"/>
        <v>0</v>
      </c>
      <c r="BL1086" s="82" t="s">
        <v>488</v>
      </c>
      <c r="BM1086" s="153" t="s">
        <v>2406</v>
      </c>
      <c r="BP1086" s="139">
        <f t="shared" si="101"/>
        <v>1.0710065950000001</v>
      </c>
      <c r="BQ1086" s="198">
        <v>7.8760000000000003</v>
      </c>
    </row>
    <row r="1087" spans="2:69" s="14" customFormat="1" ht="14.45" customHeight="1">
      <c r="B1087" s="142"/>
      <c r="C1087" s="184" t="s">
        <v>2407</v>
      </c>
      <c r="D1087" s="184" t="s">
        <v>341</v>
      </c>
      <c r="E1087" s="185" t="s">
        <v>2408</v>
      </c>
      <c r="F1087" s="186" t="s">
        <v>2273</v>
      </c>
      <c r="G1087" s="187"/>
      <c r="H1087" s="188">
        <v>1</v>
      </c>
      <c r="I1087" s="188"/>
      <c r="J1087" s="188">
        <f t="shared" si="111"/>
        <v>0</v>
      </c>
      <c r="K1087" s="189"/>
      <c r="L1087" s="190"/>
      <c r="M1087" s="191"/>
      <c r="N1087" s="192" t="s">
        <v>35</v>
      </c>
      <c r="O1087" s="151">
        <v>0</v>
      </c>
      <c r="P1087" s="151">
        <f t="shared" si="112"/>
        <v>0</v>
      </c>
      <c r="Q1087" s="151">
        <v>0</v>
      </c>
      <c r="R1087" s="151">
        <f t="shared" si="113"/>
        <v>0</v>
      </c>
      <c r="S1087" s="151">
        <v>0</v>
      </c>
      <c r="T1087" s="152">
        <f t="shared" si="114"/>
        <v>0</v>
      </c>
      <c r="AR1087" s="153" t="s">
        <v>1393</v>
      </c>
      <c r="AT1087" s="153" t="s">
        <v>341</v>
      </c>
      <c r="AU1087" s="153" t="s">
        <v>80</v>
      </c>
      <c r="AY1087" s="3" t="s">
        <v>146</v>
      </c>
      <c r="BE1087" s="154">
        <f t="shared" si="115"/>
        <v>0</v>
      </c>
      <c r="BF1087" s="10"/>
      <c r="BG1087" s="154">
        <f t="shared" si="116"/>
        <v>0</v>
      </c>
      <c r="BH1087" s="154">
        <f t="shared" si="117"/>
        <v>0</v>
      </c>
      <c r="BI1087" s="154">
        <f t="shared" si="118"/>
        <v>0</v>
      </c>
      <c r="BJ1087" s="3" t="s">
        <v>80</v>
      </c>
      <c r="BK1087" s="155">
        <f t="shared" si="119"/>
        <v>0</v>
      </c>
      <c r="BL1087" s="82" t="s">
        <v>488</v>
      </c>
      <c r="BM1087" s="153" t="s">
        <v>2409</v>
      </c>
      <c r="BP1087" s="139">
        <f t="shared" si="101"/>
        <v>1.0710065950000001</v>
      </c>
      <c r="BQ1087" s="198">
        <v>2.629</v>
      </c>
    </row>
    <row r="1088" spans="2:69" s="14" customFormat="1" ht="14.45" customHeight="1">
      <c r="B1088" s="142"/>
      <c r="C1088" s="184" t="s">
        <v>2410</v>
      </c>
      <c r="D1088" s="184" t="s">
        <v>341</v>
      </c>
      <c r="E1088" s="185" t="s">
        <v>2411</v>
      </c>
      <c r="F1088" s="186" t="s">
        <v>2277</v>
      </c>
      <c r="G1088" s="187"/>
      <c r="H1088" s="188">
        <v>1</v>
      </c>
      <c r="I1088" s="188"/>
      <c r="J1088" s="188">
        <f t="shared" si="111"/>
        <v>0</v>
      </c>
      <c r="K1088" s="189"/>
      <c r="L1088" s="190"/>
      <c r="M1088" s="191"/>
      <c r="N1088" s="192" t="s">
        <v>35</v>
      </c>
      <c r="O1088" s="151">
        <v>0</v>
      </c>
      <c r="P1088" s="151">
        <f t="shared" si="112"/>
        <v>0</v>
      </c>
      <c r="Q1088" s="151">
        <v>0</v>
      </c>
      <c r="R1088" s="151">
        <f t="shared" si="113"/>
        <v>0</v>
      </c>
      <c r="S1088" s="151">
        <v>0</v>
      </c>
      <c r="T1088" s="152">
        <f t="shared" si="114"/>
        <v>0</v>
      </c>
      <c r="AR1088" s="153" t="s">
        <v>1393</v>
      </c>
      <c r="AT1088" s="153" t="s">
        <v>341</v>
      </c>
      <c r="AU1088" s="153" t="s">
        <v>80</v>
      </c>
      <c r="AY1088" s="3" t="s">
        <v>146</v>
      </c>
      <c r="BE1088" s="154">
        <f t="shared" si="115"/>
        <v>0</v>
      </c>
      <c r="BF1088" s="10"/>
      <c r="BG1088" s="154">
        <f t="shared" si="116"/>
        <v>0</v>
      </c>
      <c r="BH1088" s="154">
        <f t="shared" si="117"/>
        <v>0</v>
      </c>
      <c r="BI1088" s="154">
        <f t="shared" si="118"/>
        <v>0</v>
      </c>
      <c r="BJ1088" s="3" t="s">
        <v>80</v>
      </c>
      <c r="BK1088" s="155">
        <f t="shared" si="119"/>
        <v>0</v>
      </c>
      <c r="BL1088" s="82" t="s">
        <v>488</v>
      </c>
      <c r="BM1088" s="153" t="s">
        <v>2412</v>
      </c>
      <c r="BP1088" s="139">
        <f t="shared" si="101"/>
        <v>1.0710065950000001</v>
      </c>
      <c r="BQ1088" s="198">
        <v>15.752000000000001</v>
      </c>
    </row>
    <row r="1089" spans="2:69" s="14" customFormat="1" ht="14.45" customHeight="1">
      <c r="B1089" s="142"/>
      <c r="C1089" s="184" t="s">
        <v>2413</v>
      </c>
      <c r="D1089" s="184" t="s">
        <v>341</v>
      </c>
      <c r="E1089" s="185" t="s">
        <v>2414</v>
      </c>
      <c r="F1089" s="186" t="s">
        <v>2281</v>
      </c>
      <c r="G1089" s="187"/>
      <c r="H1089" s="188">
        <v>1</v>
      </c>
      <c r="I1089" s="188"/>
      <c r="J1089" s="188">
        <f t="shared" si="111"/>
        <v>0</v>
      </c>
      <c r="K1089" s="189"/>
      <c r="L1089" s="190"/>
      <c r="M1089" s="191"/>
      <c r="N1089" s="192" t="s">
        <v>35</v>
      </c>
      <c r="O1089" s="151">
        <v>0</v>
      </c>
      <c r="P1089" s="151">
        <f t="shared" si="112"/>
        <v>0</v>
      </c>
      <c r="Q1089" s="151">
        <v>0</v>
      </c>
      <c r="R1089" s="151">
        <f t="shared" si="113"/>
        <v>0</v>
      </c>
      <c r="S1089" s="151">
        <v>0</v>
      </c>
      <c r="T1089" s="152">
        <f t="shared" si="114"/>
        <v>0</v>
      </c>
      <c r="AR1089" s="153" t="s">
        <v>1393</v>
      </c>
      <c r="AT1089" s="153" t="s">
        <v>341</v>
      </c>
      <c r="AU1089" s="153" t="s">
        <v>80</v>
      </c>
      <c r="AY1089" s="3" t="s">
        <v>146</v>
      </c>
      <c r="BE1089" s="154">
        <f t="shared" si="115"/>
        <v>0</v>
      </c>
      <c r="BF1089" s="10"/>
      <c r="BG1089" s="154">
        <f t="shared" si="116"/>
        <v>0</v>
      </c>
      <c r="BH1089" s="154">
        <f t="shared" si="117"/>
        <v>0</v>
      </c>
      <c r="BI1089" s="154">
        <f t="shared" si="118"/>
        <v>0</v>
      </c>
      <c r="BJ1089" s="3" t="s">
        <v>80</v>
      </c>
      <c r="BK1089" s="155">
        <f t="shared" si="119"/>
        <v>0</v>
      </c>
      <c r="BL1089" s="82" t="s">
        <v>488</v>
      </c>
      <c r="BM1089" s="153" t="s">
        <v>2415</v>
      </c>
      <c r="BP1089" s="139">
        <f t="shared" si="101"/>
        <v>1.0710065950000001</v>
      </c>
      <c r="BQ1089" s="198">
        <v>11.44</v>
      </c>
    </row>
    <row r="1090" spans="2:69" s="129" customFormat="1" ht="22.9" customHeight="1">
      <c r="B1090" s="130"/>
      <c r="C1090" s="199"/>
      <c r="D1090" s="131" t="s">
        <v>68</v>
      </c>
      <c r="E1090" s="140" t="s">
        <v>2416</v>
      </c>
      <c r="F1090" s="140" t="s">
        <v>2417</v>
      </c>
      <c r="G1090" s="199"/>
      <c r="H1090" s="199"/>
      <c r="I1090" s="199"/>
      <c r="J1090" s="141">
        <f>BK1090</f>
        <v>0</v>
      </c>
      <c r="K1090" s="129" t="s">
        <v>2418</v>
      </c>
      <c r="L1090" s="130"/>
      <c r="M1090" s="134"/>
      <c r="P1090" s="135">
        <f>SUM(P1091:P1113)</f>
        <v>0</v>
      </c>
      <c r="R1090" s="135">
        <f>SUM(R1091:R1113)</f>
        <v>0</v>
      </c>
      <c r="T1090" s="136">
        <f>SUM(T1091:T1113)</f>
        <v>0</v>
      </c>
      <c r="AR1090" s="131" t="s">
        <v>84</v>
      </c>
      <c r="AT1090" s="137" t="s">
        <v>68</v>
      </c>
      <c r="AU1090" s="137" t="s">
        <v>76</v>
      </c>
      <c r="AY1090" s="131" t="s">
        <v>146</v>
      </c>
      <c r="BF1090" s="10"/>
      <c r="BK1090" s="138">
        <f>SUM(BK1091:BK1113)</f>
        <v>0</v>
      </c>
      <c r="BL1090" s="137"/>
      <c r="BP1090" s="139">
        <f t="shared" si="101"/>
        <v>1.0710065950000001</v>
      </c>
      <c r="BQ1090" s="200"/>
    </row>
    <row r="1091" spans="2:69" s="14" customFormat="1" ht="14.45" customHeight="1">
      <c r="B1091" s="142"/>
      <c r="C1091" s="184" t="s">
        <v>2419</v>
      </c>
      <c r="D1091" s="184" t="s">
        <v>341</v>
      </c>
      <c r="E1091" s="185" t="s">
        <v>2132</v>
      </c>
      <c r="F1091" s="186" t="s">
        <v>2133</v>
      </c>
      <c r="G1091" s="187" t="s">
        <v>654</v>
      </c>
      <c r="H1091" s="188">
        <v>30</v>
      </c>
      <c r="I1091" s="188"/>
      <c r="J1091" s="188">
        <f t="shared" ref="J1091:J1113" si="120">ROUND(I1091*H1091,3)</f>
        <v>0</v>
      </c>
      <c r="K1091" s="189"/>
      <c r="L1091" s="190"/>
      <c r="M1091" s="191"/>
      <c r="N1091" s="192" t="s">
        <v>35</v>
      </c>
      <c r="O1091" s="151">
        <v>0</v>
      </c>
      <c r="P1091" s="151">
        <f t="shared" ref="P1091:P1113" si="121">O1091*H1091</f>
        <v>0</v>
      </c>
      <c r="Q1091" s="151">
        <v>0</v>
      </c>
      <c r="R1091" s="151">
        <f t="shared" ref="R1091:R1113" si="122">Q1091*H1091</f>
        <v>0</v>
      </c>
      <c r="S1091" s="151">
        <v>0</v>
      </c>
      <c r="T1091" s="152">
        <f t="shared" ref="T1091:T1113" si="123">S1091*H1091</f>
        <v>0</v>
      </c>
      <c r="AR1091" s="153" t="s">
        <v>1393</v>
      </c>
      <c r="AT1091" s="153" t="s">
        <v>341</v>
      </c>
      <c r="AU1091" s="153" t="s">
        <v>80</v>
      </c>
      <c r="AY1091" s="3" t="s">
        <v>146</v>
      </c>
      <c r="BE1091" s="154">
        <f t="shared" ref="BE1091:BE1113" si="124">IF(N1091="základná",J1091,0)</f>
        <v>0</v>
      </c>
      <c r="BF1091" s="10"/>
      <c r="BG1091" s="154">
        <f t="shared" ref="BG1091:BG1113" si="125">IF(N1091="zákl. prenesená",J1091,0)</f>
        <v>0</v>
      </c>
      <c r="BH1091" s="154">
        <f t="shared" ref="BH1091:BH1113" si="126">IF(N1091="zníž. prenesená",J1091,0)</f>
        <v>0</v>
      </c>
      <c r="BI1091" s="154">
        <f t="shared" ref="BI1091:BI1113" si="127">IF(N1091="nulová",J1091,0)</f>
        <v>0</v>
      </c>
      <c r="BJ1091" s="3" t="s">
        <v>80</v>
      </c>
      <c r="BK1091" s="155">
        <f t="shared" ref="BK1091:BK1113" si="128">ROUND(I1091*H1091,3)</f>
        <v>0</v>
      </c>
      <c r="BL1091" s="82" t="s">
        <v>488</v>
      </c>
      <c r="BM1091" s="153" t="s">
        <v>2420</v>
      </c>
      <c r="BP1091" s="139">
        <f t="shared" si="101"/>
        <v>1.0710065950000001</v>
      </c>
      <c r="BQ1091" s="198">
        <v>0.31900000000000001</v>
      </c>
    </row>
    <row r="1092" spans="2:69" s="14" customFormat="1" ht="14.45" customHeight="1">
      <c r="B1092" s="142"/>
      <c r="C1092" s="184" t="s">
        <v>2421</v>
      </c>
      <c r="D1092" s="184" t="s">
        <v>341</v>
      </c>
      <c r="E1092" s="185" t="s">
        <v>2136</v>
      </c>
      <c r="F1092" s="186" t="s">
        <v>2137</v>
      </c>
      <c r="G1092" s="187" t="s">
        <v>654</v>
      </c>
      <c r="H1092" s="188">
        <v>59</v>
      </c>
      <c r="I1092" s="188"/>
      <c r="J1092" s="188">
        <f t="shared" si="120"/>
        <v>0</v>
      </c>
      <c r="K1092" s="189"/>
      <c r="L1092" s="190"/>
      <c r="M1092" s="191"/>
      <c r="N1092" s="192" t="s">
        <v>35</v>
      </c>
      <c r="O1092" s="151">
        <v>0</v>
      </c>
      <c r="P1092" s="151">
        <f t="shared" si="121"/>
        <v>0</v>
      </c>
      <c r="Q1092" s="151">
        <v>0</v>
      </c>
      <c r="R1092" s="151">
        <f t="shared" si="122"/>
        <v>0</v>
      </c>
      <c r="S1092" s="151">
        <v>0</v>
      </c>
      <c r="T1092" s="152">
        <f t="shared" si="123"/>
        <v>0</v>
      </c>
      <c r="AR1092" s="153" t="s">
        <v>1393</v>
      </c>
      <c r="AT1092" s="153" t="s">
        <v>341</v>
      </c>
      <c r="AU1092" s="153" t="s">
        <v>80</v>
      </c>
      <c r="AY1092" s="3" t="s">
        <v>146</v>
      </c>
      <c r="BE1092" s="154">
        <f t="shared" si="124"/>
        <v>0</v>
      </c>
      <c r="BF1092" s="10"/>
      <c r="BG1092" s="154">
        <f t="shared" si="125"/>
        <v>0</v>
      </c>
      <c r="BH1092" s="154">
        <f t="shared" si="126"/>
        <v>0</v>
      </c>
      <c r="BI1092" s="154">
        <f t="shared" si="127"/>
        <v>0</v>
      </c>
      <c r="BJ1092" s="3" t="s">
        <v>80</v>
      </c>
      <c r="BK1092" s="155">
        <f t="shared" si="128"/>
        <v>0</v>
      </c>
      <c r="BL1092" s="82" t="s">
        <v>488</v>
      </c>
      <c r="BM1092" s="153" t="s">
        <v>2422</v>
      </c>
      <c r="BP1092" s="139">
        <f t="shared" si="101"/>
        <v>1.0710065950000001</v>
      </c>
      <c r="BQ1092" s="198">
        <v>0.187</v>
      </c>
    </row>
    <row r="1093" spans="2:69" s="14" customFormat="1" ht="14.45" customHeight="1">
      <c r="B1093" s="142"/>
      <c r="C1093" s="184" t="s">
        <v>2423</v>
      </c>
      <c r="D1093" s="184" t="s">
        <v>341</v>
      </c>
      <c r="E1093" s="185" t="s">
        <v>2291</v>
      </c>
      <c r="F1093" s="186" t="s">
        <v>2141</v>
      </c>
      <c r="G1093" s="187" t="s">
        <v>654</v>
      </c>
      <c r="H1093" s="188">
        <v>1</v>
      </c>
      <c r="I1093" s="188"/>
      <c r="J1093" s="188">
        <f t="shared" si="120"/>
        <v>0</v>
      </c>
      <c r="K1093" s="189"/>
      <c r="L1093" s="190"/>
      <c r="M1093" s="191"/>
      <c r="N1093" s="192" t="s">
        <v>35</v>
      </c>
      <c r="O1093" s="151">
        <v>0</v>
      </c>
      <c r="P1093" s="151">
        <f t="shared" si="121"/>
        <v>0</v>
      </c>
      <c r="Q1093" s="151">
        <v>0</v>
      </c>
      <c r="R1093" s="151">
        <f t="shared" si="122"/>
        <v>0</v>
      </c>
      <c r="S1093" s="151">
        <v>0</v>
      </c>
      <c r="T1093" s="152">
        <f t="shared" si="123"/>
        <v>0</v>
      </c>
      <c r="AR1093" s="153" t="s">
        <v>1393</v>
      </c>
      <c r="AT1093" s="153" t="s">
        <v>341</v>
      </c>
      <c r="AU1093" s="153" t="s">
        <v>80</v>
      </c>
      <c r="AY1093" s="3" t="s">
        <v>146</v>
      </c>
      <c r="BE1093" s="154">
        <f t="shared" si="124"/>
        <v>0</v>
      </c>
      <c r="BF1093" s="10"/>
      <c r="BG1093" s="154">
        <f t="shared" si="125"/>
        <v>0</v>
      </c>
      <c r="BH1093" s="154">
        <f t="shared" si="126"/>
        <v>0</v>
      </c>
      <c r="BI1093" s="154">
        <f t="shared" si="127"/>
        <v>0</v>
      </c>
      <c r="BJ1093" s="3" t="s">
        <v>80</v>
      </c>
      <c r="BK1093" s="155">
        <f t="shared" si="128"/>
        <v>0</v>
      </c>
      <c r="BL1093" s="82" t="s">
        <v>488</v>
      </c>
      <c r="BM1093" s="153" t="s">
        <v>2424</v>
      </c>
      <c r="BP1093" s="139">
        <f t="shared" si="101"/>
        <v>1.0710065950000001</v>
      </c>
      <c r="BQ1093" s="198">
        <v>88</v>
      </c>
    </row>
    <row r="1094" spans="2:69" s="14" customFormat="1" ht="14.45" customHeight="1">
      <c r="B1094" s="142"/>
      <c r="C1094" s="184" t="s">
        <v>2425</v>
      </c>
      <c r="D1094" s="184" t="s">
        <v>341</v>
      </c>
      <c r="E1094" s="185" t="s">
        <v>2294</v>
      </c>
      <c r="F1094" s="186" t="s">
        <v>2295</v>
      </c>
      <c r="G1094" s="187" t="s">
        <v>654</v>
      </c>
      <c r="H1094" s="188">
        <v>1</v>
      </c>
      <c r="I1094" s="188"/>
      <c r="J1094" s="188">
        <f t="shared" si="120"/>
        <v>0</v>
      </c>
      <c r="K1094" s="189"/>
      <c r="L1094" s="190"/>
      <c r="M1094" s="191"/>
      <c r="N1094" s="192" t="s">
        <v>35</v>
      </c>
      <c r="O1094" s="151">
        <v>0</v>
      </c>
      <c r="P1094" s="151">
        <f t="shared" si="121"/>
        <v>0</v>
      </c>
      <c r="Q1094" s="151">
        <v>0</v>
      </c>
      <c r="R1094" s="151">
        <f t="shared" si="122"/>
        <v>0</v>
      </c>
      <c r="S1094" s="151">
        <v>0</v>
      </c>
      <c r="T1094" s="152">
        <f t="shared" si="123"/>
        <v>0</v>
      </c>
      <c r="AR1094" s="153" t="s">
        <v>1393</v>
      </c>
      <c r="AT1094" s="153" t="s">
        <v>341</v>
      </c>
      <c r="AU1094" s="153" t="s">
        <v>80</v>
      </c>
      <c r="AY1094" s="3" t="s">
        <v>146</v>
      </c>
      <c r="BE1094" s="154">
        <f t="shared" si="124"/>
        <v>0</v>
      </c>
      <c r="BF1094" s="10"/>
      <c r="BG1094" s="154">
        <f t="shared" si="125"/>
        <v>0</v>
      </c>
      <c r="BH1094" s="154">
        <f t="shared" si="126"/>
        <v>0</v>
      </c>
      <c r="BI1094" s="154">
        <f t="shared" si="127"/>
        <v>0</v>
      </c>
      <c r="BJ1094" s="3" t="s">
        <v>80</v>
      </c>
      <c r="BK1094" s="155">
        <f t="shared" si="128"/>
        <v>0</v>
      </c>
      <c r="BL1094" s="82" t="s">
        <v>488</v>
      </c>
      <c r="BM1094" s="153" t="s">
        <v>2426</v>
      </c>
      <c r="BP1094" s="139">
        <f t="shared" si="101"/>
        <v>1.0710065950000001</v>
      </c>
      <c r="BQ1094" s="198">
        <v>121</v>
      </c>
    </row>
    <row r="1095" spans="2:69" s="14" customFormat="1" ht="14.45" customHeight="1">
      <c r="B1095" s="142"/>
      <c r="C1095" s="184" t="s">
        <v>2427</v>
      </c>
      <c r="D1095" s="184" t="s">
        <v>341</v>
      </c>
      <c r="E1095" s="185" t="s">
        <v>2148</v>
      </c>
      <c r="F1095" s="186" t="s">
        <v>2149</v>
      </c>
      <c r="G1095" s="187" t="s">
        <v>654</v>
      </c>
      <c r="H1095" s="188">
        <v>1</v>
      </c>
      <c r="I1095" s="188"/>
      <c r="J1095" s="188">
        <f t="shared" si="120"/>
        <v>0</v>
      </c>
      <c r="K1095" s="189"/>
      <c r="L1095" s="190"/>
      <c r="M1095" s="191"/>
      <c r="N1095" s="192" t="s">
        <v>35</v>
      </c>
      <c r="O1095" s="151">
        <v>0</v>
      </c>
      <c r="P1095" s="151">
        <f t="shared" si="121"/>
        <v>0</v>
      </c>
      <c r="Q1095" s="151">
        <v>0</v>
      </c>
      <c r="R1095" s="151">
        <f t="shared" si="122"/>
        <v>0</v>
      </c>
      <c r="S1095" s="151">
        <v>0</v>
      </c>
      <c r="T1095" s="152">
        <f t="shared" si="123"/>
        <v>0</v>
      </c>
      <c r="AR1095" s="153" t="s">
        <v>1393</v>
      </c>
      <c r="AT1095" s="153" t="s">
        <v>341</v>
      </c>
      <c r="AU1095" s="153" t="s">
        <v>80</v>
      </c>
      <c r="AY1095" s="3" t="s">
        <v>146</v>
      </c>
      <c r="BE1095" s="154">
        <f t="shared" si="124"/>
        <v>0</v>
      </c>
      <c r="BF1095" s="10"/>
      <c r="BG1095" s="154">
        <f t="shared" si="125"/>
        <v>0</v>
      </c>
      <c r="BH1095" s="154">
        <f t="shared" si="126"/>
        <v>0</v>
      </c>
      <c r="BI1095" s="154">
        <f t="shared" si="127"/>
        <v>0</v>
      </c>
      <c r="BJ1095" s="3" t="s">
        <v>80</v>
      </c>
      <c r="BK1095" s="155">
        <f t="shared" si="128"/>
        <v>0</v>
      </c>
      <c r="BL1095" s="82" t="s">
        <v>488</v>
      </c>
      <c r="BM1095" s="153" t="s">
        <v>2428</v>
      </c>
      <c r="BP1095" s="139">
        <f t="shared" si="101"/>
        <v>1.0710065950000001</v>
      </c>
      <c r="BQ1095" s="198">
        <v>15.641999999999999</v>
      </c>
    </row>
    <row r="1096" spans="2:69" s="14" customFormat="1" ht="14.45" customHeight="1">
      <c r="B1096" s="142"/>
      <c r="C1096" s="184" t="s">
        <v>2429</v>
      </c>
      <c r="D1096" s="184" t="s">
        <v>341</v>
      </c>
      <c r="E1096" s="185" t="s">
        <v>2301</v>
      </c>
      <c r="F1096" s="186" t="s">
        <v>2302</v>
      </c>
      <c r="G1096" s="187" t="s">
        <v>654</v>
      </c>
      <c r="H1096" s="188">
        <v>1</v>
      </c>
      <c r="I1096" s="188"/>
      <c r="J1096" s="188">
        <f t="shared" si="120"/>
        <v>0</v>
      </c>
      <c r="K1096" s="189"/>
      <c r="L1096" s="190"/>
      <c r="M1096" s="191"/>
      <c r="N1096" s="192" t="s">
        <v>35</v>
      </c>
      <c r="O1096" s="151">
        <v>0</v>
      </c>
      <c r="P1096" s="151">
        <f t="shared" si="121"/>
        <v>0</v>
      </c>
      <c r="Q1096" s="151">
        <v>0</v>
      </c>
      <c r="R1096" s="151">
        <f t="shared" si="122"/>
        <v>0</v>
      </c>
      <c r="S1096" s="151">
        <v>0</v>
      </c>
      <c r="T1096" s="152">
        <f t="shared" si="123"/>
        <v>0</v>
      </c>
      <c r="AR1096" s="153" t="s">
        <v>1393</v>
      </c>
      <c r="AT1096" s="153" t="s">
        <v>341</v>
      </c>
      <c r="AU1096" s="153" t="s">
        <v>80</v>
      </c>
      <c r="AY1096" s="3" t="s">
        <v>146</v>
      </c>
      <c r="BE1096" s="154">
        <f t="shared" si="124"/>
        <v>0</v>
      </c>
      <c r="BF1096" s="10"/>
      <c r="BG1096" s="154">
        <f t="shared" si="125"/>
        <v>0</v>
      </c>
      <c r="BH1096" s="154">
        <f t="shared" si="126"/>
        <v>0</v>
      </c>
      <c r="BI1096" s="154">
        <f t="shared" si="127"/>
        <v>0</v>
      </c>
      <c r="BJ1096" s="3" t="s">
        <v>80</v>
      </c>
      <c r="BK1096" s="155">
        <f t="shared" si="128"/>
        <v>0</v>
      </c>
      <c r="BL1096" s="82" t="s">
        <v>488</v>
      </c>
      <c r="BM1096" s="153" t="s">
        <v>2430</v>
      </c>
      <c r="BP1096" s="139">
        <f t="shared" si="101"/>
        <v>1.0710065950000001</v>
      </c>
      <c r="BQ1096" s="198">
        <v>12.98</v>
      </c>
    </row>
    <row r="1097" spans="2:69" s="14" customFormat="1" ht="14.45" customHeight="1">
      <c r="B1097" s="142"/>
      <c r="C1097" s="184" t="s">
        <v>2431</v>
      </c>
      <c r="D1097" s="184" t="s">
        <v>341</v>
      </c>
      <c r="E1097" s="185" t="s">
        <v>2204</v>
      </c>
      <c r="F1097" s="186" t="s">
        <v>2205</v>
      </c>
      <c r="G1097" s="187" t="s">
        <v>654</v>
      </c>
      <c r="H1097" s="188">
        <v>3</v>
      </c>
      <c r="I1097" s="188"/>
      <c r="J1097" s="188">
        <f t="shared" si="120"/>
        <v>0</v>
      </c>
      <c r="K1097" s="189"/>
      <c r="L1097" s="190"/>
      <c r="M1097" s="191"/>
      <c r="N1097" s="192" t="s">
        <v>35</v>
      </c>
      <c r="O1097" s="151">
        <v>0</v>
      </c>
      <c r="P1097" s="151">
        <f t="shared" si="121"/>
        <v>0</v>
      </c>
      <c r="Q1097" s="151">
        <v>0</v>
      </c>
      <c r="R1097" s="151">
        <f t="shared" si="122"/>
        <v>0</v>
      </c>
      <c r="S1097" s="151">
        <v>0</v>
      </c>
      <c r="T1097" s="152">
        <f t="shared" si="123"/>
        <v>0</v>
      </c>
      <c r="AR1097" s="153" t="s">
        <v>1393</v>
      </c>
      <c r="AT1097" s="153" t="s">
        <v>341</v>
      </c>
      <c r="AU1097" s="153" t="s">
        <v>80</v>
      </c>
      <c r="AY1097" s="3" t="s">
        <v>146</v>
      </c>
      <c r="BE1097" s="154">
        <f t="shared" si="124"/>
        <v>0</v>
      </c>
      <c r="BF1097" s="10"/>
      <c r="BG1097" s="154">
        <f t="shared" si="125"/>
        <v>0</v>
      </c>
      <c r="BH1097" s="154">
        <f t="shared" si="126"/>
        <v>0</v>
      </c>
      <c r="BI1097" s="154">
        <f t="shared" si="127"/>
        <v>0</v>
      </c>
      <c r="BJ1097" s="3" t="s">
        <v>80</v>
      </c>
      <c r="BK1097" s="155">
        <f t="shared" si="128"/>
        <v>0</v>
      </c>
      <c r="BL1097" s="82" t="s">
        <v>488</v>
      </c>
      <c r="BM1097" s="153" t="s">
        <v>2432</v>
      </c>
      <c r="BP1097" s="139">
        <f t="shared" si="101"/>
        <v>1.0710065950000001</v>
      </c>
      <c r="BQ1097" s="198">
        <v>37.840000000000003</v>
      </c>
    </row>
    <row r="1098" spans="2:69" s="14" customFormat="1" ht="14.45" customHeight="1">
      <c r="B1098" s="142"/>
      <c r="C1098" s="184" t="s">
        <v>2433</v>
      </c>
      <c r="D1098" s="184" t="s">
        <v>341</v>
      </c>
      <c r="E1098" s="185" t="s">
        <v>2308</v>
      </c>
      <c r="F1098" s="186" t="s">
        <v>2181</v>
      </c>
      <c r="G1098" s="187" t="s">
        <v>654</v>
      </c>
      <c r="H1098" s="188">
        <v>3</v>
      </c>
      <c r="I1098" s="188"/>
      <c r="J1098" s="188">
        <f t="shared" si="120"/>
        <v>0</v>
      </c>
      <c r="K1098" s="189"/>
      <c r="L1098" s="190"/>
      <c r="M1098" s="191"/>
      <c r="N1098" s="192" t="s">
        <v>35</v>
      </c>
      <c r="O1098" s="151">
        <v>0</v>
      </c>
      <c r="P1098" s="151">
        <f t="shared" si="121"/>
        <v>0</v>
      </c>
      <c r="Q1098" s="151">
        <v>0</v>
      </c>
      <c r="R1098" s="151">
        <f t="shared" si="122"/>
        <v>0</v>
      </c>
      <c r="S1098" s="151">
        <v>0</v>
      </c>
      <c r="T1098" s="152">
        <f t="shared" si="123"/>
        <v>0</v>
      </c>
      <c r="AR1098" s="153" t="s">
        <v>1393</v>
      </c>
      <c r="AT1098" s="153" t="s">
        <v>341</v>
      </c>
      <c r="AU1098" s="153" t="s">
        <v>80</v>
      </c>
      <c r="AY1098" s="3" t="s">
        <v>146</v>
      </c>
      <c r="BE1098" s="154">
        <f t="shared" si="124"/>
        <v>0</v>
      </c>
      <c r="BF1098" s="10"/>
      <c r="BG1098" s="154">
        <f t="shared" si="125"/>
        <v>0</v>
      </c>
      <c r="BH1098" s="154">
        <f t="shared" si="126"/>
        <v>0</v>
      </c>
      <c r="BI1098" s="154">
        <f t="shared" si="127"/>
        <v>0</v>
      </c>
      <c r="BJ1098" s="3" t="s">
        <v>80</v>
      </c>
      <c r="BK1098" s="155">
        <f t="shared" si="128"/>
        <v>0</v>
      </c>
      <c r="BL1098" s="82" t="s">
        <v>488</v>
      </c>
      <c r="BM1098" s="153" t="s">
        <v>2434</v>
      </c>
      <c r="BP1098" s="139">
        <f t="shared" si="101"/>
        <v>1.0710065950000001</v>
      </c>
      <c r="BQ1098" s="198">
        <v>4.84</v>
      </c>
    </row>
    <row r="1099" spans="2:69" s="14" customFormat="1" ht="14.45" customHeight="1">
      <c r="B1099" s="142"/>
      <c r="C1099" s="184" t="s">
        <v>2435</v>
      </c>
      <c r="D1099" s="184" t="s">
        <v>341</v>
      </c>
      <c r="E1099" s="185" t="s">
        <v>2208</v>
      </c>
      <c r="F1099" s="186" t="s">
        <v>2209</v>
      </c>
      <c r="G1099" s="187" t="s">
        <v>654</v>
      </c>
      <c r="H1099" s="188">
        <v>3</v>
      </c>
      <c r="I1099" s="188"/>
      <c r="J1099" s="188">
        <f t="shared" si="120"/>
        <v>0</v>
      </c>
      <c r="K1099" s="189"/>
      <c r="L1099" s="190"/>
      <c r="M1099" s="191"/>
      <c r="N1099" s="192" t="s">
        <v>35</v>
      </c>
      <c r="O1099" s="151">
        <v>0</v>
      </c>
      <c r="P1099" s="151">
        <f t="shared" si="121"/>
        <v>0</v>
      </c>
      <c r="Q1099" s="151">
        <v>0</v>
      </c>
      <c r="R1099" s="151">
        <f t="shared" si="122"/>
        <v>0</v>
      </c>
      <c r="S1099" s="151">
        <v>0</v>
      </c>
      <c r="T1099" s="152">
        <f t="shared" si="123"/>
        <v>0</v>
      </c>
      <c r="AR1099" s="153" t="s">
        <v>1393</v>
      </c>
      <c r="AT1099" s="153" t="s">
        <v>341</v>
      </c>
      <c r="AU1099" s="153" t="s">
        <v>80</v>
      </c>
      <c r="AY1099" s="3" t="s">
        <v>146</v>
      </c>
      <c r="BE1099" s="154">
        <f t="shared" si="124"/>
        <v>0</v>
      </c>
      <c r="BF1099" s="10"/>
      <c r="BG1099" s="154">
        <f t="shared" si="125"/>
        <v>0</v>
      </c>
      <c r="BH1099" s="154">
        <f t="shared" si="126"/>
        <v>0</v>
      </c>
      <c r="BI1099" s="154">
        <f t="shared" si="127"/>
        <v>0</v>
      </c>
      <c r="BJ1099" s="3" t="s">
        <v>80</v>
      </c>
      <c r="BK1099" s="155">
        <f t="shared" si="128"/>
        <v>0</v>
      </c>
      <c r="BL1099" s="82" t="s">
        <v>488</v>
      </c>
      <c r="BM1099" s="153" t="s">
        <v>2436</v>
      </c>
      <c r="BP1099" s="139">
        <f t="shared" si="101"/>
        <v>1.0710065950000001</v>
      </c>
      <c r="BQ1099" s="198">
        <v>27.675999999999998</v>
      </c>
    </row>
    <row r="1100" spans="2:69" s="14" customFormat="1" ht="14.45" customHeight="1">
      <c r="B1100" s="142"/>
      <c r="C1100" s="184" t="s">
        <v>2437</v>
      </c>
      <c r="D1100" s="184" t="s">
        <v>341</v>
      </c>
      <c r="E1100" s="185" t="s">
        <v>2224</v>
      </c>
      <c r="F1100" s="186" t="s">
        <v>2225</v>
      </c>
      <c r="G1100" s="187" t="s">
        <v>654</v>
      </c>
      <c r="H1100" s="188">
        <v>3</v>
      </c>
      <c r="I1100" s="188"/>
      <c r="J1100" s="188">
        <f t="shared" si="120"/>
        <v>0</v>
      </c>
      <c r="K1100" s="189"/>
      <c r="L1100" s="190"/>
      <c r="M1100" s="191"/>
      <c r="N1100" s="192" t="s">
        <v>35</v>
      </c>
      <c r="O1100" s="151">
        <v>0</v>
      </c>
      <c r="P1100" s="151">
        <f t="shared" si="121"/>
        <v>0</v>
      </c>
      <c r="Q1100" s="151">
        <v>0</v>
      </c>
      <c r="R1100" s="151">
        <f t="shared" si="122"/>
        <v>0</v>
      </c>
      <c r="S1100" s="151">
        <v>0</v>
      </c>
      <c r="T1100" s="152">
        <f t="shared" si="123"/>
        <v>0</v>
      </c>
      <c r="AR1100" s="153" t="s">
        <v>1393</v>
      </c>
      <c r="AT1100" s="153" t="s">
        <v>341</v>
      </c>
      <c r="AU1100" s="153" t="s">
        <v>80</v>
      </c>
      <c r="AY1100" s="3" t="s">
        <v>146</v>
      </c>
      <c r="BE1100" s="154">
        <f t="shared" si="124"/>
        <v>0</v>
      </c>
      <c r="BF1100" s="10"/>
      <c r="BG1100" s="154">
        <f t="shared" si="125"/>
        <v>0</v>
      </c>
      <c r="BH1100" s="154">
        <f t="shared" si="126"/>
        <v>0</v>
      </c>
      <c r="BI1100" s="154">
        <f t="shared" si="127"/>
        <v>0</v>
      </c>
      <c r="BJ1100" s="3" t="s">
        <v>80</v>
      </c>
      <c r="BK1100" s="155">
        <f t="shared" si="128"/>
        <v>0</v>
      </c>
      <c r="BL1100" s="82" t="s">
        <v>488</v>
      </c>
      <c r="BM1100" s="153" t="s">
        <v>2438</v>
      </c>
      <c r="BP1100" s="139">
        <f t="shared" si="101"/>
        <v>1.0710065950000001</v>
      </c>
      <c r="BQ1100" s="198">
        <v>8.9979999999999993</v>
      </c>
    </row>
    <row r="1101" spans="2:69" s="14" customFormat="1" ht="14.45" customHeight="1">
      <c r="B1101" s="142"/>
      <c r="C1101" s="184" t="s">
        <v>2439</v>
      </c>
      <c r="D1101" s="184" t="s">
        <v>341</v>
      </c>
      <c r="E1101" s="185" t="s">
        <v>2317</v>
      </c>
      <c r="F1101" s="186" t="s">
        <v>2318</v>
      </c>
      <c r="G1101" s="187" t="s">
        <v>654</v>
      </c>
      <c r="H1101" s="188">
        <v>12</v>
      </c>
      <c r="I1101" s="188"/>
      <c r="J1101" s="188">
        <f t="shared" si="120"/>
        <v>0</v>
      </c>
      <c r="K1101" s="189"/>
      <c r="L1101" s="190"/>
      <c r="M1101" s="191"/>
      <c r="N1101" s="192" t="s">
        <v>35</v>
      </c>
      <c r="O1101" s="151">
        <v>0</v>
      </c>
      <c r="P1101" s="151">
        <f t="shared" si="121"/>
        <v>0</v>
      </c>
      <c r="Q1101" s="151">
        <v>0</v>
      </c>
      <c r="R1101" s="151">
        <f t="shared" si="122"/>
        <v>0</v>
      </c>
      <c r="S1101" s="151">
        <v>0</v>
      </c>
      <c r="T1101" s="152">
        <f t="shared" si="123"/>
        <v>0</v>
      </c>
      <c r="AR1101" s="153" t="s">
        <v>1393</v>
      </c>
      <c r="AT1101" s="153" t="s">
        <v>341</v>
      </c>
      <c r="AU1101" s="153" t="s">
        <v>80</v>
      </c>
      <c r="AY1101" s="3" t="s">
        <v>146</v>
      </c>
      <c r="BE1101" s="154">
        <f t="shared" si="124"/>
        <v>0</v>
      </c>
      <c r="BF1101" s="10"/>
      <c r="BG1101" s="154">
        <f t="shared" si="125"/>
        <v>0</v>
      </c>
      <c r="BH1101" s="154">
        <f t="shared" si="126"/>
        <v>0</v>
      </c>
      <c r="BI1101" s="154">
        <f t="shared" si="127"/>
        <v>0</v>
      </c>
      <c r="BJ1101" s="3" t="s">
        <v>80</v>
      </c>
      <c r="BK1101" s="155">
        <f t="shared" si="128"/>
        <v>0</v>
      </c>
      <c r="BL1101" s="82" t="s">
        <v>488</v>
      </c>
      <c r="BM1101" s="153" t="s">
        <v>2440</v>
      </c>
      <c r="BP1101" s="139">
        <f t="shared" si="101"/>
        <v>1.0710065950000001</v>
      </c>
      <c r="BQ1101" s="198">
        <v>0.52800000000000002</v>
      </c>
    </row>
    <row r="1102" spans="2:69" s="14" customFormat="1" ht="14.45" customHeight="1">
      <c r="B1102" s="142"/>
      <c r="C1102" s="184" t="s">
        <v>2441</v>
      </c>
      <c r="D1102" s="184" t="s">
        <v>341</v>
      </c>
      <c r="E1102" s="185" t="s">
        <v>2228</v>
      </c>
      <c r="F1102" s="186" t="s">
        <v>2229</v>
      </c>
      <c r="G1102" s="187" t="s">
        <v>654</v>
      </c>
      <c r="H1102" s="188">
        <v>2</v>
      </c>
      <c r="I1102" s="188"/>
      <c r="J1102" s="188">
        <f t="shared" si="120"/>
        <v>0</v>
      </c>
      <c r="K1102" s="189"/>
      <c r="L1102" s="190"/>
      <c r="M1102" s="191"/>
      <c r="N1102" s="192" t="s">
        <v>35</v>
      </c>
      <c r="O1102" s="151">
        <v>0</v>
      </c>
      <c r="P1102" s="151">
        <f t="shared" si="121"/>
        <v>0</v>
      </c>
      <c r="Q1102" s="151">
        <v>0</v>
      </c>
      <c r="R1102" s="151">
        <f t="shared" si="122"/>
        <v>0</v>
      </c>
      <c r="S1102" s="151">
        <v>0</v>
      </c>
      <c r="T1102" s="152">
        <f t="shared" si="123"/>
        <v>0</v>
      </c>
      <c r="AR1102" s="153" t="s">
        <v>1393</v>
      </c>
      <c r="AT1102" s="153" t="s">
        <v>341</v>
      </c>
      <c r="AU1102" s="153" t="s">
        <v>80</v>
      </c>
      <c r="AY1102" s="3" t="s">
        <v>146</v>
      </c>
      <c r="BE1102" s="154">
        <f t="shared" si="124"/>
        <v>0</v>
      </c>
      <c r="BF1102" s="10"/>
      <c r="BG1102" s="154">
        <f t="shared" si="125"/>
        <v>0</v>
      </c>
      <c r="BH1102" s="154">
        <f t="shared" si="126"/>
        <v>0</v>
      </c>
      <c r="BI1102" s="154">
        <f t="shared" si="127"/>
        <v>0</v>
      </c>
      <c r="BJ1102" s="3" t="s">
        <v>80</v>
      </c>
      <c r="BK1102" s="155">
        <f t="shared" si="128"/>
        <v>0</v>
      </c>
      <c r="BL1102" s="82" t="s">
        <v>488</v>
      </c>
      <c r="BM1102" s="153" t="s">
        <v>2442</v>
      </c>
      <c r="BP1102" s="139">
        <f t="shared" ref="BP1102:BP1165" si="129">BP1101</f>
        <v>1.0710065950000001</v>
      </c>
      <c r="BQ1102" s="198">
        <v>5.742</v>
      </c>
    </row>
    <row r="1103" spans="2:69" s="14" customFormat="1" ht="14.45" customHeight="1">
      <c r="B1103" s="142"/>
      <c r="C1103" s="184" t="s">
        <v>2443</v>
      </c>
      <c r="D1103" s="184" t="s">
        <v>341</v>
      </c>
      <c r="E1103" s="185" t="s">
        <v>2256</v>
      </c>
      <c r="F1103" s="186" t="s">
        <v>2257</v>
      </c>
      <c r="G1103" s="187" t="s">
        <v>654</v>
      </c>
      <c r="H1103" s="188">
        <v>4</v>
      </c>
      <c r="I1103" s="188"/>
      <c r="J1103" s="188">
        <f t="shared" si="120"/>
        <v>0</v>
      </c>
      <c r="K1103" s="189"/>
      <c r="L1103" s="190"/>
      <c r="M1103" s="191"/>
      <c r="N1103" s="192" t="s">
        <v>35</v>
      </c>
      <c r="O1103" s="151">
        <v>0</v>
      </c>
      <c r="P1103" s="151">
        <f t="shared" si="121"/>
        <v>0</v>
      </c>
      <c r="Q1103" s="151">
        <v>0</v>
      </c>
      <c r="R1103" s="151">
        <f t="shared" si="122"/>
        <v>0</v>
      </c>
      <c r="S1103" s="151">
        <v>0</v>
      </c>
      <c r="T1103" s="152">
        <f t="shared" si="123"/>
        <v>0</v>
      </c>
      <c r="AR1103" s="153" t="s">
        <v>1393</v>
      </c>
      <c r="AT1103" s="153" t="s">
        <v>341</v>
      </c>
      <c r="AU1103" s="153" t="s">
        <v>80</v>
      </c>
      <c r="AY1103" s="3" t="s">
        <v>146</v>
      </c>
      <c r="BE1103" s="154">
        <f t="shared" si="124"/>
        <v>0</v>
      </c>
      <c r="BF1103" s="10"/>
      <c r="BG1103" s="154">
        <f t="shared" si="125"/>
        <v>0</v>
      </c>
      <c r="BH1103" s="154">
        <f t="shared" si="126"/>
        <v>0</v>
      </c>
      <c r="BI1103" s="154">
        <f t="shared" si="127"/>
        <v>0</v>
      </c>
      <c r="BJ1103" s="3" t="s">
        <v>80</v>
      </c>
      <c r="BK1103" s="155">
        <f t="shared" si="128"/>
        <v>0</v>
      </c>
      <c r="BL1103" s="82" t="s">
        <v>488</v>
      </c>
      <c r="BM1103" s="153" t="s">
        <v>2444</v>
      </c>
      <c r="BP1103" s="139">
        <f t="shared" si="129"/>
        <v>1.0710065950000001</v>
      </c>
      <c r="BQ1103" s="198">
        <v>0.78100000000000003</v>
      </c>
    </row>
    <row r="1104" spans="2:69" s="14" customFormat="1" ht="14.45" customHeight="1">
      <c r="B1104" s="142"/>
      <c r="C1104" s="184" t="s">
        <v>2445</v>
      </c>
      <c r="D1104" s="184" t="s">
        <v>341</v>
      </c>
      <c r="E1104" s="185" t="s">
        <v>2240</v>
      </c>
      <c r="F1104" s="186" t="s">
        <v>2241</v>
      </c>
      <c r="G1104" s="187" t="s">
        <v>151</v>
      </c>
      <c r="H1104" s="188">
        <v>2</v>
      </c>
      <c r="I1104" s="188"/>
      <c r="J1104" s="188">
        <f t="shared" si="120"/>
        <v>0</v>
      </c>
      <c r="K1104" s="189"/>
      <c r="L1104" s="190"/>
      <c r="M1104" s="191"/>
      <c r="N1104" s="192" t="s">
        <v>35</v>
      </c>
      <c r="O1104" s="151">
        <v>0</v>
      </c>
      <c r="P1104" s="151">
        <f t="shared" si="121"/>
        <v>0</v>
      </c>
      <c r="Q1104" s="151">
        <v>0</v>
      </c>
      <c r="R1104" s="151">
        <f t="shared" si="122"/>
        <v>0</v>
      </c>
      <c r="S1104" s="151">
        <v>0</v>
      </c>
      <c r="T1104" s="152">
        <f t="shared" si="123"/>
        <v>0</v>
      </c>
      <c r="AR1104" s="153" t="s">
        <v>1393</v>
      </c>
      <c r="AT1104" s="153" t="s">
        <v>341</v>
      </c>
      <c r="AU1104" s="153" t="s">
        <v>80</v>
      </c>
      <c r="AY1104" s="3" t="s">
        <v>146</v>
      </c>
      <c r="BE1104" s="154">
        <f t="shared" si="124"/>
        <v>0</v>
      </c>
      <c r="BF1104" s="10"/>
      <c r="BG1104" s="154">
        <f t="shared" si="125"/>
        <v>0</v>
      </c>
      <c r="BH1104" s="154">
        <f t="shared" si="126"/>
        <v>0</v>
      </c>
      <c r="BI1104" s="154">
        <f t="shared" si="127"/>
        <v>0</v>
      </c>
      <c r="BJ1104" s="3" t="s">
        <v>80</v>
      </c>
      <c r="BK1104" s="155">
        <f t="shared" si="128"/>
        <v>0</v>
      </c>
      <c r="BL1104" s="82" t="s">
        <v>488</v>
      </c>
      <c r="BM1104" s="153" t="s">
        <v>2446</v>
      </c>
      <c r="BP1104" s="139">
        <f t="shared" si="129"/>
        <v>1.0710065950000001</v>
      </c>
      <c r="BQ1104" s="198">
        <v>0.44</v>
      </c>
    </row>
    <row r="1105" spans="2:69" s="14" customFormat="1" ht="14.45" customHeight="1">
      <c r="B1105" s="142"/>
      <c r="C1105" s="184" t="s">
        <v>2447</v>
      </c>
      <c r="D1105" s="184" t="s">
        <v>341</v>
      </c>
      <c r="E1105" s="185" t="s">
        <v>2244</v>
      </c>
      <c r="F1105" s="186" t="s">
        <v>2245</v>
      </c>
      <c r="G1105" s="187" t="s">
        <v>151</v>
      </c>
      <c r="H1105" s="188">
        <v>20</v>
      </c>
      <c r="I1105" s="188"/>
      <c r="J1105" s="188">
        <f t="shared" si="120"/>
        <v>0</v>
      </c>
      <c r="K1105" s="189"/>
      <c r="L1105" s="190"/>
      <c r="M1105" s="191"/>
      <c r="N1105" s="192" t="s">
        <v>35</v>
      </c>
      <c r="O1105" s="151">
        <v>0</v>
      </c>
      <c r="P1105" s="151">
        <f t="shared" si="121"/>
        <v>0</v>
      </c>
      <c r="Q1105" s="151">
        <v>0</v>
      </c>
      <c r="R1105" s="151">
        <f t="shared" si="122"/>
        <v>0</v>
      </c>
      <c r="S1105" s="151">
        <v>0</v>
      </c>
      <c r="T1105" s="152">
        <f t="shared" si="123"/>
        <v>0</v>
      </c>
      <c r="AR1105" s="153" t="s">
        <v>1393</v>
      </c>
      <c r="AT1105" s="153" t="s">
        <v>341</v>
      </c>
      <c r="AU1105" s="153" t="s">
        <v>80</v>
      </c>
      <c r="AY1105" s="3" t="s">
        <v>146</v>
      </c>
      <c r="BE1105" s="154">
        <f t="shared" si="124"/>
        <v>0</v>
      </c>
      <c r="BF1105" s="10"/>
      <c r="BG1105" s="154">
        <f t="shared" si="125"/>
        <v>0</v>
      </c>
      <c r="BH1105" s="154">
        <f t="shared" si="126"/>
        <v>0</v>
      </c>
      <c r="BI1105" s="154">
        <f t="shared" si="127"/>
        <v>0</v>
      </c>
      <c r="BJ1105" s="3" t="s">
        <v>80</v>
      </c>
      <c r="BK1105" s="155">
        <f t="shared" si="128"/>
        <v>0</v>
      </c>
      <c r="BL1105" s="82" t="s">
        <v>488</v>
      </c>
      <c r="BM1105" s="153" t="s">
        <v>2448</v>
      </c>
      <c r="BP1105" s="139">
        <f t="shared" si="129"/>
        <v>1.0710065950000001</v>
      </c>
      <c r="BQ1105" s="198">
        <v>0.36299999999999999</v>
      </c>
    </row>
    <row r="1106" spans="2:69" s="14" customFormat="1" ht="14.45" customHeight="1">
      <c r="B1106" s="142"/>
      <c r="C1106" s="184" t="s">
        <v>2449</v>
      </c>
      <c r="D1106" s="184" t="s">
        <v>341</v>
      </c>
      <c r="E1106" s="185" t="s">
        <v>2248</v>
      </c>
      <c r="F1106" s="186" t="s">
        <v>2249</v>
      </c>
      <c r="G1106" s="187" t="s">
        <v>151</v>
      </c>
      <c r="H1106" s="188">
        <v>2</v>
      </c>
      <c r="I1106" s="188"/>
      <c r="J1106" s="188">
        <f t="shared" si="120"/>
        <v>0</v>
      </c>
      <c r="K1106" s="189"/>
      <c r="L1106" s="190"/>
      <c r="M1106" s="191"/>
      <c r="N1106" s="192" t="s">
        <v>35</v>
      </c>
      <c r="O1106" s="151">
        <v>0</v>
      </c>
      <c r="P1106" s="151">
        <f t="shared" si="121"/>
        <v>0</v>
      </c>
      <c r="Q1106" s="151">
        <v>0</v>
      </c>
      <c r="R1106" s="151">
        <f t="shared" si="122"/>
        <v>0</v>
      </c>
      <c r="S1106" s="151">
        <v>0</v>
      </c>
      <c r="T1106" s="152">
        <f t="shared" si="123"/>
        <v>0</v>
      </c>
      <c r="AR1106" s="153" t="s">
        <v>1393</v>
      </c>
      <c r="AT1106" s="153" t="s">
        <v>341</v>
      </c>
      <c r="AU1106" s="153" t="s">
        <v>80</v>
      </c>
      <c r="AY1106" s="3" t="s">
        <v>146</v>
      </c>
      <c r="BE1106" s="154">
        <f t="shared" si="124"/>
        <v>0</v>
      </c>
      <c r="BF1106" s="10"/>
      <c r="BG1106" s="154">
        <f t="shared" si="125"/>
        <v>0</v>
      </c>
      <c r="BH1106" s="154">
        <f t="shared" si="126"/>
        <v>0</v>
      </c>
      <c r="BI1106" s="154">
        <f t="shared" si="127"/>
        <v>0</v>
      </c>
      <c r="BJ1106" s="3" t="s">
        <v>80</v>
      </c>
      <c r="BK1106" s="155">
        <f t="shared" si="128"/>
        <v>0</v>
      </c>
      <c r="BL1106" s="82" t="s">
        <v>488</v>
      </c>
      <c r="BM1106" s="153" t="s">
        <v>2450</v>
      </c>
      <c r="BP1106" s="139">
        <f t="shared" si="129"/>
        <v>1.0710065950000001</v>
      </c>
      <c r="BQ1106" s="198">
        <v>0.308</v>
      </c>
    </row>
    <row r="1107" spans="2:69" s="14" customFormat="1" ht="14.45" customHeight="1">
      <c r="B1107" s="142"/>
      <c r="C1107" s="184" t="s">
        <v>2451</v>
      </c>
      <c r="D1107" s="184" t="s">
        <v>341</v>
      </c>
      <c r="E1107" s="185" t="s">
        <v>2252</v>
      </c>
      <c r="F1107" s="186" t="s">
        <v>2253</v>
      </c>
      <c r="G1107" s="187" t="s">
        <v>151</v>
      </c>
      <c r="H1107" s="188">
        <v>30</v>
      </c>
      <c r="I1107" s="188"/>
      <c r="J1107" s="188">
        <f t="shared" si="120"/>
        <v>0</v>
      </c>
      <c r="K1107" s="189"/>
      <c r="L1107" s="190"/>
      <c r="M1107" s="191"/>
      <c r="N1107" s="192" t="s">
        <v>35</v>
      </c>
      <c r="O1107" s="151">
        <v>0</v>
      </c>
      <c r="P1107" s="151">
        <f t="shared" si="121"/>
        <v>0</v>
      </c>
      <c r="Q1107" s="151">
        <v>0</v>
      </c>
      <c r="R1107" s="151">
        <f t="shared" si="122"/>
        <v>0</v>
      </c>
      <c r="S1107" s="151">
        <v>0</v>
      </c>
      <c r="T1107" s="152">
        <f t="shared" si="123"/>
        <v>0</v>
      </c>
      <c r="AR1107" s="153" t="s">
        <v>1393</v>
      </c>
      <c r="AT1107" s="153" t="s">
        <v>341</v>
      </c>
      <c r="AU1107" s="153" t="s">
        <v>80</v>
      </c>
      <c r="AY1107" s="3" t="s">
        <v>146</v>
      </c>
      <c r="BE1107" s="154">
        <f t="shared" si="124"/>
        <v>0</v>
      </c>
      <c r="BF1107" s="10"/>
      <c r="BG1107" s="154">
        <f t="shared" si="125"/>
        <v>0</v>
      </c>
      <c r="BH1107" s="154">
        <f t="shared" si="126"/>
        <v>0</v>
      </c>
      <c r="BI1107" s="154">
        <f t="shared" si="127"/>
        <v>0</v>
      </c>
      <c r="BJ1107" s="3" t="s">
        <v>80</v>
      </c>
      <c r="BK1107" s="155">
        <f t="shared" si="128"/>
        <v>0</v>
      </c>
      <c r="BL1107" s="82" t="s">
        <v>488</v>
      </c>
      <c r="BM1107" s="153" t="s">
        <v>2452</v>
      </c>
      <c r="BP1107" s="139">
        <f t="shared" si="129"/>
        <v>1.0710065950000001</v>
      </c>
      <c r="BQ1107" s="198">
        <v>0.14299999999999999</v>
      </c>
    </row>
    <row r="1108" spans="2:69" s="14" customFormat="1" ht="14.45" customHeight="1">
      <c r="B1108" s="142"/>
      <c r="C1108" s="184" t="s">
        <v>2453</v>
      </c>
      <c r="D1108" s="184" t="s">
        <v>341</v>
      </c>
      <c r="E1108" s="185" t="s">
        <v>2331</v>
      </c>
      <c r="F1108" s="186" t="s">
        <v>2332</v>
      </c>
      <c r="G1108" s="187" t="s">
        <v>654</v>
      </c>
      <c r="H1108" s="188">
        <v>2</v>
      </c>
      <c r="I1108" s="188"/>
      <c r="J1108" s="188">
        <f t="shared" si="120"/>
        <v>0</v>
      </c>
      <c r="K1108" s="189"/>
      <c r="L1108" s="190"/>
      <c r="M1108" s="191"/>
      <c r="N1108" s="192" t="s">
        <v>35</v>
      </c>
      <c r="O1108" s="151">
        <v>0</v>
      </c>
      <c r="P1108" s="151">
        <f t="shared" si="121"/>
        <v>0</v>
      </c>
      <c r="Q1108" s="151">
        <v>0</v>
      </c>
      <c r="R1108" s="151">
        <f t="shared" si="122"/>
        <v>0</v>
      </c>
      <c r="S1108" s="151">
        <v>0</v>
      </c>
      <c r="T1108" s="152">
        <f t="shared" si="123"/>
        <v>0</v>
      </c>
      <c r="AR1108" s="153" t="s">
        <v>1393</v>
      </c>
      <c r="AT1108" s="153" t="s">
        <v>341</v>
      </c>
      <c r="AU1108" s="153" t="s">
        <v>80</v>
      </c>
      <c r="AY1108" s="3" t="s">
        <v>146</v>
      </c>
      <c r="BE1108" s="154">
        <f t="shared" si="124"/>
        <v>0</v>
      </c>
      <c r="BF1108" s="10"/>
      <c r="BG1108" s="154">
        <f t="shared" si="125"/>
        <v>0</v>
      </c>
      <c r="BH1108" s="154">
        <f t="shared" si="126"/>
        <v>0</v>
      </c>
      <c r="BI1108" s="154">
        <f t="shared" si="127"/>
        <v>0</v>
      </c>
      <c r="BJ1108" s="3" t="s">
        <v>80</v>
      </c>
      <c r="BK1108" s="155">
        <f t="shared" si="128"/>
        <v>0</v>
      </c>
      <c r="BL1108" s="82" t="s">
        <v>488</v>
      </c>
      <c r="BM1108" s="153" t="s">
        <v>2454</v>
      </c>
      <c r="BP1108" s="139">
        <f t="shared" si="129"/>
        <v>1.0710065950000001</v>
      </c>
      <c r="BQ1108" s="198">
        <v>1.32</v>
      </c>
    </row>
    <row r="1109" spans="2:69" s="14" customFormat="1" ht="14.45" customHeight="1">
      <c r="B1109" s="142"/>
      <c r="C1109" s="184" t="s">
        <v>2455</v>
      </c>
      <c r="D1109" s="184" t="s">
        <v>341</v>
      </c>
      <c r="E1109" s="185" t="s">
        <v>2335</v>
      </c>
      <c r="F1109" s="186" t="s">
        <v>2336</v>
      </c>
      <c r="G1109" s="187" t="s">
        <v>654</v>
      </c>
      <c r="H1109" s="188">
        <v>2</v>
      </c>
      <c r="I1109" s="188"/>
      <c r="J1109" s="188">
        <f t="shared" si="120"/>
        <v>0</v>
      </c>
      <c r="K1109" s="189"/>
      <c r="L1109" s="190"/>
      <c r="M1109" s="191"/>
      <c r="N1109" s="192" t="s">
        <v>35</v>
      </c>
      <c r="O1109" s="151">
        <v>0</v>
      </c>
      <c r="P1109" s="151">
        <f t="shared" si="121"/>
        <v>0</v>
      </c>
      <c r="Q1109" s="151">
        <v>0</v>
      </c>
      <c r="R1109" s="151">
        <f t="shared" si="122"/>
        <v>0</v>
      </c>
      <c r="S1109" s="151">
        <v>0</v>
      </c>
      <c r="T1109" s="152">
        <f t="shared" si="123"/>
        <v>0</v>
      </c>
      <c r="AR1109" s="153" t="s">
        <v>1393</v>
      </c>
      <c r="AT1109" s="153" t="s">
        <v>341</v>
      </c>
      <c r="AU1109" s="153" t="s">
        <v>80</v>
      </c>
      <c r="AY1109" s="3" t="s">
        <v>146</v>
      </c>
      <c r="BE1109" s="154">
        <f t="shared" si="124"/>
        <v>0</v>
      </c>
      <c r="BF1109" s="10"/>
      <c r="BG1109" s="154">
        <f t="shared" si="125"/>
        <v>0</v>
      </c>
      <c r="BH1109" s="154">
        <f t="shared" si="126"/>
        <v>0</v>
      </c>
      <c r="BI1109" s="154">
        <f t="shared" si="127"/>
        <v>0</v>
      </c>
      <c r="BJ1109" s="3" t="s">
        <v>80</v>
      </c>
      <c r="BK1109" s="155">
        <f t="shared" si="128"/>
        <v>0</v>
      </c>
      <c r="BL1109" s="82" t="s">
        <v>488</v>
      </c>
      <c r="BM1109" s="153" t="s">
        <v>2456</v>
      </c>
      <c r="BP1109" s="139">
        <f t="shared" si="129"/>
        <v>1.0710065950000001</v>
      </c>
      <c r="BQ1109" s="198">
        <v>1.32</v>
      </c>
    </row>
    <row r="1110" spans="2:69" s="14" customFormat="1" ht="14.45" customHeight="1">
      <c r="B1110" s="142"/>
      <c r="C1110" s="184" t="s">
        <v>2457</v>
      </c>
      <c r="D1110" s="184" t="s">
        <v>341</v>
      </c>
      <c r="E1110" s="185" t="s">
        <v>2458</v>
      </c>
      <c r="F1110" s="186" t="s">
        <v>2269</v>
      </c>
      <c r="G1110" s="187"/>
      <c r="H1110" s="188">
        <v>1</v>
      </c>
      <c r="I1110" s="188"/>
      <c r="J1110" s="188">
        <f t="shared" si="120"/>
        <v>0</v>
      </c>
      <c r="K1110" s="189"/>
      <c r="L1110" s="190"/>
      <c r="M1110" s="191"/>
      <c r="N1110" s="192" t="s">
        <v>35</v>
      </c>
      <c r="O1110" s="151">
        <v>0</v>
      </c>
      <c r="P1110" s="151">
        <f t="shared" si="121"/>
        <v>0</v>
      </c>
      <c r="Q1110" s="151">
        <v>0</v>
      </c>
      <c r="R1110" s="151">
        <f t="shared" si="122"/>
        <v>0</v>
      </c>
      <c r="S1110" s="151">
        <v>0</v>
      </c>
      <c r="T1110" s="152">
        <f t="shared" si="123"/>
        <v>0</v>
      </c>
      <c r="AR1110" s="153" t="s">
        <v>1393</v>
      </c>
      <c r="AT1110" s="153" t="s">
        <v>341</v>
      </c>
      <c r="AU1110" s="153" t="s">
        <v>80</v>
      </c>
      <c r="AY1110" s="3" t="s">
        <v>146</v>
      </c>
      <c r="BE1110" s="154">
        <f t="shared" si="124"/>
        <v>0</v>
      </c>
      <c r="BF1110" s="10"/>
      <c r="BG1110" s="154">
        <f t="shared" si="125"/>
        <v>0</v>
      </c>
      <c r="BH1110" s="154">
        <f t="shared" si="126"/>
        <v>0</v>
      </c>
      <c r="BI1110" s="154">
        <f t="shared" si="127"/>
        <v>0</v>
      </c>
      <c r="BJ1110" s="3" t="s">
        <v>80</v>
      </c>
      <c r="BK1110" s="155">
        <f t="shared" si="128"/>
        <v>0</v>
      </c>
      <c r="BL1110" s="82" t="s">
        <v>488</v>
      </c>
      <c r="BM1110" s="153" t="s">
        <v>2459</v>
      </c>
      <c r="BP1110" s="139">
        <f t="shared" si="129"/>
        <v>1.0710065950000001</v>
      </c>
      <c r="BQ1110" s="198">
        <v>12.804</v>
      </c>
    </row>
    <row r="1111" spans="2:69" s="14" customFormat="1" ht="14.45" customHeight="1">
      <c r="B1111" s="142"/>
      <c r="C1111" s="184" t="s">
        <v>2460</v>
      </c>
      <c r="D1111" s="184" t="s">
        <v>341</v>
      </c>
      <c r="E1111" s="185" t="s">
        <v>2461</v>
      </c>
      <c r="F1111" s="186" t="s">
        <v>2462</v>
      </c>
      <c r="G1111" s="187"/>
      <c r="H1111" s="188">
        <v>1</v>
      </c>
      <c r="I1111" s="188"/>
      <c r="J1111" s="188">
        <f t="shared" si="120"/>
        <v>0</v>
      </c>
      <c r="K1111" s="189"/>
      <c r="L1111" s="190"/>
      <c r="M1111" s="191"/>
      <c r="N1111" s="192" t="s">
        <v>35</v>
      </c>
      <c r="O1111" s="151">
        <v>0</v>
      </c>
      <c r="P1111" s="151">
        <f t="shared" si="121"/>
        <v>0</v>
      </c>
      <c r="Q1111" s="151">
        <v>0</v>
      </c>
      <c r="R1111" s="151">
        <f t="shared" si="122"/>
        <v>0</v>
      </c>
      <c r="S1111" s="151">
        <v>0</v>
      </c>
      <c r="T1111" s="152">
        <f t="shared" si="123"/>
        <v>0</v>
      </c>
      <c r="AR1111" s="153" t="s">
        <v>1393</v>
      </c>
      <c r="AT1111" s="153" t="s">
        <v>341</v>
      </c>
      <c r="AU1111" s="153" t="s">
        <v>80</v>
      </c>
      <c r="AY1111" s="3" t="s">
        <v>146</v>
      </c>
      <c r="BE1111" s="154">
        <f t="shared" si="124"/>
        <v>0</v>
      </c>
      <c r="BF1111" s="10"/>
      <c r="BG1111" s="154">
        <f t="shared" si="125"/>
        <v>0</v>
      </c>
      <c r="BH1111" s="154">
        <f t="shared" si="126"/>
        <v>0</v>
      </c>
      <c r="BI1111" s="154">
        <f t="shared" si="127"/>
        <v>0</v>
      </c>
      <c r="BJ1111" s="3" t="s">
        <v>80</v>
      </c>
      <c r="BK1111" s="155">
        <f t="shared" si="128"/>
        <v>0</v>
      </c>
      <c r="BL1111" s="82" t="s">
        <v>488</v>
      </c>
      <c r="BM1111" s="153" t="s">
        <v>2463</v>
      </c>
      <c r="BP1111" s="139">
        <f t="shared" si="129"/>
        <v>1.0710065950000001</v>
      </c>
      <c r="BQ1111" s="198">
        <v>4.2679999999999998</v>
      </c>
    </row>
    <row r="1112" spans="2:69" s="14" customFormat="1" ht="14.45" customHeight="1">
      <c r="B1112" s="142"/>
      <c r="C1112" s="184" t="s">
        <v>2464</v>
      </c>
      <c r="D1112" s="184" t="s">
        <v>341</v>
      </c>
      <c r="E1112" s="185" t="s">
        <v>2465</v>
      </c>
      <c r="F1112" s="186" t="s">
        <v>2277</v>
      </c>
      <c r="G1112" s="187"/>
      <c r="H1112" s="188">
        <v>1</v>
      </c>
      <c r="I1112" s="188"/>
      <c r="J1112" s="188">
        <f t="shared" si="120"/>
        <v>0</v>
      </c>
      <c r="K1112" s="189"/>
      <c r="L1112" s="190"/>
      <c r="M1112" s="191"/>
      <c r="N1112" s="192" t="s">
        <v>35</v>
      </c>
      <c r="O1112" s="151">
        <v>0</v>
      </c>
      <c r="P1112" s="151">
        <f t="shared" si="121"/>
        <v>0</v>
      </c>
      <c r="Q1112" s="151">
        <v>0</v>
      </c>
      <c r="R1112" s="151">
        <f t="shared" si="122"/>
        <v>0</v>
      </c>
      <c r="S1112" s="151">
        <v>0</v>
      </c>
      <c r="T1112" s="152">
        <f t="shared" si="123"/>
        <v>0</v>
      </c>
      <c r="AR1112" s="153" t="s">
        <v>1393</v>
      </c>
      <c r="AT1112" s="153" t="s">
        <v>341</v>
      </c>
      <c r="AU1112" s="153" t="s">
        <v>80</v>
      </c>
      <c r="AY1112" s="3" t="s">
        <v>146</v>
      </c>
      <c r="BE1112" s="154">
        <f t="shared" si="124"/>
        <v>0</v>
      </c>
      <c r="BF1112" s="10"/>
      <c r="BG1112" s="154">
        <f t="shared" si="125"/>
        <v>0</v>
      </c>
      <c r="BH1112" s="154">
        <f t="shared" si="126"/>
        <v>0</v>
      </c>
      <c r="BI1112" s="154">
        <f t="shared" si="127"/>
        <v>0</v>
      </c>
      <c r="BJ1112" s="3" t="s">
        <v>80</v>
      </c>
      <c r="BK1112" s="155">
        <f t="shared" si="128"/>
        <v>0</v>
      </c>
      <c r="BL1112" s="82" t="s">
        <v>488</v>
      </c>
      <c r="BM1112" s="153" t="s">
        <v>2466</v>
      </c>
      <c r="BP1112" s="139">
        <f t="shared" si="129"/>
        <v>1.0710065950000001</v>
      </c>
      <c r="BQ1112" s="198">
        <v>25.619</v>
      </c>
    </row>
    <row r="1113" spans="2:69" s="14" customFormat="1" ht="14.45" customHeight="1">
      <c r="B1113" s="142"/>
      <c r="C1113" s="184" t="s">
        <v>2467</v>
      </c>
      <c r="D1113" s="184" t="s">
        <v>341</v>
      </c>
      <c r="E1113" s="185" t="s">
        <v>2468</v>
      </c>
      <c r="F1113" s="186" t="s">
        <v>2281</v>
      </c>
      <c r="G1113" s="187"/>
      <c r="H1113" s="188">
        <v>1</v>
      </c>
      <c r="I1113" s="188"/>
      <c r="J1113" s="188">
        <f t="shared" si="120"/>
        <v>0</v>
      </c>
      <c r="K1113" s="189"/>
      <c r="L1113" s="190"/>
      <c r="M1113" s="191"/>
      <c r="N1113" s="192" t="s">
        <v>35</v>
      </c>
      <c r="O1113" s="151">
        <v>0</v>
      </c>
      <c r="P1113" s="151">
        <f t="shared" si="121"/>
        <v>0</v>
      </c>
      <c r="Q1113" s="151">
        <v>0</v>
      </c>
      <c r="R1113" s="151">
        <f t="shared" si="122"/>
        <v>0</v>
      </c>
      <c r="S1113" s="151">
        <v>0</v>
      </c>
      <c r="T1113" s="152">
        <f t="shared" si="123"/>
        <v>0</v>
      </c>
      <c r="AR1113" s="153" t="s">
        <v>1393</v>
      </c>
      <c r="AT1113" s="153" t="s">
        <v>341</v>
      </c>
      <c r="AU1113" s="153" t="s">
        <v>80</v>
      </c>
      <c r="AY1113" s="3" t="s">
        <v>146</v>
      </c>
      <c r="BE1113" s="154">
        <f t="shared" si="124"/>
        <v>0</v>
      </c>
      <c r="BF1113" s="10"/>
      <c r="BG1113" s="154">
        <f t="shared" si="125"/>
        <v>0</v>
      </c>
      <c r="BH1113" s="154">
        <f t="shared" si="126"/>
        <v>0</v>
      </c>
      <c r="BI1113" s="154">
        <f t="shared" si="127"/>
        <v>0</v>
      </c>
      <c r="BJ1113" s="3" t="s">
        <v>80</v>
      </c>
      <c r="BK1113" s="155">
        <f t="shared" si="128"/>
        <v>0</v>
      </c>
      <c r="BL1113" s="82" t="s">
        <v>488</v>
      </c>
      <c r="BM1113" s="153" t="s">
        <v>2469</v>
      </c>
      <c r="BP1113" s="139">
        <f t="shared" si="129"/>
        <v>1.0710065950000001</v>
      </c>
      <c r="BQ1113" s="198">
        <v>20.812000000000001</v>
      </c>
    </row>
    <row r="1114" spans="2:69" s="129" customFormat="1" ht="22.9" customHeight="1">
      <c r="B1114" s="130"/>
      <c r="C1114" s="199"/>
      <c r="D1114" s="131" t="s">
        <v>68</v>
      </c>
      <c r="E1114" s="140" t="s">
        <v>2470</v>
      </c>
      <c r="F1114" s="140" t="s">
        <v>2471</v>
      </c>
      <c r="G1114" s="199"/>
      <c r="H1114" s="199"/>
      <c r="I1114" s="199"/>
      <c r="J1114" s="141">
        <f>BK1114</f>
        <v>0</v>
      </c>
      <c r="K1114" s="129" t="s">
        <v>2472</v>
      </c>
      <c r="L1114" s="130"/>
      <c r="M1114" s="134"/>
      <c r="P1114" s="135">
        <f>SUM(P1115:P1139)</f>
        <v>0</v>
      </c>
      <c r="R1114" s="135">
        <f>SUM(R1115:R1139)</f>
        <v>0</v>
      </c>
      <c r="T1114" s="136">
        <f>SUM(T1115:T1139)</f>
        <v>0</v>
      </c>
      <c r="AR1114" s="131" t="s">
        <v>84</v>
      </c>
      <c r="AT1114" s="137" t="s">
        <v>68</v>
      </c>
      <c r="AU1114" s="137" t="s">
        <v>76</v>
      </c>
      <c r="AY1114" s="131" t="s">
        <v>146</v>
      </c>
      <c r="BF1114" s="10"/>
      <c r="BK1114" s="138">
        <f>SUM(BK1115:BK1139)</f>
        <v>0</v>
      </c>
      <c r="BL1114" s="137"/>
      <c r="BP1114" s="139">
        <f t="shared" si="129"/>
        <v>1.0710065950000001</v>
      </c>
      <c r="BQ1114" s="200"/>
    </row>
    <row r="1115" spans="2:69" s="14" customFormat="1" ht="14.45" customHeight="1">
      <c r="B1115" s="142"/>
      <c r="C1115" s="184" t="s">
        <v>2473</v>
      </c>
      <c r="D1115" s="184" t="s">
        <v>341</v>
      </c>
      <c r="E1115" s="185" t="s">
        <v>2132</v>
      </c>
      <c r="F1115" s="186" t="s">
        <v>2133</v>
      </c>
      <c r="G1115" s="187" t="s">
        <v>654</v>
      </c>
      <c r="H1115" s="188">
        <v>45</v>
      </c>
      <c r="I1115" s="188"/>
      <c r="J1115" s="188">
        <f t="shared" ref="J1115:J1139" si="130">ROUND(I1115*H1115,3)</f>
        <v>0</v>
      </c>
      <c r="K1115" s="189"/>
      <c r="L1115" s="190"/>
      <c r="M1115" s="191"/>
      <c r="N1115" s="192" t="s">
        <v>35</v>
      </c>
      <c r="O1115" s="151">
        <v>0</v>
      </c>
      <c r="P1115" s="151">
        <f t="shared" ref="P1115:P1139" si="131">O1115*H1115</f>
        <v>0</v>
      </c>
      <c r="Q1115" s="151">
        <v>0</v>
      </c>
      <c r="R1115" s="151">
        <f t="shared" ref="R1115:R1139" si="132">Q1115*H1115</f>
        <v>0</v>
      </c>
      <c r="S1115" s="151">
        <v>0</v>
      </c>
      <c r="T1115" s="152">
        <f t="shared" ref="T1115:T1139" si="133">S1115*H1115</f>
        <v>0</v>
      </c>
      <c r="AR1115" s="153" t="s">
        <v>1393</v>
      </c>
      <c r="AT1115" s="153" t="s">
        <v>341</v>
      </c>
      <c r="AU1115" s="153" t="s">
        <v>80</v>
      </c>
      <c r="AY1115" s="3" t="s">
        <v>146</v>
      </c>
      <c r="BE1115" s="154">
        <f t="shared" ref="BE1115:BE1139" si="134">IF(N1115="základná",J1115,0)</f>
        <v>0</v>
      </c>
      <c r="BF1115" s="10"/>
      <c r="BG1115" s="154">
        <f t="shared" ref="BG1115:BG1139" si="135">IF(N1115="zákl. prenesená",J1115,0)</f>
        <v>0</v>
      </c>
      <c r="BH1115" s="154">
        <f t="shared" ref="BH1115:BH1139" si="136">IF(N1115="zníž. prenesená",J1115,0)</f>
        <v>0</v>
      </c>
      <c r="BI1115" s="154">
        <f t="shared" ref="BI1115:BI1139" si="137">IF(N1115="nulová",J1115,0)</f>
        <v>0</v>
      </c>
      <c r="BJ1115" s="3" t="s">
        <v>80</v>
      </c>
      <c r="BK1115" s="155">
        <f t="shared" ref="BK1115:BK1139" si="138">ROUND(I1115*H1115,3)</f>
        <v>0</v>
      </c>
      <c r="BL1115" s="82" t="s">
        <v>488</v>
      </c>
      <c r="BM1115" s="153" t="s">
        <v>2474</v>
      </c>
      <c r="BP1115" s="139">
        <f t="shared" si="129"/>
        <v>1.0710065950000001</v>
      </c>
      <c r="BQ1115" s="198">
        <v>0.31900000000000001</v>
      </c>
    </row>
    <row r="1116" spans="2:69" s="14" customFormat="1" ht="14.45" customHeight="1">
      <c r="B1116" s="142"/>
      <c r="C1116" s="184" t="s">
        <v>2475</v>
      </c>
      <c r="D1116" s="184" t="s">
        <v>341</v>
      </c>
      <c r="E1116" s="185" t="s">
        <v>2136</v>
      </c>
      <c r="F1116" s="186" t="s">
        <v>2137</v>
      </c>
      <c r="G1116" s="187" t="s">
        <v>654</v>
      </c>
      <c r="H1116" s="188">
        <v>36</v>
      </c>
      <c r="I1116" s="188"/>
      <c r="J1116" s="188">
        <f t="shared" si="130"/>
        <v>0</v>
      </c>
      <c r="K1116" s="189"/>
      <c r="L1116" s="190"/>
      <c r="M1116" s="191"/>
      <c r="N1116" s="192" t="s">
        <v>35</v>
      </c>
      <c r="O1116" s="151">
        <v>0</v>
      </c>
      <c r="P1116" s="151">
        <f t="shared" si="131"/>
        <v>0</v>
      </c>
      <c r="Q1116" s="151">
        <v>0</v>
      </c>
      <c r="R1116" s="151">
        <f t="shared" si="132"/>
        <v>0</v>
      </c>
      <c r="S1116" s="151">
        <v>0</v>
      </c>
      <c r="T1116" s="152">
        <f t="shared" si="133"/>
        <v>0</v>
      </c>
      <c r="AR1116" s="153" t="s">
        <v>1393</v>
      </c>
      <c r="AT1116" s="153" t="s">
        <v>341</v>
      </c>
      <c r="AU1116" s="153" t="s">
        <v>80</v>
      </c>
      <c r="AY1116" s="3" t="s">
        <v>146</v>
      </c>
      <c r="BE1116" s="154">
        <f t="shared" si="134"/>
        <v>0</v>
      </c>
      <c r="BF1116" s="10"/>
      <c r="BG1116" s="154">
        <f t="shared" si="135"/>
        <v>0</v>
      </c>
      <c r="BH1116" s="154">
        <f t="shared" si="136"/>
        <v>0</v>
      </c>
      <c r="BI1116" s="154">
        <f t="shared" si="137"/>
        <v>0</v>
      </c>
      <c r="BJ1116" s="3" t="s">
        <v>80</v>
      </c>
      <c r="BK1116" s="155">
        <f t="shared" si="138"/>
        <v>0</v>
      </c>
      <c r="BL1116" s="82" t="s">
        <v>488</v>
      </c>
      <c r="BM1116" s="153" t="s">
        <v>2476</v>
      </c>
      <c r="BP1116" s="139">
        <f t="shared" si="129"/>
        <v>1.0710065950000001</v>
      </c>
      <c r="BQ1116" s="198">
        <v>0.187</v>
      </c>
    </row>
    <row r="1117" spans="2:69" s="14" customFormat="1" ht="14.45" customHeight="1">
      <c r="B1117" s="142"/>
      <c r="C1117" s="184" t="s">
        <v>2477</v>
      </c>
      <c r="D1117" s="184" t="s">
        <v>341</v>
      </c>
      <c r="E1117" s="185" t="s">
        <v>2478</v>
      </c>
      <c r="F1117" s="186" t="s">
        <v>2141</v>
      </c>
      <c r="G1117" s="187" t="s">
        <v>654</v>
      </c>
      <c r="H1117" s="188">
        <v>1</v>
      </c>
      <c r="I1117" s="188"/>
      <c r="J1117" s="188">
        <f t="shared" si="130"/>
        <v>0</v>
      </c>
      <c r="K1117" s="189"/>
      <c r="L1117" s="190"/>
      <c r="M1117" s="191"/>
      <c r="N1117" s="192" t="s">
        <v>35</v>
      </c>
      <c r="O1117" s="151">
        <v>0</v>
      </c>
      <c r="P1117" s="151">
        <f t="shared" si="131"/>
        <v>0</v>
      </c>
      <c r="Q1117" s="151">
        <v>0</v>
      </c>
      <c r="R1117" s="151">
        <f t="shared" si="132"/>
        <v>0</v>
      </c>
      <c r="S1117" s="151">
        <v>0</v>
      </c>
      <c r="T1117" s="152">
        <f t="shared" si="133"/>
        <v>0</v>
      </c>
      <c r="AR1117" s="153" t="s">
        <v>1393</v>
      </c>
      <c r="AT1117" s="153" t="s">
        <v>341</v>
      </c>
      <c r="AU1117" s="153" t="s">
        <v>80</v>
      </c>
      <c r="AY1117" s="3" t="s">
        <v>146</v>
      </c>
      <c r="BE1117" s="154">
        <f t="shared" si="134"/>
        <v>0</v>
      </c>
      <c r="BF1117" s="10"/>
      <c r="BG1117" s="154">
        <f t="shared" si="135"/>
        <v>0</v>
      </c>
      <c r="BH1117" s="154">
        <f t="shared" si="136"/>
        <v>0</v>
      </c>
      <c r="BI1117" s="154">
        <f t="shared" si="137"/>
        <v>0</v>
      </c>
      <c r="BJ1117" s="3" t="s">
        <v>80</v>
      </c>
      <c r="BK1117" s="155">
        <f t="shared" si="138"/>
        <v>0</v>
      </c>
      <c r="BL1117" s="82" t="s">
        <v>488</v>
      </c>
      <c r="BM1117" s="153" t="s">
        <v>2479</v>
      </c>
      <c r="BP1117" s="139">
        <f t="shared" si="129"/>
        <v>1.0710065950000001</v>
      </c>
      <c r="BQ1117" s="198">
        <v>96.8</v>
      </c>
    </row>
    <row r="1118" spans="2:69" s="14" customFormat="1" ht="14.45" customHeight="1">
      <c r="B1118" s="142"/>
      <c r="C1118" s="184" t="s">
        <v>2480</v>
      </c>
      <c r="D1118" s="184" t="s">
        <v>341</v>
      </c>
      <c r="E1118" s="185" t="s">
        <v>2294</v>
      </c>
      <c r="F1118" s="186" t="s">
        <v>2295</v>
      </c>
      <c r="G1118" s="187" t="s">
        <v>654</v>
      </c>
      <c r="H1118" s="188">
        <v>1</v>
      </c>
      <c r="I1118" s="188"/>
      <c r="J1118" s="188">
        <f t="shared" si="130"/>
        <v>0</v>
      </c>
      <c r="K1118" s="189"/>
      <c r="L1118" s="190"/>
      <c r="M1118" s="191"/>
      <c r="N1118" s="192" t="s">
        <v>35</v>
      </c>
      <c r="O1118" s="151">
        <v>0</v>
      </c>
      <c r="P1118" s="151">
        <f t="shared" si="131"/>
        <v>0</v>
      </c>
      <c r="Q1118" s="151">
        <v>0</v>
      </c>
      <c r="R1118" s="151">
        <f t="shared" si="132"/>
        <v>0</v>
      </c>
      <c r="S1118" s="151">
        <v>0</v>
      </c>
      <c r="T1118" s="152">
        <f t="shared" si="133"/>
        <v>0</v>
      </c>
      <c r="AR1118" s="153" t="s">
        <v>1393</v>
      </c>
      <c r="AT1118" s="153" t="s">
        <v>341</v>
      </c>
      <c r="AU1118" s="153" t="s">
        <v>80</v>
      </c>
      <c r="AY1118" s="3" t="s">
        <v>146</v>
      </c>
      <c r="BE1118" s="154">
        <f t="shared" si="134"/>
        <v>0</v>
      </c>
      <c r="BF1118" s="10"/>
      <c r="BG1118" s="154">
        <f t="shared" si="135"/>
        <v>0</v>
      </c>
      <c r="BH1118" s="154">
        <f t="shared" si="136"/>
        <v>0</v>
      </c>
      <c r="BI1118" s="154">
        <f t="shared" si="137"/>
        <v>0</v>
      </c>
      <c r="BJ1118" s="3" t="s">
        <v>80</v>
      </c>
      <c r="BK1118" s="155">
        <f t="shared" si="138"/>
        <v>0</v>
      </c>
      <c r="BL1118" s="82" t="s">
        <v>488</v>
      </c>
      <c r="BM1118" s="153" t="s">
        <v>2481</v>
      </c>
      <c r="BP1118" s="139">
        <f t="shared" si="129"/>
        <v>1.0710065950000001</v>
      </c>
      <c r="BQ1118" s="198">
        <v>121</v>
      </c>
    </row>
    <row r="1119" spans="2:69" s="14" customFormat="1" ht="14.45" customHeight="1">
      <c r="B1119" s="142"/>
      <c r="C1119" s="184" t="s">
        <v>2482</v>
      </c>
      <c r="D1119" s="184" t="s">
        <v>341</v>
      </c>
      <c r="E1119" s="185" t="s">
        <v>2148</v>
      </c>
      <c r="F1119" s="186" t="s">
        <v>2149</v>
      </c>
      <c r="G1119" s="187" t="s">
        <v>654</v>
      </c>
      <c r="H1119" s="188">
        <v>1</v>
      </c>
      <c r="I1119" s="188"/>
      <c r="J1119" s="188">
        <f t="shared" si="130"/>
        <v>0</v>
      </c>
      <c r="K1119" s="189"/>
      <c r="L1119" s="190"/>
      <c r="M1119" s="191"/>
      <c r="N1119" s="192" t="s">
        <v>35</v>
      </c>
      <c r="O1119" s="151">
        <v>0</v>
      </c>
      <c r="P1119" s="151">
        <f t="shared" si="131"/>
        <v>0</v>
      </c>
      <c r="Q1119" s="151">
        <v>0</v>
      </c>
      <c r="R1119" s="151">
        <f t="shared" si="132"/>
        <v>0</v>
      </c>
      <c r="S1119" s="151">
        <v>0</v>
      </c>
      <c r="T1119" s="152">
        <f t="shared" si="133"/>
        <v>0</v>
      </c>
      <c r="AR1119" s="153" t="s">
        <v>1393</v>
      </c>
      <c r="AT1119" s="153" t="s">
        <v>341</v>
      </c>
      <c r="AU1119" s="153" t="s">
        <v>80</v>
      </c>
      <c r="AY1119" s="3" t="s">
        <v>146</v>
      </c>
      <c r="BE1119" s="154">
        <f t="shared" si="134"/>
        <v>0</v>
      </c>
      <c r="BF1119" s="10"/>
      <c r="BG1119" s="154">
        <f t="shared" si="135"/>
        <v>0</v>
      </c>
      <c r="BH1119" s="154">
        <f t="shared" si="136"/>
        <v>0</v>
      </c>
      <c r="BI1119" s="154">
        <f t="shared" si="137"/>
        <v>0</v>
      </c>
      <c r="BJ1119" s="3" t="s">
        <v>80</v>
      </c>
      <c r="BK1119" s="155">
        <f t="shared" si="138"/>
        <v>0</v>
      </c>
      <c r="BL1119" s="82" t="s">
        <v>488</v>
      </c>
      <c r="BM1119" s="153" t="s">
        <v>2483</v>
      </c>
      <c r="BP1119" s="139">
        <f t="shared" si="129"/>
        <v>1.0710065950000001</v>
      </c>
      <c r="BQ1119" s="198">
        <v>15.641999999999999</v>
      </c>
    </row>
    <row r="1120" spans="2:69" s="14" customFormat="1" ht="14.45" customHeight="1">
      <c r="B1120" s="142"/>
      <c r="C1120" s="184" t="s">
        <v>2484</v>
      </c>
      <c r="D1120" s="184" t="s">
        <v>341</v>
      </c>
      <c r="E1120" s="185" t="s">
        <v>2301</v>
      </c>
      <c r="F1120" s="186" t="s">
        <v>2302</v>
      </c>
      <c r="G1120" s="187" t="s">
        <v>654</v>
      </c>
      <c r="H1120" s="188">
        <v>1</v>
      </c>
      <c r="I1120" s="188"/>
      <c r="J1120" s="188">
        <f t="shared" si="130"/>
        <v>0</v>
      </c>
      <c r="K1120" s="189"/>
      <c r="L1120" s="190"/>
      <c r="M1120" s="191"/>
      <c r="N1120" s="192" t="s">
        <v>35</v>
      </c>
      <c r="O1120" s="151">
        <v>0</v>
      </c>
      <c r="P1120" s="151">
        <f t="shared" si="131"/>
        <v>0</v>
      </c>
      <c r="Q1120" s="151">
        <v>0</v>
      </c>
      <c r="R1120" s="151">
        <f t="shared" si="132"/>
        <v>0</v>
      </c>
      <c r="S1120" s="151">
        <v>0</v>
      </c>
      <c r="T1120" s="152">
        <f t="shared" si="133"/>
        <v>0</v>
      </c>
      <c r="AR1120" s="153" t="s">
        <v>1393</v>
      </c>
      <c r="AT1120" s="153" t="s">
        <v>341</v>
      </c>
      <c r="AU1120" s="153" t="s">
        <v>80</v>
      </c>
      <c r="AY1120" s="3" t="s">
        <v>146</v>
      </c>
      <c r="BE1120" s="154">
        <f t="shared" si="134"/>
        <v>0</v>
      </c>
      <c r="BF1120" s="10"/>
      <c r="BG1120" s="154">
        <f t="shared" si="135"/>
        <v>0</v>
      </c>
      <c r="BH1120" s="154">
        <f t="shared" si="136"/>
        <v>0</v>
      </c>
      <c r="BI1120" s="154">
        <f t="shared" si="137"/>
        <v>0</v>
      </c>
      <c r="BJ1120" s="3" t="s">
        <v>80</v>
      </c>
      <c r="BK1120" s="155">
        <f t="shared" si="138"/>
        <v>0</v>
      </c>
      <c r="BL1120" s="82" t="s">
        <v>488</v>
      </c>
      <c r="BM1120" s="153" t="s">
        <v>2485</v>
      </c>
      <c r="BP1120" s="139">
        <f t="shared" si="129"/>
        <v>1.0710065950000001</v>
      </c>
      <c r="BQ1120" s="198">
        <v>12.98</v>
      </c>
    </row>
    <row r="1121" spans="2:69" s="14" customFormat="1" ht="14.45" customHeight="1">
      <c r="B1121" s="142"/>
      <c r="C1121" s="184" t="s">
        <v>2486</v>
      </c>
      <c r="D1121" s="184" t="s">
        <v>341</v>
      </c>
      <c r="E1121" s="185" t="s">
        <v>2487</v>
      </c>
      <c r="F1121" s="186" t="s">
        <v>2488</v>
      </c>
      <c r="G1121" s="187" t="s">
        <v>654</v>
      </c>
      <c r="H1121" s="188">
        <v>1</v>
      </c>
      <c r="I1121" s="188"/>
      <c r="J1121" s="188">
        <f t="shared" si="130"/>
        <v>0</v>
      </c>
      <c r="K1121" s="189"/>
      <c r="L1121" s="190"/>
      <c r="M1121" s="191"/>
      <c r="N1121" s="192" t="s">
        <v>35</v>
      </c>
      <c r="O1121" s="151">
        <v>0</v>
      </c>
      <c r="P1121" s="151">
        <f t="shared" si="131"/>
        <v>0</v>
      </c>
      <c r="Q1121" s="151">
        <v>0</v>
      </c>
      <c r="R1121" s="151">
        <f t="shared" si="132"/>
        <v>0</v>
      </c>
      <c r="S1121" s="151">
        <v>0</v>
      </c>
      <c r="T1121" s="152">
        <f t="shared" si="133"/>
        <v>0</v>
      </c>
      <c r="AR1121" s="153" t="s">
        <v>1393</v>
      </c>
      <c r="AT1121" s="153" t="s">
        <v>341</v>
      </c>
      <c r="AU1121" s="153" t="s">
        <v>80</v>
      </c>
      <c r="AY1121" s="3" t="s">
        <v>146</v>
      </c>
      <c r="BE1121" s="154">
        <f t="shared" si="134"/>
        <v>0</v>
      </c>
      <c r="BF1121" s="10"/>
      <c r="BG1121" s="154">
        <f t="shared" si="135"/>
        <v>0</v>
      </c>
      <c r="BH1121" s="154">
        <f t="shared" si="136"/>
        <v>0</v>
      </c>
      <c r="BI1121" s="154">
        <f t="shared" si="137"/>
        <v>0</v>
      </c>
      <c r="BJ1121" s="3" t="s">
        <v>80</v>
      </c>
      <c r="BK1121" s="155">
        <f t="shared" si="138"/>
        <v>0</v>
      </c>
      <c r="BL1121" s="82" t="s">
        <v>488</v>
      </c>
      <c r="BM1121" s="153" t="s">
        <v>2489</v>
      </c>
      <c r="BP1121" s="139">
        <f t="shared" si="129"/>
        <v>1.0710065950000001</v>
      </c>
      <c r="BQ1121" s="198">
        <v>50.478999999999999</v>
      </c>
    </row>
    <row r="1122" spans="2:69" s="14" customFormat="1" ht="14.45" customHeight="1">
      <c r="B1122" s="142"/>
      <c r="C1122" s="184" t="s">
        <v>2490</v>
      </c>
      <c r="D1122" s="184" t="s">
        <v>341</v>
      </c>
      <c r="E1122" s="185" t="s">
        <v>2176</v>
      </c>
      <c r="F1122" s="186" t="s">
        <v>2177</v>
      </c>
      <c r="G1122" s="187" t="s">
        <v>654</v>
      </c>
      <c r="H1122" s="188">
        <v>1</v>
      </c>
      <c r="I1122" s="188"/>
      <c r="J1122" s="188">
        <f t="shared" si="130"/>
        <v>0</v>
      </c>
      <c r="K1122" s="189"/>
      <c r="L1122" s="190"/>
      <c r="M1122" s="191"/>
      <c r="N1122" s="192" t="s">
        <v>35</v>
      </c>
      <c r="O1122" s="151">
        <v>0</v>
      </c>
      <c r="P1122" s="151">
        <f t="shared" si="131"/>
        <v>0</v>
      </c>
      <c r="Q1122" s="151">
        <v>0</v>
      </c>
      <c r="R1122" s="151">
        <f t="shared" si="132"/>
        <v>0</v>
      </c>
      <c r="S1122" s="151">
        <v>0</v>
      </c>
      <c r="T1122" s="152">
        <f t="shared" si="133"/>
        <v>0</v>
      </c>
      <c r="AR1122" s="153" t="s">
        <v>1393</v>
      </c>
      <c r="AT1122" s="153" t="s">
        <v>341</v>
      </c>
      <c r="AU1122" s="153" t="s">
        <v>80</v>
      </c>
      <c r="AY1122" s="3" t="s">
        <v>146</v>
      </c>
      <c r="BE1122" s="154">
        <f t="shared" si="134"/>
        <v>0</v>
      </c>
      <c r="BF1122" s="10"/>
      <c r="BG1122" s="154">
        <f t="shared" si="135"/>
        <v>0</v>
      </c>
      <c r="BH1122" s="154">
        <f t="shared" si="136"/>
        <v>0</v>
      </c>
      <c r="BI1122" s="154">
        <f t="shared" si="137"/>
        <v>0</v>
      </c>
      <c r="BJ1122" s="3" t="s">
        <v>80</v>
      </c>
      <c r="BK1122" s="155">
        <f t="shared" si="138"/>
        <v>0</v>
      </c>
      <c r="BL1122" s="82" t="s">
        <v>488</v>
      </c>
      <c r="BM1122" s="153" t="s">
        <v>2491</v>
      </c>
      <c r="BP1122" s="139">
        <f t="shared" si="129"/>
        <v>1.0710065950000001</v>
      </c>
      <c r="BQ1122" s="198">
        <v>12.792999999999999</v>
      </c>
    </row>
    <row r="1123" spans="2:69" s="14" customFormat="1" ht="14.45" customHeight="1">
      <c r="B1123" s="142"/>
      <c r="C1123" s="184" t="s">
        <v>2492</v>
      </c>
      <c r="D1123" s="184" t="s">
        <v>341</v>
      </c>
      <c r="E1123" s="185" t="s">
        <v>2216</v>
      </c>
      <c r="F1123" s="186" t="s">
        <v>2217</v>
      </c>
      <c r="G1123" s="187" t="s">
        <v>654</v>
      </c>
      <c r="H1123" s="188">
        <v>1</v>
      </c>
      <c r="I1123" s="188"/>
      <c r="J1123" s="188">
        <f t="shared" si="130"/>
        <v>0</v>
      </c>
      <c r="K1123" s="189"/>
      <c r="L1123" s="190"/>
      <c r="M1123" s="191"/>
      <c r="N1123" s="192" t="s">
        <v>35</v>
      </c>
      <c r="O1123" s="151">
        <v>0</v>
      </c>
      <c r="P1123" s="151">
        <f t="shared" si="131"/>
        <v>0</v>
      </c>
      <c r="Q1123" s="151">
        <v>0</v>
      </c>
      <c r="R1123" s="151">
        <f t="shared" si="132"/>
        <v>0</v>
      </c>
      <c r="S1123" s="151">
        <v>0</v>
      </c>
      <c r="T1123" s="152">
        <f t="shared" si="133"/>
        <v>0</v>
      </c>
      <c r="AR1123" s="153" t="s">
        <v>1393</v>
      </c>
      <c r="AT1123" s="153" t="s">
        <v>341</v>
      </c>
      <c r="AU1123" s="153" t="s">
        <v>80</v>
      </c>
      <c r="AY1123" s="3" t="s">
        <v>146</v>
      </c>
      <c r="BE1123" s="154">
        <f t="shared" si="134"/>
        <v>0</v>
      </c>
      <c r="BF1123" s="10"/>
      <c r="BG1123" s="154">
        <f t="shared" si="135"/>
        <v>0</v>
      </c>
      <c r="BH1123" s="154">
        <f t="shared" si="136"/>
        <v>0</v>
      </c>
      <c r="BI1123" s="154">
        <f t="shared" si="137"/>
        <v>0</v>
      </c>
      <c r="BJ1123" s="3" t="s">
        <v>80</v>
      </c>
      <c r="BK1123" s="155">
        <f t="shared" si="138"/>
        <v>0</v>
      </c>
      <c r="BL1123" s="82" t="s">
        <v>488</v>
      </c>
      <c r="BM1123" s="153" t="s">
        <v>2493</v>
      </c>
      <c r="BP1123" s="139">
        <f t="shared" si="129"/>
        <v>1.0710065950000001</v>
      </c>
      <c r="BQ1123" s="198">
        <v>37.840000000000003</v>
      </c>
    </row>
    <row r="1124" spans="2:69" s="14" customFormat="1" ht="14.45" customHeight="1">
      <c r="B1124" s="142"/>
      <c r="C1124" s="184" t="s">
        <v>2494</v>
      </c>
      <c r="D1124" s="184" t="s">
        <v>341</v>
      </c>
      <c r="E1124" s="185" t="s">
        <v>2204</v>
      </c>
      <c r="F1124" s="186" t="s">
        <v>2205</v>
      </c>
      <c r="G1124" s="187" t="s">
        <v>654</v>
      </c>
      <c r="H1124" s="188">
        <v>2</v>
      </c>
      <c r="I1124" s="188"/>
      <c r="J1124" s="188">
        <f t="shared" si="130"/>
        <v>0</v>
      </c>
      <c r="K1124" s="189"/>
      <c r="L1124" s="190"/>
      <c r="M1124" s="191"/>
      <c r="N1124" s="192" t="s">
        <v>35</v>
      </c>
      <c r="O1124" s="151">
        <v>0</v>
      </c>
      <c r="P1124" s="151">
        <f t="shared" si="131"/>
        <v>0</v>
      </c>
      <c r="Q1124" s="151">
        <v>0</v>
      </c>
      <c r="R1124" s="151">
        <f t="shared" si="132"/>
        <v>0</v>
      </c>
      <c r="S1124" s="151">
        <v>0</v>
      </c>
      <c r="T1124" s="152">
        <f t="shared" si="133"/>
        <v>0</v>
      </c>
      <c r="AR1124" s="153" t="s">
        <v>1393</v>
      </c>
      <c r="AT1124" s="153" t="s">
        <v>341</v>
      </c>
      <c r="AU1124" s="153" t="s">
        <v>80</v>
      </c>
      <c r="AY1124" s="3" t="s">
        <v>146</v>
      </c>
      <c r="BE1124" s="154">
        <f t="shared" si="134"/>
        <v>0</v>
      </c>
      <c r="BF1124" s="10"/>
      <c r="BG1124" s="154">
        <f t="shared" si="135"/>
        <v>0</v>
      </c>
      <c r="BH1124" s="154">
        <f t="shared" si="136"/>
        <v>0</v>
      </c>
      <c r="BI1124" s="154">
        <f t="shared" si="137"/>
        <v>0</v>
      </c>
      <c r="BJ1124" s="3" t="s">
        <v>80</v>
      </c>
      <c r="BK1124" s="155">
        <f t="shared" si="138"/>
        <v>0</v>
      </c>
      <c r="BL1124" s="82" t="s">
        <v>488</v>
      </c>
      <c r="BM1124" s="153" t="s">
        <v>2495</v>
      </c>
      <c r="BP1124" s="139">
        <f t="shared" si="129"/>
        <v>1.0710065950000001</v>
      </c>
      <c r="BQ1124" s="198">
        <v>37.840000000000003</v>
      </c>
    </row>
    <row r="1125" spans="2:69" s="14" customFormat="1" ht="14.45" customHeight="1">
      <c r="B1125" s="142"/>
      <c r="C1125" s="184" t="s">
        <v>2496</v>
      </c>
      <c r="D1125" s="184" t="s">
        <v>341</v>
      </c>
      <c r="E1125" s="185" t="s">
        <v>2308</v>
      </c>
      <c r="F1125" s="186" t="s">
        <v>2181</v>
      </c>
      <c r="G1125" s="187" t="s">
        <v>654</v>
      </c>
      <c r="H1125" s="188">
        <v>3</v>
      </c>
      <c r="I1125" s="188"/>
      <c r="J1125" s="188">
        <f t="shared" si="130"/>
        <v>0</v>
      </c>
      <c r="K1125" s="189"/>
      <c r="L1125" s="190"/>
      <c r="M1125" s="191"/>
      <c r="N1125" s="192" t="s">
        <v>35</v>
      </c>
      <c r="O1125" s="151">
        <v>0</v>
      </c>
      <c r="P1125" s="151">
        <f t="shared" si="131"/>
        <v>0</v>
      </c>
      <c r="Q1125" s="151">
        <v>0</v>
      </c>
      <c r="R1125" s="151">
        <f t="shared" si="132"/>
        <v>0</v>
      </c>
      <c r="S1125" s="151">
        <v>0</v>
      </c>
      <c r="T1125" s="152">
        <f t="shared" si="133"/>
        <v>0</v>
      </c>
      <c r="AR1125" s="153" t="s">
        <v>1393</v>
      </c>
      <c r="AT1125" s="153" t="s">
        <v>341</v>
      </c>
      <c r="AU1125" s="153" t="s">
        <v>80</v>
      </c>
      <c r="AY1125" s="3" t="s">
        <v>146</v>
      </c>
      <c r="BE1125" s="154">
        <f t="shared" si="134"/>
        <v>0</v>
      </c>
      <c r="BF1125" s="10"/>
      <c r="BG1125" s="154">
        <f t="shared" si="135"/>
        <v>0</v>
      </c>
      <c r="BH1125" s="154">
        <f t="shared" si="136"/>
        <v>0</v>
      </c>
      <c r="BI1125" s="154">
        <f t="shared" si="137"/>
        <v>0</v>
      </c>
      <c r="BJ1125" s="3" t="s">
        <v>80</v>
      </c>
      <c r="BK1125" s="155">
        <f t="shared" si="138"/>
        <v>0</v>
      </c>
      <c r="BL1125" s="82" t="s">
        <v>488</v>
      </c>
      <c r="BM1125" s="153" t="s">
        <v>2497</v>
      </c>
      <c r="BP1125" s="139">
        <f t="shared" si="129"/>
        <v>1.0710065950000001</v>
      </c>
      <c r="BQ1125" s="198">
        <v>4.84</v>
      </c>
    </row>
    <row r="1126" spans="2:69" s="14" customFormat="1" ht="14.45" customHeight="1">
      <c r="B1126" s="142"/>
      <c r="C1126" s="184" t="s">
        <v>2498</v>
      </c>
      <c r="D1126" s="184" t="s">
        <v>341</v>
      </c>
      <c r="E1126" s="185" t="s">
        <v>2228</v>
      </c>
      <c r="F1126" s="186" t="s">
        <v>2229</v>
      </c>
      <c r="G1126" s="187" t="s">
        <v>654</v>
      </c>
      <c r="H1126" s="188">
        <v>1</v>
      </c>
      <c r="I1126" s="188"/>
      <c r="J1126" s="188">
        <f t="shared" si="130"/>
        <v>0</v>
      </c>
      <c r="K1126" s="189"/>
      <c r="L1126" s="190"/>
      <c r="M1126" s="191"/>
      <c r="N1126" s="192" t="s">
        <v>35</v>
      </c>
      <c r="O1126" s="151">
        <v>0</v>
      </c>
      <c r="P1126" s="151">
        <f t="shared" si="131"/>
        <v>0</v>
      </c>
      <c r="Q1126" s="151">
        <v>0</v>
      </c>
      <c r="R1126" s="151">
        <f t="shared" si="132"/>
        <v>0</v>
      </c>
      <c r="S1126" s="151">
        <v>0</v>
      </c>
      <c r="T1126" s="152">
        <f t="shared" si="133"/>
        <v>0</v>
      </c>
      <c r="AR1126" s="153" t="s">
        <v>1393</v>
      </c>
      <c r="AT1126" s="153" t="s">
        <v>341</v>
      </c>
      <c r="AU1126" s="153" t="s">
        <v>80</v>
      </c>
      <c r="AY1126" s="3" t="s">
        <v>146</v>
      </c>
      <c r="BE1126" s="154">
        <f t="shared" si="134"/>
        <v>0</v>
      </c>
      <c r="BF1126" s="10"/>
      <c r="BG1126" s="154">
        <f t="shared" si="135"/>
        <v>0</v>
      </c>
      <c r="BH1126" s="154">
        <f t="shared" si="136"/>
        <v>0</v>
      </c>
      <c r="BI1126" s="154">
        <f t="shared" si="137"/>
        <v>0</v>
      </c>
      <c r="BJ1126" s="3" t="s">
        <v>80</v>
      </c>
      <c r="BK1126" s="155">
        <f t="shared" si="138"/>
        <v>0</v>
      </c>
      <c r="BL1126" s="82" t="s">
        <v>488</v>
      </c>
      <c r="BM1126" s="153" t="s">
        <v>2499</v>
      </c>
      <c r="BP1126" s="139">
        <f t="shared" si="129"/>
        <v>1.0710065950000001</v>
      </c>
      <c r="BQ1126" s="198">
        <v>5.742</v>
      </c>
    </row>
    <row r="1127" spans="2:69" s="14" customFormat="1" ht="14.45" customHeight="1">
      <c r="B1127" s="142"/>
      <c r="C1127" s="184" t="s">
        <v>2500</v>
      </c>
      <c r="D1127" s="184" t="s">
        <v>341</v>
      </c>
      <c r="E1127" s="185" t="s">
        <v>2501</v>
      </c>
      <c r="F1127" s="186" t="s">
        <v>2502</v>
      </c>
      <c r="G1127" s="187" t="s">
        <v>654</v>
      </c>
      <c r="H1127" s="188">
        <v>1</v>
      </c>
      <c r="I1127" s="188"/>
      <c r="J1127" s="188">
        <f t="shared" si="130"/>
        <v>0</v>
      </c>
      <c r="K1127" s="189"/>
      <c r="L1127" s="190"/>
      <c r="M1127" s="191"/>
      <c r="N1127" s="192" t="s">
        <v>35</v>
      </c>
      <c r="O1127" s="151">
        <v>0</v>
      </c>
      <c r="P1127" s="151">
        <f t="shared" si="131"/>
        <v>0</v>
      </c>
      <c r="Q1127" s="151">
        <v>0</v>
      </c>
      <c r="R1127" s="151">
        <f t="shared" si="132"/>
        <v>0</v>
      </c>
      <c r="S1127" s="151">
        <v>0</v>
      </c>
      <c r="T1127" s="152">
        <f t="shared" si="133"/>
        <v>0</v>
      </c>
      <c r="AR1127" s="153" t="s">
        <v>1393</v>
      </c>
      <c r="AT1127" s="153" t="s">
        <v>341</v>
      </c>
      <c r="AU1127" s="153" t="s">
        <v>80</v>
      </c>
      <c r="AY1127" s="3" t="s">
        <v>146</v>
      </c>
      <c r="BE1127" s="154">
        <f t="shared" si="134"/>
        <v>0</v>
      </c>
      <c r="BF1127" s="10"/>
      <c r="BG1127" s="154">
        <f t="shared" si="135"/>
        <v>0</v>
      </c>
      <c r="BH1127" s="154">
        <f t="shared" si="136"/>
        <v>0</v>
      </c>
      <c r="BI1127" s="154">
        <f t="shared" si="137"/>
        <v>0</v>
      </c>
      <c r="BJ1127" s="3" t="s">
        <v>80</v>
      </c>
      <c r="BK1127" s="155">
        <f t="shared" si="138"/>
        <v>0</v>
      </c>
      <c r="BL1127" s="82" t="s">
        <v>488</v>
      </c>
      <c r="BM1127" s="153" t="s">
        <v>2503</v>
      </c>
      <c r="BP1127" s="139">
        <f t="shared" si="129"/>
        <v>1.0710065950000001</v>
      </c>
      <c r="BQ1127" s="198">
        <v>8.5359999999999996</v>
      </c>
    </row>
    <row r="1128" spans="2:69" s="14" customFormat="1" ht="14.45" customHeight="1">
      <c r="B1128" s="142"/>
      <c r="C1128" s="184" t="s">
        <v>2504</v>
      </c>
      <c r="D1128" s="184" t="s">
        <v>341</v>
      </c>
      <c r="E1128" s="185" t="s">
        <v>2317</v>
      </c>
      <c r="F1128" s="186" t="s">
        <v>2318</v>
      </c>
      <c r="G1128" s="187" t="s">
        <v>654</v>
      </c>
      <c r="H1128" s="188">
        <v>12</v>
      </c>
      <c r="I1128" s="188"/>
      <c r="J1128" s="188">
        <f t="shared" si="130"/>
        <v>0</v>
      </c>
      <c r="K1128" s="189"/>
      <c r="L1128" s="190"/>
      <c r="M1128" s="191"/>
      <c r="N1128" s="192" t="s">
        <v>35</v>
      </c>
      <c r="O1128" s="151">
        <v>0</v>
      </c>
      <c r="P1128" s="151">
        <f t="shared" si="131"/>
        <v>0</v>
      </c>
      <c r="Q1128" s="151">
        <v>0</v>
      </c>
      <c r="R1128" s="151">
        <f t="shared" si="132"/>
        <v>0</v>
      </c>
      <c r="S1128" s="151">
        <v>0</v>
      </c>
      <c r="T1128" s="152">
        <f t="shared" si="133"/>
        <v>0</v>
      </c>
      <c r="AR1128" s="153" t="s">
        <v>1393</v>
      </c>
      <c r="AT1128" s="153" t="s">
        <v>341</v>
      </c>
      <c r="AU1128" s="153" t="s">
        <v>80</v>
      </c>
      <c r="AY1128" s="3" t="s">
        <v>146</v>
      </c>
      <c r="BE1128" s="154">
        <f t="shared" si="134"/>
        <v>0</v>
      </c>
      <c r="BF1128" s="10"/>
      <c r="BG1128" s="154">
        <f t="shared" si="135"/>
        <v>0</v>
      </c>
      <c r="BH1128" s="154">
        <f t="shared" si="136"/>
        <v>0</v>
      </c>
      <c r="BI1128" s="154">
        <f t="shared" si="137"/>
        <v>0</v>
      </c>
      <c r="BJ1128" s="3" t="s">
        <v>80</v>
      </c>
      <c r="BK1128" s="155">
        <f t="shared" si="138"/>
        <v>0</v>
      </c>
      <c r="BL1128" s="82" t="s">
        <v>488</v>
      </c>
      <c r="BM1128" s="153" t="s">
        <v>2505</v>
      </c>
      <c r="BP1128" s="139">
        <f t="shared" si="129"/>
        <v>1.0710065950000001</v>
      </c>
      <c r="BQ1128" s="198">
        <v>0.52800000000000002</v>
      </c>
    </row>
    <row r="1129" spans="2:69" s="14" customFormat="1" ht="14.45" customHeight="1">
      <c r="B1129" s="142"/>
      <c r="C1129" s="184" t="s">
        <v>2506</v>
      </c>
      <c r="D1129" s="184" t="s">
        <v>341</v>
      </c>
      <c r="E1129" s="185" t="s">
        <v>2256</v>
      </c>
      <c r="F1129" s="186" t="s">
        <v>2257</v>
      </c>
      <c r="G1129" s="187" t="s">
        <v>654</v>
      </c>
      <c r="H1129" s="188">
        <v>5</v>
      </c>
      <c r="I1129" s="188"/>
      <c r="J1129" s="188">
        <f t="shared" si="130"/>
        <v>0</v>
      </c>
      <c r="K1129" s="189"/>
      <c r="L1129" s="190"/>
      <c r="M1129" s="191"/>
      <c r="N1129" s="192" t="s">
        <v>35</v>
      </c>
      <c r="O1129" s="151">
        <v>0</v>
      </c>
      <c r="P1129" s="151">
        <f t="shared" si="131"/>
        <v>0</v>
      </c>
      <c r="Q1129" s="151">
        <v>0</v>
      </c>
      <c r="R1129" s="151">
        <f t="shared" si="132"/>
        <v>0</v>
      </c>
      <c r="S1129" s="151">
        <v>0</v>
      </c>
      <c r="T1129" s="152">
        <f t="shared" si="133"/>
        <v>0</v>
      </c>
      <c r="AR1129" s="153" t="s">
        <v>1393</v>
      </c>
      <c r="AT1129" s="153" t="s">
        <v>341</v>
      </c>
      <c r="AU1129" s="153" t="s">
        <v>80</v>
      </c>
      <c r="AY1129" s="3" t="s">
        <v>146</v>
      </c>
      <c r="BE1129" s="154">
        <f t="shared" si="134"/>
        <v>0</v>
      </c>
      <c r="BF1129" s="10"/>
      <c r="BG1129" s="154">
        <f t="shared" si="135"/>
        <v>0</v>
      </c>
      <c r="BH1129" s="154">
        <f t="shared" si="136"/>
        <v>0</v>
      </c>
      <c r="BI1129" s="154">
        <f t="shared" si="137"/>
        <v>0</v>
      </c>
      <c r="BJ1129" s="3" t="s">
        <v>80</v>
      </c>
      <c r="BK1129" s="155">
        <f t="shared" si="138"/>
        <v>0</v>
      </c>
      <c r="BL1129" s="82" t="s">
        <v>488</v>
      </c>
      <c r="BM1129" s="153" t="s">
        <v>2507</v>
      </c>
      <c r="BP1129" s="139">
        <f t="shared" si="129"/>
        <v>1.0710065950000001</v>
      </c>
      <c r="BQ1129" s="198">
        <v>0.78100000000000003</v>
      </c>
    </row>
    <row r="1130" spans="2:69" s="14" customFormat="1" ht="14.45" customHeight="1">
      <c r="B1130" s="142"/>
      <c r="C1130" s="184" t="s">
        <v>2508</v>
      </c>
      <c r="D1130" s="184" t="s">
        <v>341</v>
      </c>
      <c r="E1130" s="185" t="s">
        <v>2240</v>
      </c>
      <c r="F1130" s="186" t="s">
        <v>2241</v>
      </c>
      <c r="G1130" s="187" t="s">
        <v>151</v>
      </c>
      <c r="H1130" s="188">
        <v>2</v>
      </c>
      <c r="I1130" s="188"/>
      <c r="J1130" s="188">
        <f t="shared" si="130"/>
        <v>0</v>
      </c>
      <c r="K1130" s="189"/>
      <c r="L1130" s="190"/>
      <c r="M1130" s="191"/>
      <c r="N1130" s="192" t="s">
        <v>35</v>
      </c>
      <c r="O1130" s="151">
        <v>0</v>
      </c>
      <c r="P1130" s="151">
        <f t="shared" si="131"/>
        <v>0</v>
      </c>
      <c r="Q1130" s="151">
        <v>0</v>
      </c>
      <c r="R1130" s="151">
        <f t="shared" si="132"/>
        <v>0</v>
      </c>
      <c r="S1130" s="151">
        <v>0</v>
      </c>
      <c r="T1130" s="152">
        <f t="shared" si="133"/>
        <v>0</v>
      </c>
      <c r="AR1130" s="153" t="s">
        <v>1393</v>
      </c>
      <c r="AT1130" s="153" t="s">
        <v>341</v>
      </c>
      <c r="AU1130" s="153" t="s">
        <v>80</v>
      </c>
      <c r="AY1130" s="3" t="s">
        <v>146</v>
      </c>
      <c r="BE1130" s="154">
        <f t="shared" si="134"/>
        <v>0</v>
      </c>
      <c r="BF1130" s="10"/>
      <c r="BG1130" s="154">
        <f t="shared" si="135"/>
        <v>0</v>
      </c>
      <c r="BH1130" s="154">
        <f t="shared" si="136"/>
        <v>0</v>
      </c>
      <c r="BI1130" s="154">
        <f t="shared" si="137"/>
        <v>0</v>
      </c>
      <c r="BJ1130" s="3" t="s">
        <v>80</v>
      </c>
      <c r="BK1130" s="155">
        <f t="shared" si="138"/>
        <v>0</v>
      </c>
      <c r="BL1130" s="82" t="s">
        <v>488</v>
      </c>
      <c r="BM1130" s="153" t="s">
        <v>2509</v>
      </c>
      <c r="BP1130" s="139">
        <f t="shared" si="129"/>
        <v>1.0710065950000001</v>
      </c>
      <c r="BQ1130" s="198">
        <v>0.44</v>
      </c>
    </row>
    <row r="1131" spans="2:69" s="14" customFormat="1" ht="14.45" customHeight="1">
      <c r="B1131" s="142"/>
      <c r="C1131" s="184" t="s">
        <v>2510</v>
      </c>
      <c r="D1131" s="184" t="s">
        <v>341</v>
      </c>
      <c r="E1131" s="185" t="s">
        <v>2244</v>
      </c>
      <c r="F1131" s="186" t="s">
        <v>2245</v>
      </c>
      <c r="G1131" s="187" t="s">
        <v>151</v>
      </c>
      <c r="H1131" s="188">
        <v>20</v>
      </c>
      <c r="I1131" s="188"/>
      <c r="J1131" s="188">
        <f t="shared" si="130"/>
        <v>0</v>
      </c>
      <c r="K1131" s="189"/>
      <c r="L1131" s="190"/>
      <c r="M1131" s="191"/>
      <c r="N1131" s="192" t="s">
        <v>35</v>
      </c>
      <c r="O1131" s="151">
        <v>0</v>
      </c>
      <c r="P1131" s="151">
        <f t="shared" si="131"/>
        <v>0</v>
      </c>
      <c r="Q1131" s="151">
        <v>0</v>
      </c>
      <c r="R1131" s="151">
        <f t="shared" si="132"/>
        <v>0</v>
      </c>
      <c r="S1131" s="151">
        <v>0</v>
      </c>
      <c r="T1131" s="152">
        <f t="shared" si="133"/>
        <v>0</v>
      </c>
      <c r="AR1131" s="153" t="s">
        <v>1393</v>
      </c>
      <c r="AT1131" s="153" t="s">
        <v>341</v>
      </c>
      <c r="AU1131" s="153" t="s">
        <v>80</v>
      </c>
      <c r="AY1131" s="3" t="s">
        <v>146</v>
      </c>
      <c r="BE1131" s="154">
        <f t="shared" si="134"/>
        <v>0</v>
      </c>
      <c r="BF1131" s="10"/>
      <c r="BG1131" s="154">
        <f t="shared" si="135"/>
        <v>0</v>
      </c>
      <c r="BH1131" s="154">
        <f t="shared" si="136"/>
        <v>0</v>
      </c>
      <c r="BI1131" s="154">
        <f t="shared" si="137"/>
        <v>0</v>
      </c>
      <c r="BJ1131" s="3" t="s">
        <v>80</v>
      </c>
      <c r="BK1131" s="155">
        <f t="shared" si="138"/>
        <v>0</v>
      </c>
      <c r="BL1131" s="82" t="s">
        <v>488</v>
      </c>
      <c r="BM1131" s="153" t="s">
        <v>2511</v>
      </c>
      <c r="BP1131" s="139">
        <f t="shared" si="129"/>
        <v>1.0710065950000001</v>
      </c>
      <c r="BQ1131" s="198">
        <v>0.36299999999999999</v>
      </c>
    </row>
    <row r="1132" spans="2:69" s="14" customFormat="1" ht="14.45" customHeight="1">
      <c r="B1132" s="142"/>
      <c r="C1132" s="184" t="s">
        <v>2512</v>
      </c>
      <c r="D1132" s="184" t="s">
        <v>341</v>
      </c>
      <c r="E1132" s="185" t="s">
        <v>2248</v>
      </c>
      <c r="F1132" s="186" t="s">
        <v>2249</v>
      </c>
      <c r="G1132" s="187" t="s">
        <v>151</v>
      </c>
      <c r="H1132" s="188">
        <v>2</v>
      </c>
      <c r="I1132" s="188"/>
      <c r="J1132" s="188">
        <f t="shared" si="130"/>
        <v>0</v>
      </c>
      <c r="K1132" s="189"/>
      <c r="L1132" s="190"/>
      <c r="M1132" s="191"/>
      <c r="N1132" s="192" t="s">
        <v>35</v>
      </c>
      <c r="O1132" s="151">
        <v>0</v>
      </c>
      <c r="P1132" s="151">
        <f t="shared" si="131"/>
        <v>0</v>
      </c>
      <c r="Q1132" s="151">
        <v>0</v>
      </c>
      <c r="R1132" s="151">
        <f t="shared" si="132"/>
        <v>0</v>
      </c>
      <c r="S1132" s="151">
        <v>0</v>
      </c>
      <c r="T1132" s="152">
        <f t="shared" si="133"/>
        <v>0</v>
      </c>
      <c r="AR1132" s="153" t="s">
        <v>1393</v>
      </c>
      <c r="AT1132" s="153" t="s">
        <v>341</v>
      </c>
      <c r="AU1132" s="153" t="s">
        <v>80</v>
      </c>
      <c r="AY1132" s="3" t="s">
        <v>146</v>
      </c>
      <c r="BE1132" s="154">
        <f t="shared" si="134"/>
        <v>0</v>
      </c>
      <c r="BF1132" s="10"/>
      <c r="BG1132" s="154">
        <f t="shared" si="135"/>
        <v>0</v>
      </c>
      <c r="BH1132" s="154">
        <f t="shared" si="136"/>
        <v>0</v>
      </c>
      <c r="BI1132" s="154">
        <f t="shared" si="137"/>
        <v>0</v>
      </c>
      <c r="BJ1132" s="3" t="s">
        <v>80</v>
      </c>
      <c r="BK1132" s="155">
        <f t="shared" si="138"/>
        <v>0</v>
      </c>
      <c r="BL1132" s="82" t="s">
        <v>488</v>
      </c>
      <c r="BM1132" s="153" t="s">
        <v>2513</v>
      </c>
      <c r="BP1132" s="139">
        <f t="shared" si="129"/>
        <v>1.0710065950000001</v>
      </c>
      <c r="BQ1132" s="198">
        <v>0.308</v>
      </c>
    </row>
    <row r="1133" spans="2:69" s="14" customFormat="1" ht="14.45" customHeight="1">
      <c r="B1133" s="142"/>
      <c r="C1133" s="184" t="s">
        <v>2514</v>
      </c>
      <c r="D1133" s="184" t="s">
        <v>341</v>
      </c>
      <c r="E1133" s="185" t="s">
        <v>2252</v>
      </c>
      <c r="F1133" s="186" t="s">
        <v>2253</v>
      </c>
      <c r="G1133" s="187" t="s">
        <v>151</v>
      </c>
      <c r="H1133" s="188">
        <v>30</v>
      </c>
      <c r="I1133" s="188"/>
      <c r="J1133" s="188">
        <f t="shared" si="130"/>
        <v>0</v>
      </c>
      <c r="K1133" s="189"/>
      <c r="L1133" s="190"/>
      <c r="M1133" s="191"/>
      <c r="N1133" s="192" t="s">
        <v>35</v>
      </c>
      <c r="O1133" s="151">
        <v>0</v>
      </c>
      <c r="P1133" s="151">
        <f t="shared" si="131"/>
        <v>0</v>
      </c>
      <c r="Q1133" s="151">
        <v>0</v>
      </c>
      <c r="R1133" s="151">
        <f t="shared" si="132"/>
        <v>0</v>
      </c>
      <c r="S1133" s="151">
        <v>0</v>
      </c>
      <c r="T1133" s="152">
        <f t="shared" si="133"/>
        <v>0</v>
      </c>
      <c r="AR1133" s="153" t="s">
        <v>1393</v>
      </c>
      <c r="AT1133" s="153" t="s">
        <v>341</v>
      </c>
      <c r="AU1133" s="153" t="s">
        <v>80</v>
      </c>
      <c r="AY1133" s="3" t="s">
        <v>146</v>
      </c>
      <c r="BE1133" s="154">
        <f t="shared" si="134"/>
        <v>0</v>
      </c>
      <c r="BF1133" s="10"/>
      <c r="BG1133" s="154">
        <f t="shared" si="135"/>
        <v>0</v>
      </c>
      <c r="BH1133" s="154">
        <f t="shared" si="136"/>
        <v>0</v>
      </c>
      <c r="BI1133" s="154">
        <f t="shared" si="137"/>
        <v>0</v>
      </c>
      <c r="BJ1133" s="3" t="s">
        <v>80</v>
      </c>
      <c r="BK1133" s="155">
        <f t="shared" si="138"/>
        <v>0</v>
      </c>
      <c r="BL1133" s="82" t="s">
        <v>488</v>
      </c>
      <c r="BM1133" s="153" t="s">
        <v>2515</v>
      </c>
      <c r="BP1133" s="139">
        <f t="shared" si="129"/>
        <v>1.0710065950000001</v>
      </c>
      <c r="BQ1133" s="198">
        <v>0.14299999999999999</v>
      </c>
    </row>
    <row r="1134" spans="2:69" s="14" customFormat="1" ht="14.45" customHeight="1">
      <c r="B1134" s="142"/>
      <c r="C1134" s="184" t="s">
        <v>2516</v>
      </c>
      <c r="D1134" s="184" t="s">
        <v>341</v>
      </c>
      <c r="E1134" s="185" t="s">
        <v>2331</v>
      </c>
      <c r="F1134" s="186" t="s">
        <v>2332</v>
      </c>
      <c r="G1134" s="187" t="s">
        <v>654</v>
      </c>
      <c r="H1134" s="188">
        <v>2</v>
      </c>
      <c r="I1134" s="188"/>
      <c r="J1134" s="188">
        <f t="shared" si="130"/>
        <v>0</v>
      </c>
      <c r="K1134" s="189"/>
      <c r="L1134" s="190"/>
      <c r="M1134" s="191"/>
      <c r="N1134" s="192" t="s">
        <v>35</v>
      </c>
      <c r="O1134" s="151">
        <v>0</v>
      </c>
      <c r="P1134" s="151">
        <f t="shared" si="131"/>
        <v>0</v>
      </c>
      <c r="Q1134" s="151">
        <v>0</v>
      </c>
      <c r="R1134" s="151">
        <f t="shared" si="132"/>
        <v>0</v>
      </c>
      <c r="S1134" s="151">
        <v>0</v>
      </c>
      <c r="T1134" s="152">
        <f t="shared" si="133"/>
        <v>0</v>
      </c>
      <c r="AR1134" s="153" t="s">
        <v>1393</v>
      </c>
      <c r="AT1134" s="153" t="s">
        <v>341</v>
      </c>
      <c r="AU1134" s="153" t="s">
        <v>80</v>
      </c>
      <c r="AY1134" s="3" t="s">
        <v>146</v>
      </c>
      <c r="BE1134" s="154">
        <f t="shared" si="134"/>
        <v>0</v>
      </c>
      <c r="BF1134" s="10"/>
      <c r="BG1134" s="154">
        <f t="shared" si="135"/>
        <v>0</v>
      </c>
      <c r="BH1134" s="154">
        <f t="shared" si="136"/>
        <v>0</v>
      </c>
      <c r="BI1134" s="154">
        <f t="shared" si="137"/>
        <v>0</v>
      </c>
      <c r="BJ1134" s="3" t="s">
        <v>80</v>
      </c>
      <c r="BK1134" s="155">
        <f t="shared" si="138"/>
        <v>0</v>
      </c>
      <c r="BL1134" s="82" t="s">
        <v>488</v>
      </c>
      <c r="BM1134" s="153" t="s">
        <v>2517</v>
      </c>
      <c r="BP1134" s="139">
        <f t="shared" si="129"/>
        <v>1.0710065950000001</v>
      </c>
      <c r="BQ1134" s="198">
        <v>1.32</v>
      </c>
    </row>
    <row r="1135" spans="2:69" s="14" customFormat="1" ht="14.45" customHeight="1">
      <c r="B1135" s="142"/>
      <c r="C1135" s="184" t="s">
        <v>2518</v>
      </c>
      <c r="D1135" s="184" t="s">
        <v>341</v>
      </c>
      <c r="E1135" s="185" t="s">
        <v>2335</v>
      </c>
      <c r="F1135" s="186" t="s">
        <v>2336</v>
      </c>
      <c r="G1135" s="187" t="s">
        <v>654</v>
      </c>
      <c r="H1135" s="188">
        <v>2</v>
      </c>
      <c r="I1135" s="188"/>
      <c r="J1135" s="188">
        <f t="shared" si="130"/>
        <v>0</v>
      </c>
      <c r="K1135" s="189"/>
      <c r="L1135" s="190"/>
      <c r="M1135" s="191"/>
      <c r="N1135" s="192" t="s">
        <v>35</v>
      </c>
      <c r="O1135" s="151">
        <v>0</v>
      </c>
      <c r="P1135" s="151">
        <f t="shared" si="131"/>
        <v>0</v>
      </c>
      <c r="Q1135" s="151">
        <v>0</v>
      </c>
      <c r="R1135" s="151">
        <f t="shared" si="132"/>
        <v>0</v>
      </c>
      <c r="S1135" s="151">
        <v>0</v>
      </c>
      <c r="T1135" s="152">
        <f t="shared" si="133"/>
        <v>0</v>
      </c>
      <c r="AR1135" s="153" t="s">
        <v>1393</v>
      </c>
      <c r="AT1135" s="153" t="s">
        <v>341</v>
      </c>
      <c r="AU1135" s="153" t="s">
        <v>80</v>
      </c>
      <c r="AY1135" s="3" t="s">
        <v>146</v>
      </c>
      <c r="BE1135" s="154">
        <f t="shared" si="134"/>
        <v>0</v>
      </c>
      <c r="BF1135" s="10"/>
      <c r="BG1135" s="154">
        <f t="shared" si="135"/>
        <v>0</v>
      </c>
      <c r="BH1135" s="154">
        <f t="shared" si="136"/>
        <v>0</v>
      </c>
      <c r="BI1135" s="154">
        <f t="shared" si="137"/>
        <v>0</v>
      </c>
      <c r="BJ1135" s="3" t="s">
        <v>80</v>
      </c>
      <c r="BK1135" s="155">
        <f t="shared" si="138"/>
        <v>0</v>
      </c>
      <c r="BL1135" s="82" t="s">
        <v>488</v>
      </c>
      <c r="BM1135" s="153" t="s">
        <v>2519</v>
      </c>
      <c r="BP1135" s="139">
        <f t="shared" si="129"/>
        <v>1.0710065950000001</v>
      </c>
      <c r="BQ1135" s="198">
        <v>1.32</v>
      </c>
    </row>
    <row r="1136" spans="2:69" s="14" customFormat="1" ht="14.45" customHeight="1">
      <c r="B1136" s="142"/>
      <c r="C1136" s="184" t="s">
        <v>2520</v>
      </c>
      <c r="D1136" s="184" t="s">
        <v>341</v>
      </c>
      <c r="E1136" s="185" t="s">
        <v>2521</v>
      </c>
      <c r="F1136" s="186" t="s">
        <v>2269</v>
      </c>
      <c r="G1136" s="187"/>
      <c r="H1136" s="188">
        <v>1</v>
      </c>
      <c r="I1136" s="188"/>
      <c r="J1136" s="188">
        <f t="shared" si="130"/>
        <v>0</v>
      </c>
      <c r="K1136" s="189"/>
      <c r="L1136" s="190"/>
      <c r="M1136" s="191"/>
      <c r="N1136" s="192" t="s">
        <v>35</v>
      </c>
      <c r="O1136" s="151">
        <v>0</v>
      </c>
      <c r="P1136" s="151">
        <f t="shared" si="131"/>
        <v>0</v>
      </c>
      <c r="Q1136" s="151">
        <v>0</v>
      </c>
      <c r="R1136" s="151">
        <f t="shared" si="132"/>
        <v>0</v>
      </c>
      <c r="S1136" s="151">
        <v>0</v>
      </c>
      <c r="T1136" s="152">
        <f t="shared" si="133"/>
        <v>0</v>
      </c>
      <c r="AR1136" s="153" t="s">
        <v>1393</v>
      </c>
      <c r="AT1136" s="153" t="s">
        <v>341</v>
      </c>
      <c r="AU1136" s="153" t="s">
        <v>80</v>
      </c>
      <c r="AY1136" s="3" t="s">
        <v>146</v>
      </c>
      <c r="BE1136" s="154">
        <f t="shared" si="134"/>
        <v>0</v>
      </c>
      <c r="BF1136" s="10"/>
      <c r="BG1136" s="154">
        <f t="shared" si="135"/>
        <v>0</v>
      </c>
      <c r="BH1136" s="154">
        <f t="shared" si="136"/>
        <v>0</v>
      </c>
      <c r="BI1136" s="154">
        <f t="shared" si="137"/>
        <v>0</v>
      </c>
      <c r="BJ1136" s="3" t="s">
        <v>80</v>
      </c>
      <c r="BK1136" s="155">
        <f t="shared" si="138"/>
        <v>0</v>
      </c>
      <c r="BL1136" s="82" t="s">
        <v>488</v>
      </c>
      <c r="BM1136" s="153" t="s">
        <v>2522</v>
      </c>
      <c r="BP1136" s="139">
        <f t="shared" si="129"/>
        <v>1.0710065950000001</v>
      </c>
      <c r="BQ1136" s="198">
        <v>11.516999999999999</v>
      </c>
    </row>
    <row r="1137" spans="2:69" s="14" customFormat="1" ht="14.45" customHeight="1">
      <c r="B1137" s="142"/>
      <c r="C1137" s="184" t="s">
        <v>2523</v>
      </c>
      <c r="D1137" s="184" t="s">
        <v>341</v>
      </c>
      <c r="E1137" s="185" t="s">
        <v>2524</v>
      </c>
      <c r="F1137" s="186" t="s">
        <v>2525</v>
      </c>
      <c r="G1137" s="187"/>
      <c r="H1137" s="188">
        <v>1</v>
      </c>
      <c r="I1137" s="188"/>
      <c r="J1137" s="188">
        <f t="shared" si="130"/>
        <v>0</v>
      </c>
      <c r="K1137" s="189"/>
      <c r="L1137" s="190"/>
      <c r="M1137" s="191"/>
      <c r="N1137" s="192" t="s">
        <v>35</v>
      </c>
      <c r="O1137" s="151">
        <v>0</v>
      </c>
      <c r="P1137" s="151">
        <f t="shared" si="131"/>
        <v>0</v>
      </c>
      <c r="Q1137" s="151">
        <v>0</v>
      </c>
      <c r="R1137" s="151">
        <f t="shared" si="132"/>
        <v>0</v>
      </c>
      <c r="S1137" s="151">
        <v>0</v>
      </c>
      <c r="T1137" s="152">
        <f t="shared" si="133"/>
        <v>0</v>
      </c>
      <c r="AR1137" s="153" t="s">
        <v>1393</v>
      </c>
      <c r="AT1137" s="153" t="s">
        <v>341</v>
      </c>
      <c r="AU1137" s="153" t="s">
        <v>80</v>
      </c>
      <c r="AY1137" s="3" t="s">
        <v>146</v>
      </c>
      <c r="BE1137" s="154">
        <f t="shared" si="134"/>
        <v>0</v>
      </c>
      <c r="BF1137" s="10"/>
      <c r="BG1137" s="154">
        <f t="shared" si="135"/>
        <v>0</v>
      </c>
      <c r="BH1137" s="154">
        <f t="shared" si="136"/>
        <v>0</v>
      </c>
      <c r="BI1137" s="154">
        <f t="shared" si="137"/>
        <v>0</v>
      </c>
      <c r="BJ1137" s="3" t="s">
        <v>80</v>
      </c>
      <c r="BK1137" s="155">
        <f t="shared" si="138"/>
        <v>0</v>
      </c>
      <c r="BL1137" s="82" t="s">
        <v>488</v>
      </c>
      <c r="BM1137" s="153" t="s">
        <v>2526</v>
      </c>
      <c r="BP1137" s="139">
        <f t="shared" si="129"/>
        <v>1.0710065950000001</v>
      </c>
      <c r="BQ1137" s="198">
        <v>3.839</v>
      </c>
    </row>
    <row r="1138" spans="2:69" s="14" customFormat="1" ht="14.45" customHeight="1">
      <c r="B1138" s="142"/>
      <c r="C1138" s="184" t="s">
        <v>2527</v>
      </c>
      <c r="D1138" s="184" t="s">
        <v>341</v>
      </c>
      <c r="E1138" s="185" t="s">
        <v>2528</v>
      </c>
      <c r="F1138" s="186" t="s">
        <v>2277</v>
      </c>
      <c r="G1138" s="187"/>
      <c r="H1138" s="188">
        <v>1</v>
      </c>
      <c r="I1138" s="188"/>
      <c r="J1138" s="188">
        <f t="shared" si="130"/>
        <v>0</v>
      </c>
      <c r="K1138" s="189"/>
      <c r="L1138" s="190"/>
      <c r="M1138" s="191"/>
      <c r="N1138" s="192" t="s">
        <v>35</v>
      </c>
      <c r="O1138" s="151">
        <v>0</v>
      </c>
      <c r="P1138" s="151">
        <f t="shared" si="131"/>
        <v>0</v>
      </c>
      <c r="Q1138" s="151">
        <v>0</v>
      </c>
      <c r="R1138" s="151">
        <f t="shared" si="132"/>
        <v>0</v>
      </c>
      <c r="S1138" s="151">
        <v>0</v>
      </c>
      <c r="T1138" s="152">
        <f t="shared" si="133"/>
        <v>0</v>
      </c>
      <c r="AR1138" s="153" t="s">
        <v>1393</v>
      </c>
      <c r="AT1138" s="153" t="s">
        <v>341</v>
      </c>
      <c r="AU1138" s="153" t="s">
        <v>80</v>
      </c>
      <c r="AY1138" s="3" t="s">
        <v>146</v>
      </c>
      <c r="BE1138" s="154">
        <f t="shared" si="134"/>
        <v>0</v>
      </c>
      <c r="BF1138" s="10"/>
      <c r="BG1138" s="154">
        <f t="shared" si="135"/>
        <v>0</v>
      </c>
      <c r="BH1138" s="154">
        <f t="shared" si="136"/>
        <v>0</v>
      </c>
      <c r="BI1138" s="154">
        <f t="shared" si="137"/>
        <v>0</v>
      </c>
      <c r="BJ1138" s="3" t="s">
        <v>80</v>
      </c>
      <c r="BK1138" s="155">
        <f t="shared" si="138"/>
        <v>0</v>
      </c>
      <c r="BL1138" s="82" t="s">
        <v>488</v>
      </c>
      <c r="BM1138" s="153" t="s">
        <v>2529</v>
      </c>
      <c r="BP1138" s="139">
        <f t="shared" si="129"/>
        <v>1.0710065950000001</v>
      </c>
      <c r="BQ1138" s="198">
        <v>23.023</v>
      </c>
    </row>
    <row r="1139" spans="2:69" s="14" customFormat="1" ht="14.45" customHeight="1">
      <c r="B1139" s="142"/>
      <c r="C1139" s="184" t="s">
        <v>2530</v>
      </c>
      <c r="D1139" s="184" t="s">
        <v>341</v>
      </c>
      <c r="E1139" s="185" t="s">
        <v>2531</v>
      </c>
      <c r="F1139" s="186" t="s">
        <v>2281</v>
      </c>
      <c r="G1139" s="187"/>
      <c r="H1139" s="188">
        <v>1</v>
      </c>
      <c r="I1139" s="188"/>
      <c r="J1139" s="188">
        <f t="shared" si="130"/>
        <v>0</v>
      </c>
      <c r="K1139" s="189"/>
      <c r="L1139" s="190"/>
      <c r="M1139" s="191"/>
      <c r="N1139" s="192" t="s">
        <v>35</v>
      </c>
      <c r="O1139" s="151">
        <v>0</v>
      </c>
      <c r="P1139" s="151">
        <f t="shared" si="131"/>
        <v>0</v>
      </c>
      <c r="Q1139" s="151">
        <v>0</v>
      </c>
      <c r="R1139" s="151">
        <f t="shared" si="132"/>
        <v>0</v>
      </c>
      <c r="S1139" s="151">
        <v>0</v>
      </c>
      <c r="T1139" s="152">
        <f t="shared" si="133"/>
        <v>0</v>
      </c>
      <c r="AR1139" s="153" t="s">
        <v>1393</v>
      </c>
      <c r="AT1139" s="153" t="s">
        <v>341</v>
      </c>
      <c r="AU1139" s="153" t="s">
        <v>80</v>
      </c>
      <c r="AY1139" s="3" t="s">
        <v>146</v>
      </c>
      <c r="BE1139" s="154">
        <f t="shared" si="134"/>
        <v>0</v>
      </c>
      <c r="BF1139" s="10"/>
      <c r="BG1139" s="154">
        <f t="shared" si="135"/>
        <v>0</v>
      </c>
      <c r="BH1139" s="154">
        <f t="shared" si="136"/>
        <v>0</v>
      </c>
      <c r="BI1139" s="154">
        <f t="shared" si="137"/>
        <v>0</v>
      </c>
      <c r="BJ1139" s="3" t="s">
        <v>80</v>
      </c>
      <c r="BK1139" s="155">
        <f t="shared" si="138"/>
        <v>0</v>
      </c>
      <c r="BL1139" s="82" t="s">
        <v>488</v>
      </c>
      <c r="BM1139" s="153" t="s">
        <v>2532</v>
      </c>
      <c r="BP1139" s="139">
        <f t="shared" si="129"/>
        <v>1.0710065950000001</v>
      </c>
      <c r="BQ1139" s="198">
        <v>19.437000000000001</v>
      </c>
    </row>
    <row r="1140" spans="2:69" s="129" customFormat="1" ht="22.9" customHeight="1">
      <c r="B1140" s="130"/>
      <c r="C1140" s="199"/>
      <c r="D1140" s="131" t="s">
        <v>68</v>
      </c>
      <c r="E1140" s="140" t="s">
        <v>2533</v>
      </c>
      <c r="F1140" s="140" t="s">
        <v>2534</v>
      </c>
      <c r="G1140" s="199"/>
      <c r="H1140" s="199"/>
      <c r="I1140" s="199"/>
      <c r="J1140" s="141">
        <f>BK1140</f>
        <v>0</v>
      </c>
      <c r="K1140" s="129" t="s">
        <v>2535</v>
      </c>
      <c r="L1140" s="130"/>
      <c r="M1140" s="134"/>
      <c r="P1140" s="135">
        <f>SUM(P1141:P1170)</f>
        <v>0</v>
      </c>
      <c r="R1140" s="135">
        <f>SUM(R1141:R1170)</f>
        <v>0</v>
      </c>
      <c r="T1140" s="136">
        <f>SUM(T1141:T1170)</f>
        <v>0</v>
      </c>
      <c r="AR1140" s="131" t="s">
        <v>84</v>
      </c>
      <c r="AT1140" s="137" t="s">
        <v>68</v>
      </c>
      <c r="AU1140" s="137" t="s">
        <v>76</v>
      </c>
      <c r="AY1140" s="131" t="s">
        <v>146</v>
      </c>
      <c r="BF1140" s="10"/>
      <c r="BK1140" s="138">
        <f>SUM(BK1141:BK1170)</f>
        <v>0</v>
      </c>
      <c r="BL1140" s="137"/>
      <c r="BP1140" s="139">
        <f t="shared" si="129"/>
        <v>1.0710065950000001</v>
      </c>
      <c r="BQ1140" s="200"/>
    </row>
    <row r="1141" spans="2:69" s="14" customFormat="1" ht="14.45" customHeight="1">
      <c r="B1141" s="142"/>
      <c r="C1141" s="184" t="s">
        <v>2536</v>
      </c>
      <c r="D1141" s="184" t="s">
        <v>341</v>
      </c>
      <c r="E1141" s="185" t="s">
        <v>2128</v>
      </c>
      <c r="F1141" s="186" t="s">
        <v>2129</v>
      </c>
      <c r="G1141" s="187" t="s">
        <v>654</v>
      </c>
      <c r="H1141" s="188">
        <v>42</v>
      </c>
      <c r="I1141" s="188"/>
      <c r="J1141" s="188">
        <f t="shared" ref="J1141:J1170" si="139">ROUND(I1141*H1141,3)</f>
        <v>0</v>
      </c>
      <c r="K1141" s="189"/>
      <c r="L1141" s="190"/>
      <c r="M1141" s="191"/>
      <c r="N1141" s="192" t="s">
        <v>35</v>
      </c>
      <c r="O1141" s="151">
        <v>0</v>
      </c>
      <c r="P1141" s="151">
        <f t="shared" ref="P1141:P1170" si="140">O1141*H1141</f>
        <v>0</v>
      </c>
      <c r="Q1141" s="151">
        <v>0</v>
      </c>
      <c r="R1141" s="151">
        <f t="shared" ref="R1141:R1170" si="141">Q1141*H1141</f>
        <v>0</v>
      </c>
      <c r="S1141" s="151">
        <v>0</v>
      </c>
      <c r="T1141" s="152">
        <f t="shared" ref="T1141:T1170" si="142">S1141*H1141</f>
        <v>0</v>
      </c>
      <c r="AR1141" s="153" t="s">
        <v>1393</v>
      </c>
      <c r="AT1141" s="153" t="s">
        <v>341</v>
      </c>
      <c r="AU1141" s="153" t="s">
        <v>80</v>
      </c>
      <c r="AY1141" s="3" t="s">
        <v>146</v>
      </c>
      <c r="BE1141" s="154">
        <f t="shared" ref="BE1141:BE1170" si="143">IF(N1141="základná",J1141,0)</f>
        <v>0</v>
      </c>
      <c r="BF1141" s="10"/>
      <c r="BG1141" s="154">
        <f t="shared" ref="BG1141:BG1170" si="144">IF(N1141="zákl. prenesená",J1141,0)</f>
        <v>0</v>
      </c>
      <c r="BH1141" s="154">
        <f t="shared" ref="BH1141:BH1170" si="145">IF(N1141="zníž. prenesená",J1141,0)</f>
        <v>0</v>
      </c>
      <c r="BI1141" s="154">
        <f t="shared" ref="BI1141:BI1170" si="146">IF(N1141="nulová",J1141,0)</f>
        <v>0</v>
      </c>
      <c r="BJ1141" s="3" t="s">
        <v>80</v>
      </c>
      <c r="BK1141" s="155">
        <f t="shared" ref="BK1141:BK1170" si="147">ROUND(I1141*H1141,3)</f>
        <v>0</v>
      </c>
      <c r="BL1141" s="82" t="s">
        <v>488</v>
      </c>
      <c r="BM1141" s="153" t="s">
        <v>2537</v>
      </c>
      <c r="BP1141" s="139">
        <f t="shared" si="129"/>
        <v>1.0710065950000001</v>
      </c>
      <c r="BQ1141" s="198">
        <v>0.48399999999999999</v>
      </c>
    </row>
    <row r="1142" spans="2:69" s="14" customFormat="1" ht="14.45" customHeight="1">
      <c r="B1142" s="142"/>
      <c r="C1142" s="184" t="s">
        <v>2538</v>
      </c>
      <c r="D1142" s="184" t="s">
        <v>341</v>
      </c>
      <c r="E1142" s="185" t="s">
        <v>2132</v>
      </c>
      <c r="F1142" s="186" t="s">
        <v>2133</v>
      </c>
      <c r="G1142" s="187" t="s">
        <v>654</v>
      </c>
      <c r="H1142" s="188">
        <v>45</v>
      </c>
      <c r="I1142" s="188"/>
      <c r="J1142" s="188">
        <f t="shared" si="139"/>
        <v>0</v>
      </c>
      <c r="K1142" s="189"/>
      <c r="L1142" s="190"/>
      <c r="M1142" s="191"/>
      <c r="N1142" s="192" t="s">
        <v>35</v>
      </c>
      <c r="O1142" s="151">
        <v>0</v>
      </c>
      <c r="P1142" s="151">
        <f t="shared" si="140"/>
        <v>0</v>
      </c>
      <c r="Q1142" s="151">
        <v>0</v>
      </c>
      <c r="R1142" s="151">
        <f t="shared" si="141"/>
        <v>0</v>
      </c>
      <c r="S1142" s="151">
        <v>0</v>
      </c>
      <c r="T1142" s="152">
        <f t="shared" si="142"/>
        <v>0</v>
      </c>
      <c r="AR1142" s="153" t="s">
        <v>1393</v>
      </c>
      <c r="AT1142" s="153" t="s">
        <v>341</v>
      </c>
      <c r="AU1142" s="153" t="s">
        <v>80</v>
      </c>
      <c r="AY1142" s="3" t="s">
        <v>146</v>
      </c>
      <c r="BE1142" s="154">
        <f t="shared" si="143"/>
        <v>0</v>
      </c>
      <c r="BF1142" s="10"/>
      <c r="BG1142" s="154">
        <f t="shared" si="144"/>
        <v>0</v>
      </c>
      <c r="BH1142" s="154">
        <f t="shared" si="145"/>
        <v>0</v>
      </c>
      <c r="BI1142" s="154">
        <f t="shared" si="146"/>
        <v>0</v>
      </c>
      <c r="BJ1142" s="3" t="s">
        <v>80</v>
      </c>
      <c r="BK1142" s="155">
        <f t="shared" si="147"/>
        <v>0</v>
      </c>
      <c r="BL1142" s="82" t="s">
        <v>488</v>
      </c>
      <c r="BM1142" s="153" t="s">
        <v>2539</v>
      </c>
      <c r="BP1142" s="139">
        <f t="shared" si="129"/>
        <v>1.0710065950000001</v>
      </c>
      <c r="BQ1142" s="198">
        <v>0.31900000000000001</v>
      </c>
    </row>
    <row r="1143" spans="2:69" s="14" customFormat="1" ht="14.45" customHeight="1">
      <c r="B1143" s="142"/>
      <c r="C1143" s="184" t="s">
        <v>2540</v>
      </c>
      <c r="D1143" s="184" t="s">
        <v>341</v>
      </c>
      <c r="E1143" s="185" t="s">
        <v>2136</v>
      </c>
      <c r="F1143" s="186" t="s">
        <v>2137</v>
      </c>
      <c r="G1143" s="187" t="s">
        <v>654</v>
      </c>
      <c r="H1143" s="188">
        <v>160</v>
      </c>
      <c r="I1143" s="188"/>
      <c r="J1143" s="188">
        <f t="shared" si="139"/>
        <v>0</v>
      </c>
      <c r="K1143" s="189"/>
      <c r="L1143" s="190"/>
      <c r="M1143" s="191"/>
      <c r="N1143" s="192" t="s">
        <v>35</v>
      </c>
      <c r="O1143" s="151">
        <v>0</v>
      </c>
      <c r="P1143" s="151">
        <f t="shared" si="140"/>
        <v>0</v>
      </c>
      <c r="Q1143" s="151">
        <v>0</v>
      </c>
      <c r="R1143" s="151">
        <f t="shared" si="141"/>
        <v>0</v>
      </c>
      <c r="S1143" s="151">
        <v>0</v>
      </c>
      <c r="T1143" s="152">
        <f t="shared" si="142"/>
        <v>0</v>
      </c>
      <c r="AR1143" s="153" t="s">
        <v>1393</v>
      </c>
      <c r="AT1143" s="153" t="s">
        <v>341</v>
      </c>
      <c r="AU1143" s="153" t="s">
        <v>80</v>
      </c>
      <c r="AY1143" s="3" t="s">
        <v>146</v>
      </c>
      <c r="BE1143" s="154">
        <f t="shared" si="143"/>
        <v>0</v>
      </c>
      <c r="BF1143" s="10"/>
      <c r="BG1143" s="154">
        <f t="shared" si="144"/>
        <v>0</v>
      </c>
      <c r="BH1143" s="154">
        <f t="shared" si="145"/>
        <v>0</v>
      </c>
      <c r="BI1143" s="154">
        <f t="shared" si="146"/>
        <v>0</v>
      </c>
      <c r="BJ1143" s="3" t="s">
        <v>80</v>
      </c>
      <c r="BK1143" s="155">
        <f t="shared" si="147"/>
        <v>0</v>
      </c>
      <c r="BL1143" s="82" t="s">
        <v>488</v>
      </c>
      <c r="BM1143" s="153" t="s">
        <v>2541</v>
      </c>
      <c r="BP1143" s="139">
        <f t="shared" si="129"/>
        <v>1.0710065950000001</v>
      </c>
      <c r="BQ1143" s="198">
        <v>0.187</v>
      </c>
    </row>
    <row r="1144" spans="2:69" s="14" customFormat="1" ht="14.45" customHeight="1">
      <c r="B1144" s="142"/>
      <c r="C1144" s="184" t="s">
        <v>2542</v>
      </c>
      <c r="D1144" s="184" t="s">
        <v>341</v>
      </c>
      <c r="E1144" s="185" t="s">
        <v>2140</v>
      </c>
      <c r="F1144" s="186" t="s">
        <v>2141</v>
      </c>
      <c r="G1144" s="187" t="s">
        <v>654</v>
      </c>
      <c r="H1144" s="188">
        <v>1</v>
      </c>
      <c r="I1144" s="188"/>
      <c r="J1144" s="188">
        <f t="shared" si="139"/>
        <v>0</v>
      </c>
      <c r="K1144" s="189"/>
      <c r="L1144" s="190"/>
      <c r="M1144" s="191"/>
      <c r="N1144" s="192" t="s">
        <v>35</v>
      </c>
      <c r="O1144" s="151">
        <v>0</v>
      </c>
      <c r="P1144" s="151">
        <f t="shared" si="140"/>
        <v>0</v>
      </c>
      <c r="Q1144" s="151">
        <v>0</v>
      </c>
      <c r="R1144" s="151">
        <f t="shared" si="141"/>
        <v>0</v>
      </c>
      <c r="S1144" s="151">
        <v>0</v>
      </c>
      <c r="T1144" s="152">
        <f t="shared" si="142"/>
        <v>0</v>
      </c>
      <c r="AR1144" s="153" t="s">
        <v>1393</v>
      </c>
      <c r="AT1144" s="153" t="s">
        <v>341</v>
      </c>
      <c r="AU1144" s="153" t="s">
        <v>80</v>
      </c>
      <c r="AY1144" s="3" t="s">
        <v>146</v>
      </c>
      <c r="BE1144" s="154">
        <f t="shared" si="143"/>
        <v>0</v>
      </c>
      <c r="BF1144" s="10"/>
      <c r="BG1144" s="154">
        <f t="shared" si="144"/>
        <v>0</v>
      </c>
      <c r="BH1144" s="154">
        <f t="shared" si="145"/>
        <v>0</v>
      </c>
      <c r="BI1144" s="154">
        <f t="shared" si="146"/>
        <v>0</v>
      </c>
      <c r="BJ1144" s="3" t="s">
        <v>80</v>
      </c>
      <c r="BK1144" s="155">
        <f t="shared" si="147"/>
        <v>0</v>
      </c>
      <c r="BL1144" s="82" t="s">
        <v>488</v>
      </c>
      <c r="BM1144" s="153" t="s">
        <v>2543</v>
      </c>
      <c r="BP1144" s="139">
        <f t="shared" si="129"/>
        <v>1.0710065950000001</v>
      </c>
      <c r="BQ1144" s="198">
        <v>176</v>
      </c>
    </row>
    <row r="1145" spans="2:69" s="14" customFormat="1" ht="14.45" customHeight="1">
      <c r="B1145" s="142"/>
      <c r="C1145" s="184" t="s">
        <v>2544</v>
      </c>
      <c r="D1145" s="184" t="s">
        <v>341</v>
      </c>
      <c r="E1145" s="185" t="s">
        <v>2294</v>
      </c>
      <c r="F1145" s="186" t="s">
        <v>2295</v>
      </c>
      <c r="G1145" s="187" t="s">
        <v>654</v>
      </c>
      <c r="H1145" s="188">
        <v>1</v>
      </c>
      <c r="I1145" s="188"/>
      <c r="J1145" s="188">
        <f t="shared" si="139"/>
        <v>0</v>
      </c>
      <c r="K1145" s="189"/>
      <c r="L1145" s="190"/>
      <c r="M1145" s="191"/>
      <c r="N1145" s="192" t="s">
        <v>35</v>
      </c>
      <c r="O1145" s="151">
        <v>0</v>
      </c>
      <c r="P1145" s="151">
        <f t="shared" si="140"/>
        <v>0</v>
      </c>
      <c r="Q1145" s="151">
        <v>0</v>
      </c>
      <c r="R1145" s="151">
        <f t="shared" si="141"/>
        <v>0</v>
      </c>
      <c r="S1145" s="151">
        <v>0</v>
      </c>
      <c r="T1145" s="152">
        <f t="shared" si="142"/>
        <v>0</v>
      </c>
      <c r="AR1145" s="153" t="s">
        <v>1393</v>
      </c>
      <c r="AT1145" s="153" t="s">
        <v>341</v>
      </c>
      <c r="AU1145" s="153" t="s">
        <v>80</v>
      </c>
      <c r="AY1145" s="3" t="s">
        <v>146</v>
      </c>
      <c r="BE1145" s="154">
        <f t="shared" si="143"/>
        <v>0</v>
      </c>
      <c r="BF1145" s="10"/>
      <c r="BG1145" s="154">
        <f t="shared" si="144"/>
        <v>0</v>
      </c>
      <c r="BH1145" s="154">
        <f t="shared" si="145"/>
        <v>0</v>
      </c>
      <c r="BI1145" s="154">
        <f t="shared" si="146"/>
        <v>0</v>
      </c>
      <c r="BJ1145" s="3" t="s">
        <v>80</v>
      </c>
      <c r="BK1145" s="155">
        <f t="shared" si="147"/>
        <v>0</v>
      </c>
      <c r="BL1145" s="82" t="s">
        <v>488</v>
      </c>
      <c r="BM1145" s="153" t="s">
        <v>2545</v>
      </c>
      <c r="BP1145" s="139">
        <f t="shared" si="129"/>
        <v>1.0710065950000001</v>
      </c>
      <c r="BQ1145" s="198">
        <v>121</v>
      </c>
    </row>
    <row r="1146" spans="2:69" s="14" customFormat="1" ht="14.45" customHeight="1">
      <c r="B1146" s="142"/>
      <c r="C1146" s="184" t="s">
        <v>2546</v>
      </c>
      <c r="D1146" s="184" t="s">
        <v>341</v>
      </c>
      <c r="E1146" s="185" t="s">
        <v>2148</v>
      </c>
      <c r="F1146" s="186" t="s">
        <v>2149</v>
      </c>
      <c r="G1146" s="187" t="s">
        <v>654</v>
      </c>
      <c r="H1146" s="188">
        <v>1</v>
      </c>
      <c r="I1146" s="188"/>
      <c r="J1146" s="188">
        <f t="shared" si="139"/>
        <v>0</v>
      </c>
      <c r="K1146" s="189"/>
      <c r="L1146" s="190"/>
      <c r="M1146" s="191"/>
      <c r="N1146" s="192" t="s">
        <v>35</v>
      </c>
      <c r="O1146" s="151">
        <v>0</v>
      </c>
      <c r="P1146" s="151">
        <f t="shared" si="140"/>
        <v>0</v>
      </c>
      <c r="Q1146" s="151">
        <v>0</v>
      </c>
      <c r="R1146" s="151">
        <f t="shared" si="141"/>
        <v>0</v>
      </c>
      <c r="S1146" s="151">
        <v>0</v>
      </c>
      <c r="T1146" s="152">
        <f t="shared" si="142"/>
        <v>0</v>
      </c>
      <c r="AR1146" s="153" t="s">
        <v>1393</v>
      </c>
      <c r="AT1146" s="153" t="s">
        <v>341</v>
      </c>
      <c r="AU1146" s="153" t="s">
        <v>80</v>
      </c>
      <c r="AY1146" s="3" t="s">
        <v>146</v>
      </c>
      <c r="BE1146" s="154">
        <f t="shared" si="143"/>
        <v>0</v>
      </c>
      <c r="BF1146" s="10"/>
      <c r="BG1146" s="154">
        <f t="shared" si="144"/>
        <v>0</v>
      </c>
      <c r="BH1146" s="154">
        <f t="shared" si="145"/>
        <v>0</v>
      </c>
      <c r="BI1146" s="154">
        <f t="shared" si="146"/>
        <v>0</v>
      </c>
      <c r="BJ1146" s="3" t="s">
        <v>80</v>
      </c>
      <c r="BK1146" s="155">
        <f t="shared" si="147"/>
        <v>0</v>
      </c>
      <c r="BL1146" s="82" t="s">
        <v>488</v>
      </c>
      <c r="BM1146" s="153" t="s">
        <v>2547</v>
      </c>
      <c r="BP1146" s="139">
        <f t="shared" si="129"/>
        <v>1.0710065950000001</v>
      </c>
      <c r="BQ1146" s="198">
        <v>15.641999999999999</v>
      </c>
    </row>
    <row r="1147" spans="2:69" s="14" customFormat="1" ht="14.45" customHeight="1">
      <c r="B1147" s="142"/>
      <c r="C1147" s="184" t="s">
        <v>2548</v>
      </c>
      <c r="D1147" s="184" t="s">
        <v>341</v>
      </c>
      <c r="E1147" s="185" t="s">
        <v>2172</v>
      </c>
      <c r="F1147" s="186" t="s">
        <v>2173</v>
      </c>
      <c r="G1147" s="187" t="s">
        <v>654</v>
      </c>
      <c r="H1147" s="188">
        <v>1</v>
      </c>
      <c r="I1147" s="188"/>
      <c r="J1147" s="188">
        <f t="shared" si="139"/>
        <v>0</v>
      </c>
      <c r="K1147" s="189"/>
      <c r="L1147" s="190"/>
      <c r="M1147" s="191"/>
      <c r="N1147" s="192" t="s">
        <v>35</v>
      </c>
      <c r="O1147" s="151">
        <v>0</v>
      </c>
      <c r="P1147" s="151">
        <f t="shared" si="140"/>
        <v>0</v>
      </c>
      <c r="Q1147" s="151">
        <v>0</v>
      </c>
      <c r="R1147" s="151">
        <f t="shared" si="141"/>
        <v>0</v>
      </c>
      <c r="S1147" s="151">
        <v>0</v>
      </c>
      <c r="T1147" s="152">
        <f t="shared" si="142"/>
        <v>0</v>
      </c>
      <c r="AR1147" s="153" t="s">
        <v>1393</v>
      </c>
      <c r="AT1147" s="153" t="s">
        <v>341</v>
      </c>
      <c r="AU1147" s="153" t="s">
        <v>80</v>
      </c>
      <c r="AY1147" s="3" t="s">
        <v>146</v>
      </c>
      <c r="BE1147" s="154">
        <f t="shared" si="143"/>
        <v>0</v>
      </c>
      <c r="BF1147" s="10"/>
      <c r="BG1147" s="154">
        <f t="shared" si="144"/>
        <v>0</v>
      </c>
      <c r="BH1147" s="154">
        <f t="shared" si="145"/>
        <v>0</v>
      </c>
      <c r="BI1147" s="154">
        <f t="shared" si="146"/>
        <v>0</v>
      </c>
      <c r="BJ1147" s="3" t="s">
        <v>80</v>
      </c>
      <c r="BK1147" s="155">
        <f t="shared" si="147"/>
        <v>0</v>
      </c>
      <c r="BL1147" s="82" t="s">
        <v>488</v>
      </c>
      <c r="BM1147" s="153" t="s">
        <v>2549</v>
      </c>
      <c r="BP1147" s="139">
        <f t="shared" si="129"/>
        <v>1.0710065950000001</v>
      </c>
      <c r="BQ1147" s="198">
        <v>25.74</v>
      </c>
    </row>
    <row r="1148" spans="2:69" s="14" customFormat="1" ht="14.45" customHeight="1">
      <c r="B1148" s="142"/>
      <c r="C1148" s="184" t="s">
        <v>2550</v>
      </c>
      <c r="D1148" s="184" t="s">
        <v>341</v>
      </c>
      <c r="E1148" s="185" t="s">
        <v>2204</v>
      </c>
      <c r="F1148" s="186" t="s">
        <v>2205</v>
      </c>
      <c r="G1148" s="187" t="s">
        <v>654</v>
      </c>
      <c r="H1148" s="188">
        <v>4</v>
      </c>
      <c r="I1148" s="188"/>
      <c r="J1148" s="188">
        <f t="shared" si="139"/>
        <v>0</v>
      </c>
      <c r="K1148" s="189"/>
      <c r="L1148" s="190"/>
      <c r="M1148" s="191"/>
      <c r="N1148" s="192" t="s">
        <v>35</v>
      </c>
      <c r="O1148" s="151">
        <v>0</v>
      </c>
      <c r="P1148" s="151">
        <f t="shared" si="140"/>
        <v>0</v>
      </c>
      <c r="Q1148" s="151">
        <v>0</v>
      </c>
      <c r="R1148" s="151">
        <f t="shared" si="141"/>
        <v>0</v>
      </c>
      <c r="S1148" s="151">
        <v>0</v>
      </c>
      <c r="T1148" s="152">
        <f t="shared" si="142"/>
        <v>0</v>
      </c>
      <c r="AR1148" s="153" t="s">
        <v>1393</v>
      </c>
      <c r="AT1148" s="153" t="s">
        <v>341</v>
      </c>
      <c r="AU1148" s="153" t="s">
        <v>80</v>
      </c>
      <c r="AY1148" s="3" t="s">
        <v>146</v>
      </c>
      <c r="BE1148" s="154">
        <f t="shared" si="143"/>
        <v>0</v>
      </c>
      <c r="BF1148" s="10"/>
      <c r="BG1148" s="154">
        <f t="shared" si="144"/>
        <v>0</v>
      </c>
      <c r="BH1148" s="154">
        <f t="shared" si="145"/>
        <v>0</v>
      </c>
      <c r="BI1148" s="154">
        <f t="shared" si="146"/>
        <v>0</v>
      </c>
      <c r="BJ1148" s="3" t="s">
        <v>80</v>
      </c>
      <c r="BK1148" s="155">
        <f t="shared" si="147"/>
        <v>0</v>
      </c>
      <c r="BL1148" s="82" t="s">
        <v>488</v>
      </c>
      <c r="BM1148" s="153" t="s">
        <v>2551</v>
      </c>
      <c r="BP1148" s="139">
        <f t="shared" si="129"/>
        <v>1.0710065950000001</v>
      </c>
      <c r="BQ1148" s="198">
        <v>37.840000000000003</v>
      </c>
    </row>
    <row r="1149" spans="2:69" s="14" customFormat="1" ht="14.45" customHeight="1">
      <c r="B1149" s="142"/>
      <c r="C1149" s="184" t="s">
        <v>2552</v>
      </c>
      <c r="D1149" s="184" t="s">
        <v>341</v>
      </c>
      <c r="E1149" s="185" t="s">
        <v>2308</v>
      </c>
      <c r="F1149" s="186" t="s">
        <v>2181</v>
      </c>
      <c r="G1149" s="187" t="s">
        <v>654</v>
      </c>
      <c r="H1149" s="188">
        <v>3</v>
      </c>
      <c r="I1149" s="188"/>
      <c r="J1149" s="188">
        <f t="shared" si="139"/>
        <v>0</v>
      </c>
      <c r="K1149" s="189"/>
      <c r="L1149" s="190"/>
      <c r="M1149" s="191"/>
      <c r="N1149" s="192" t="s">
        <v>35</v>
      </c>
      <c r="O1149" s="151">
        <v>0</v>
      </c>
      <c r="P1149" s="151">
        <f t="shared" si="140"/>
        <v>0</v>
      </c>
      <c r="Q1149" s="151">
        <v>0</v>
      </c>
      <c r="R1149" s="151">
        <f t="shared" si="141"/>
        <v>0</v>
      </c>
      <c r="S1149" s="151">
        <v>0</v>
      </c>
      <c r="T1149" s="152">
        <f t="shared" si="142"/>
        <v>0</v>
      </c>
      <c r="AR1149" s="153" t="s">
        <v>1393</v>
      </c>
      <c r="AT1149" s="153" t="s">
        <v>341</v>
      </c>
      <c r="AU1149" s="153" t="s">
        <v>80</v>
      </c>
      <c r="AY1149" s="3" t="s">
        <v>146</v>
      </c>
      <c r="BE1149" s="154">
        <f t="shared" si="143"/>
        <v>0</v>
      </c>
      <c r="BF1149" s="10"/>
      <c r="BG1149" s="154">
        <f t="shared" si="144"/>
        <v>0</v>
      </c>
      <c r="BH1149" s="154">
        <f t="shared" si="145"/>
        <v>0</v>
      </c>
      <c r="BI1149" s="154">
        <f t="shared" si="146"/>
        <v>0</v>
      </c>
      <c r="BJ1149" s="3" t="s">
        <v>80</v>
      </c>
      <c r="BK1149" s="155">
        <f t="shared" si="147"/>
        <v>0</v>
      </c>
      <c r="BL1149" s="82" t="s">
        <v>488</v>
      </c>
      <c r="BM1149" s="153" t="s">
        <v>2553</v>
      </c>
      <c r="BP1149" s="139">
        <f t="shared" si="129"/>
        <v>1.0710065950000001</v>
      </c>
      <c r="BQ1149" s="198">
        <v>4.84</v>
      </c>
    </row>
    <row r="1150" spans="2:69" s="14" customFormat="1" ht="14.45" customHeight="1">
      <c r="B1150" s="142"/>
      <c r="C1150" s="184" t="s">
        <v>2554</v>
      </c>
      <c r="D1150" s="184" t="s">
        <v>341</v>
      </c>
      <c r="E1150" s="185" t="s">
        <v>2188</v>
      </c>
      <c r="F1150" s="186" t="s">
        <v>2189</v>
      </c>
      <c r="G1150" s="187" t="s">
        <v>654</v>
      </c>
      <c r="H1150" s="188">
        <v>2</v>
      </c>
      <c r="I1150" s="188"/>
      <c r="J1150" s="188">
        <f t="shared" si="139"/>
        <v>0</v>
      </c>
      <c r="K1150" s="189"/>
      <c r="L1150" s="190"/>
      <c r="M1150" s="191"/>
      <c r="N1150" s="192" t="s">
        <v>35</v>
      </c>
      <c r="O1150" s="151">
        <v>0</v>
      </c>
      <c r="P1150" s="151">
        <f t="shared" si="140"/>
        <v>0</v>
      </c>
      <c r="Q1150" s="151">
        <v>0</v>
      </c>
      <c r="R1150" s="151">
        <f t="shared" si="141"/>
        <v>0</v>
      </c>
      <c r="S1150" s="151">
        <v>0</v>
      </c>
      <c r="T1150" s="152">
        <f t="shared" si="142"/>
        <v>0</v>
      </c>
      <c r="AR1150" s="153" t="s">
        <v>1393</v>
      </c>
      <c r="AT1150" s="153" t="s">
        <v>341</v>
      </c>
      <c r="AU1150" s="153" t="s">
        <v>80</v>
      </c>
      <c r="AY1150" s="3" t="s">
        <v>146</v>
      </c>
      <c r="BE1150" s="154">
        <f t="shared" si="143"/>
        <v>0</v>
      </c>
      <c r="BF1150" s="10"/>
      <c r="BG1150" s="154">
        <f t="shared" si="144"/>
        <v>0</v>
      </c>
      <c r="BH1150" s="154">
        <f t="shared" si="145"/>
        <v>0</v>
      </c>
      <c r="BI1150" s="154">
        <f t="shared" si="146"/>
        <v>0</v>
      </c>
      <c r="BJ1150" s="3" t="s">
        <v>80</v>
      </c>
      <c r="BK1150" s="155">
        <f t="shared" si="147"/>
        <v>0</v>
      </c>
      <c r="BL1150" s="82" t="s">
        <v>488</v>
      </c>
      <c r="BM1150" s="153" t="s">
        <v>2555</v>
      </c>
      <c r="BP1150" s="139">
        <f t="shared" si="129"/>
        <v>1.0710065950000001</v>
      </c>
      <c r="BQ1150" s="198">
        <v>3.5089999999999999</v>
      </c>
    </row>
    <row r="1151" spans="2:69" s="14" customFormat="1" ht="14.45" customHeight="1">
      <c r="B1151" s="142"/>
      <c r="C1151" s="184" t="s">
        <v>2556</v>
      </c>
      <c r="D1151" s="184" t="s">
        <v>341</v>
      </c>
      <c r="E1151" s="185" t="s">
        <v>2192</v>
      </c>
      <c r="F1151" s="186" t="s">
        <v>2193</v>
      </c>
      <c r="G1151" s="187" t="s">
        <v>654</v>
      </c>
      <c r="H1151" s="188">
        <v>2</v>
      </c>
      <c r="I1151" s="188"/>
      <c r="J1151" s="188">
        <f t="shared" si="139"/>
        <v>0</v>
      </c>
      <c r="K1151" s="189"/>
      <c r="L1151" s="190"/>
      <c r="M1151" s="191"/>
      <c r="N1151" s="192" t="s">
        <v>35</v>
      </c>
      <c r="O1151" s="151">
        <v>0</v>
      </c>
      <c r="P1151" s="151">
        <f t="shared" si="140"/>
        <v>0</v>
      </c>
      <c r="Q1151" s="151">
        <v>0</v>
      </c>
      <c r="R1151" s="151">
        <f t="shared" si="141"/>
        <v>0</v>
      </c>
      <c r="S1151" s="151">
        <v>0</v>
      </c>
      <c r="T1151" s="152">
        <f t="shared" si="142"/>
        <v>0</v>
      </c>
      <c r="AR1151" s="153" t="s">
        <v>1393</v>
      </c>
      <c r="AT1151" s="153" t="s">
        <v>341</v>
      </c>
      <c r="AU1151" s="153" t="s">
        <v>80</v>
      </c>
      <c r="AY1151" s="3" t="s">
        <v>146</v>
      </c>
      <c r="BE1151" s="154">
        <f t="shared" si="143"/>
        <v>0</v>
      </c>
      <c r="BF1151" s="10"/>
      <c r="BG1151" s="154">
        <f t="shared" si="144"/>
        <v>0</v>
      </c>
      <c r="BH1151" s="154">
        <f t="shared" si="145"/>
        <v>0</v>
      </c>
      <c r="BI1151" s="154">
        <f t="shared" si="146"/>
        <v>0</v>
      </c>
      <c r="BJ1151" s="3" t="s">
        <v>80</v>
      </c>
      <c r="BK1151" s="155">
        <f t="shared" si="147"/>
        <v>0</v>
      </c>
      <c r="BL1151" s="82" t="s">
        <v>488</v>
      </c>
      <c r="BM1151" s="153" t="s">
        <v>2557</v>
      </c>
      <c r="BP1151" s="139">
        <f t="shared" si="129"/>
        <v>1.0710065950000001</v>
      </c>
      <c r="BQ1151" s="198">
        <v>34.561999999999998</v>
      </c>
    </row>
    <row r="1152" spans="2:69" s="14" customFormat="1" ht="14.45" customHeight="1">
      <c r="B1152" s="142"/>
      <c r="C1152" s="184" t="s">
        <v>2558</v>
      </c>
      <c r="D1152" s="184" t="s">
        <v>341</v>
      </c>
      <c r="E1152" s="185" t="s">
        <v>2200</v>
      </c>
      <c r="F1152" s="186" t="s">
        <v>2201</v>
      </c>
      <c r="G1152" s="187" t="s">
        <v>654</v>
      </c>
      <c r="H1152" s="188">
        <v>2</v>
      </c>
      <c r="I1152" s="188"/>
      <c r="J1152" s="188">
        <f t="shared" si="139"/>
        <v>0</v>
      </c>
      <c r="K1152" s="189"/>
      <c r="L1152" s="190"/>
      <c r="M1152" s="191"/>
      <c r="N1152" s="192" t="s">
        <v>35</v>
      </c>
      <c r="O1152" s="151">
        <v>0</v>
      </c>
      <c r="P1152" s="151">
        <f t="shared" si="140"/>
        <v>0</v>
      </c>
      <c r="Q1152" s="151">
        <v>0</v>
      </c>
      <c r="R1152" s="151">
        <f t="shared" si="141"/>
        <v>0</v>
      </c>
      <c r="S1152" s="151">
        <v>0</v>
      </c>
      <c r="T1152" s="152">
        <f t="shared" si="142"/>
        <v>0</v>
      </c>
      <c r="AR1152" s="153" t="s">
        <v>1393</v>
      </c>
      <c r="AT1152" s="153" t="s">
        <v>341</v>
      </c>
      <c r="AU1152" s="153" t="s">
        <v>80</v>
      </c>
      <c r="AY1152" s="3" t="s">
        <v>146</v>
      </c>
      <c r="BE1152" s="154">
        <f t="shared" si="143"/>
        <v>0</v>
      </c>
      <c r="BF1152" s="10"/>
      <c r="BG1152" s="154">
        <f t="shared" si="144"/>
        <v>0</v>
      </c>
      <c r="BH1152" s="154">
        <f t="shared" si="145"/>
        <v>0</v>
      </c>
      <c r="BI1152" s="154">
        <f t="shared" si="146"/>
        <v>0</v>
      </c>
      <c r="BJ1152" s="3" t="s">
        <v>80</v>
      </c>
      <c r="BK1152" s="155">
        <f t="shared" si="147"/>
        <v>0</v>
      </c>
      <c r="BL1152" s="82" t="s">
        <v>488</v>
      </c>
      <c r="BM1152" s="153" t="s">
        <v>2559</v>
      </c>
      <c r="BP1152" s="139">
        <f t="shared" si="129"/>
        <v>1.0710065950000001</v>
      </c>
      <c r="BQ1152" s="198">
        <v>13.75</v>
      </c>
    </row>
    <row r="1153" spans="2:69" s="14" customFormat="1" ht="14.45" customHeight="1">
      <c r="B1153" s="142"/>
      <c r="C1153" s="184" t="s">
        <v>2560</v>
      </c>
      <c r="D1153" s="184" t="s">
        <v>341</v>
      </c>
      <c r="E1153" s="185" t="s">
        <v>2176</v>
      </c>
      <c r="F1153" s="186" t="s">
        <v>2177</v>
      </c>
      <c r="G1153" s="187" t="s">
        <v>654</v>
      </c>
      <c r="H1153" s="188">
        <v>1</v>
      </c>
      <c r="I1153" s="188"/>
      <c r="J1153" s="188">
        <f t="shared" si="139"/>
        <v>0</v>
      </c>
      <c r="K1153" s="189"/>
      <c r="L1153" s="190"/>
      <c r="M1153" s="191"/>
      <c r="N1153" s="192" t="s">
        <v>35</v>
      </c>
      <c r="O1153" s="151">
        <v>0</v>
      </c>
      <c r="P1153" s="151">
        <f t="shared" si="140"/>
        <v>0</v>
      </c>
      <c r="Q1153" s="151">
        <v>0</v>
      </c>
      <c r="R1153" s="151">
        <f t="shared" si="141"/>
        <v>0</v>
      </c>
      <c r="S1153" s="151">
        <v>0</v>
      </c>
      <c r="T1153" s="152">
        <f t="shared" si="142"/>
        <v>0</v>
      </c>
      <c r="AR1153" s="153" t="s">
        <v>1393</v>
      </c>
      <c r="AT1153" s="153" t="s">
        <v>341</v>
      </c>
      <c r="AU1153" s="153" t="s">
        <v>80</v>
      </c>
      <c r="AY1153" s="3" t="s">
        <v>146</v>
      </c>
      <c r="BE1153" s="154">
        <f t="shared" si="143"/>
        <v>0</v>
      </c>
      <c r="BF1153" s="10"/>
      <c r="BG1153" s="154">
        <f t="shared" si="144"/>
        <v>0</v>
      </c>
      <c r="BH1153" s="154">
        <f t="shared" si="145"/>
        <v>0</v>
      </c>
      <c r="BI1153" s="154">
        <f t="shared" si="146"/>
        <v>0</v>
      </c>
      <c r="BJ1153" s="3" t="s">
        <v>80</v>
      </c>
      <c r="BK1153" s="155">
        <f t="shared" si="147"/>
        <v>0</v>
      </c>
      <c r="BL1153" s="82" t="s">
        <v>488</v>
      </c>
      <c r="BM1153" s="153" t="s">
        <v>2561</v>
      </c>
      <c r="BP1153" s="139">
        <f t="shared" si="129"/>
        <v>1.0710065950000001</v>
      </c>
      <c r="BQ1153" s="198">
        <v>12.792999999999999</v>
      </c>
    </row>
    <row r="1154" spans="2:69" s="14" customFormat="1" ht="14.45" customHeight="1">
      <c r="B1154" s="142"/>
      <c r="C1154" s="184" t="s">
        <v>2562</v>
      </c>
      <c r="D1154" s="184" t="s">
        <v>341</v>
      </c>
      <c r="E1154" s="185" t="s">
        <v>2196</v>
      </c>
      <c r="F1154" s="186" t="s">
        <v>2197</v>
      </c>
      <c r="G1154" s="187" t="s">
        <v>654</v>
      </c>
      <c r="H1154" s="188">
        <v>2</v>
      </c>
      <c r="I1154" s="188"/>
      <c r="J1154" s="188">
        <f t="shared" si="139"/>
        <v>0</v>
      </c>
      <c r="K1154" s="189"/>
      <c r="L1154" s="190"/>
      <c r="M1154" s="191"/>
      <c r="N1154" s="192" t="s">
        <v>35</v>
      </c>
      <c r="O1154" s="151">
        <v>0</v>
      </c>
      <c r="P1154" s="151">
        <f t="shared" si="140"/>
        <v>0</v>
      </c>
      <c r="Q1154" s="151">
        <v>0</v>
      </c>
      <c r="R1154" s="151">
        <f t="shared" si="141"/>
        <v>0</v>
      </c>
      <c r="S1154" s="151">
        <v>0</v>
      </c>
      <c r="T1154" s="152">
        <f t="shared" si="142"/>
        <v>0</v>
      </c>
      <c r="AR1154" s="153" t="s">
        <v>1393</v>
      </c>
      <c r="AT1154" s="153" t="s">
        <v>341</v>
      </c>
      <c r="AU1154" s="153" t="s">
        <v>80</v>
      </c>
      <c r="AY1154" s="3" t="s">
        <v>146</v>
      </c>
      <c r="BE1154" s="154">
        <f t="shared" si="143"/>
        <v>0</v>
      </c>
      <c r="BF1154" s="10"/>
      <c r="BG1154" s="154">
        <f t="shared" si="144"/>
        <v>0</v>
      </c>
      <c r="BH1154" s="154">
        <f t="shared" si="145"/>
        <v>0</v>
      </c>
      <c r="BI1154" s="154">
        <f t="shared" si="146"/>
        <v>0</v>
      </c>
      <c r="BJ1154" s="3" t="s">
        <v>80</v>
      </c>
      <c r="BK1154" s="155">
        <f t="shared" si="147"/>
        <v>0</v>
      </c>
      <c r="BL1154" s="82" t="s">
        <v>488</v>
      </c>
      <c r="BM1154" s="153" t="s">
        <v>2563</v>
      </c>
      <c r="BP1154" s="139">
        <f t="shared" si="129"/>
        <v>1.0710065950000001</v>
      </c>
      <c r="BQ1154" s="198">
        <v>23.826000000000001</v>
      </c>
    </row>
    <row r="1155" spans="2:69" s="14" customFormat="1" ht="14.45" customHeight="1">
      <c r="B1155" s="142"/>
      <c r="C1155" s="184" t="s">
        <v>2564</v>
      </c>
      <c r="D1155" s="184" t="s">
        <v>341</v>
      </c>
      <c r="E1155" s="185" t="s">
        <v>2565</v>
      </c>
      <c r="F1155" s="186" t="s">
        <v>2221</v>
      </c>
      <c r="G1155" s="187" t="s">
        <v>654</v>
      </c>
      <c r="H1155" s="188">
        <v>3</v>
      </c>
      <c r="I1155" s="188"/>
      <c r="J1155" s="188">
        <f t="shared" si="139"/>
        <v>0</v>
      </c>
      <c r="K1155" s="189"/>
      <c r="L1155" s="190"/>
      <c r="M1155" s="191"/>
      <c r="N1155" s="192" t="s">
        <v>35</v>
      </c>
      <c r="O1155" s="151">
        <v>0</v>
      </c>
      <c r="P1155" s="151">
        <f t="shared" si="140"/>
        <v>0</v>
      </c>
      <c r="Q1155" s="151">
        <v>0</v>
      </c>
      <c r="R1155" s="151">
        <f t="shared" si="141"/>
        <v>0</v>
      </c>
      <c r="S1155" s="151">
        <v>0</v>
      </c>
      <c r="T1155" s="152">
        <f t="shared" si="142"/>
        <v>0</v>
      </c>
      <c r="AR1155" s="153" t="s">
        <v>1393</v>
      </c>
      <c r="AT1155" s="153" t="s">
        <v>341</v>
      </c>
      <c r="AU1155" s="153" t="s">
        <v>80</v>
      </c>
      <c r="AY1155" s="3" t="s">
        <v>146</v>
      </c>
      <c r="BE1155" s="154">
        <f t="shared" si="143"/>
        <v>0</v>
      </c>
      <c r="BF1155" s="10"/>
      <c r="BG1155" s="154">
        <f t="shared" si="144"/>
        <v>0</v>
      </c>
      <c r="BH1155" s="154">
        <f t="shared" si="145"/>
        <v>0</v>
      </c>
      <c r="BI1155" s="154">
        <f t="shared" si="146"/>
        <v>0</v>
      </c>
      <c r="BJ1155" s="3" t="s">
        <v>80</v>
      </c>
      <c r="BK1155" s="155">
        <f t="shared" si="147"/>
        <v>0</v>
      </c>
      <c r="BL1155" s="82" t="s">
        <v>488</v>
      </c>
      <c r="BM1155" s="153" t="s">
        <v>2566</v>
      </c>
      <c r="BP1155" s="139">
        <f t="shared" si="129"/>
        <v>1.0710065950000001</v>
      </c>
      <c r="BQ1155" s="198">
        <v>8.5389999999999997</v>
      </c>
    </row>
    <row r="1156" spans="2:69" s="14" customFormat="1" ht="14.45" customHeight="1">
      <c r="B1156" s="142"/>
      <c r="C1156" s="184" t="s">
        <v>2567</v>
      </c>
      <c r="D1156" s="184" t="s">
        <v>341</v>
      </c>
      <c r="E1156" s="185" t="s">
        <v>2568</v>
      </c>
      <c r="F1156" s="186" t="s">
        <v>2225</v>
      </c>
      <c r="G1156" s="187" t="s">
        <v>654</v>
      </c>
      <c r="H1156" s="188">
        <v>11</v>
      </c>
      <c r="I1156" s="188"/>
      <c r="J1156" s="188">
        <f t="shared" si="139"/>
        <v>0</v>
      </c>
      <c r="K1156" s="189"/>
      <c r="L1156" s="190"/>
      <c r="M1156" s="191"/>
      <c r="N1156" s="192" t="s">
        <v>35</v>
      </c>
      <c r="O1156" s="151">
        <v>0</v>
      </c>
      <c r="P1156" s="151">
        <f t="shared" si="140"/>
        <v>0</v>
      </c>
      <c r="Q1156" s="151">
        <v>0</v>
      </c>
      <c r="R1156" s="151">
        <f t="shared" si="141"/>
        <v>0</v>
      </c>
      <c r="S1156" s="151">
        <v>0</v>
      </c>
      <c r="T1156" s="152">
        <f t="shared" si="142"/>
        <v>0</v>
      </c>
      <c r="AR1156" s="153" t="s">
        <v>1393</v>
      </c>
      <c r="AT1156" s="153" t="s">
        <v>341</v>
      </c>
      <c r="AU1156" s="153" t="s">
        <v>80</v>
      </c>
      <c r="AY1156" s="3" t="s">
        <v>146</v>
      </c>
      <c r="BE1156" s="154">
        <f t="shared" si="143"/>
        <v>0</v>
      </c>
      <c r="BF1156" s="10"/>
      <c r="BG1156" s="154">
        <f t="shared" si="144"/>
        <v>0</v>
      </c>
      <c r="BH1156" s="154">
        <f t="shared" si="145"/>
        <v>0</v>
      </c>
      <c r="BI1156" s="154">
        <f t="shared" si="146"/>
        <v>0</v>
      </c>
      <c r="BJ1156" s="3" t="s">
        <v>80</v>
      </c>
      <c r="BK1156" s="155">
        <f t="shared" si="147"/>
        <v>0</v>
      </c>
      <c r="BL1156" s="82" t="s">
        <v>488</v>
      </c>
      <c r="BM1156" s="153" t="s">
        <v>2569</v>
      </c>
      <c r="BP1156" s="139">
        <f t="shared" si="129"/>
        <v>1.0710065950000001</v>
      </c>
      <c r="BQ1156" s="198">
        <v>9</v>
      </c>
    </row>
    <row r="1157" spans="2:69" s="14" customFormat="1" ht="14.45" customHeight="1">
      <c r="B1157" s="142"/>
      <c r="C1157" s="184" t="s">
        <v>2570</v>
      </c>
      <c r="D1157" s="184" t="s">
        <v>341</v>
      </c>
      <c r="E1157" s="185" t="s">
        <v>2212</v>
      </c>
      <c r="F1157" s="186" t="s">
        <v>2213</v>
      </c>
      <c r="G1157" s="187" t="s">
        <v>654</v>
      </c>
      <c r="H1157" s="188">
        <v>1</v>
      </c>
      <c r="I1157" s="188"/>
      <c r="J1157" s="188">
        <f t="shared" si="139"/>
        <v>0</v>
      </c>
      <c r="K1157" s="189"/>
      <c r="L1157" s="190"/>
      <c r="M1157" s="191"/>
      <c r="N1157" s="192" t="s">
        <v>35</v>
      </c>
      <c r="O1157" s="151">
        <v>0</v>
      </c>
      <c r="P1157" s="151">
        <f t="shared" si="140"/>
        <v>0</v>
      </c>
      <c r="Q1157" s="151">
        <v>0</v>
      </c>
      <c r="R1157" s="151">
        <f t="shared" si="141"/>
        <v>0</v>
      </c>
      <c r="S1157" s="151">
        <v>0</v>
      </c>
      <c r="T1157" s="152">
        <f t="shared" si="142"/>
        <v>0</v>
      </c>
      <c r="AR1157" s="153" t="s">
        <v>1393</v>
      </c>
      <c r="AT1157" s="153" t="s">
        <v>341</v>
      </c>
      <c r="AU1157" s="153" t="s">
        <v>80</v>
      </c>
      <c r="AY1157" s="3" t="s">
        <v>146</v>
      </c>
      <c r="BE1157" s="154">
        <f t="shared" si="143"/>
        <v>0</v>
      </c>
      <c r="BF1157" s="10"/>
      <c r="BG1157" s="154">
        <f t="shared" si="144"/>
        <v>0</v>
      </c>
      <c r="BH1157" s="154">
        <f t="shared" si="145"/>
        <v>0</v>
      </c>
      <c r="BI1157" s="154">
        <f t="shared" si="146"/>
        <v>0</v>
      </c>
      <c r="BJ1157" s="3" t="s">
        <v>80</v>
      </c>
      <c r="BK1157" s="155">
        <f t="shared" si="147"/>
        <v>0</v>
      </c>
      <c r="BL1157" s="82" t="s">
        <v>488</v>
      </c>
      <c r="BM1157" s="153" t="s">
        <v>2571</v>
      </c>
      <c r="BP1157" s="139">
        <f t="shared" si="129"/>
        <v>1.0710065950000001</v>
      </c>
      <c r="BQ1157" s="198">
        <v>3.5089999999999999</v>
      </c>
    </row>
    <row r="1158" spans="2:69" s="14" customFormat="1" ht="14.45" customHeight="1">
      <c r="B1158" s="142"/>
      <c r="C1158" s="184" t="s">
        <v>2572</v>
      </c>
      <c r="D1158" s="184" t="s">
        <v>341</v>
      </c>
      <c r="E1158" s="185" t="s">
        <v>2208</v>
      </c>
      <c r="F1158" s="186" t="s">
        <v>2209</v>
      </c>
      <c r="G1158" s="187" t="s">
        <v>654</v>
      </c>
      <c r="H1158" s="188">
        <v>11</v>
      </c>
      <c r="I1158" s="188"/>
      <c r="J1158" s="188">
        <f t="shared" si="139"/>
        <v>0</v>
      </c>
      <c r="K1158" s="189"/>
      <c r="L1158" s="190"/>
      <c r="M1158" s="191"/>
      <c r="N1158" s="192" t="s">
        <v>35</v>
      </c>
      <c r="O1158" s="151">
        <v>0</v>
      </c>
      <c r="P1158" s="151">
        <f t="shared" si="140"/>
        <v>0</v>
      </c>
      <c r="Q1158" s="151">
        <v>0</v>
      </c>
      <c r="R1158" s="151">
        <f t="shared" si="141"/>
        <v>0</v>
      </c>
      <c r="S1158" s="151">
        <v>0</v>
      </c>
      <c r="T1158" s="152">
        <f t="shared" si="142"/>
        <v>0</v>
      </c>
      <c r="AR1158" s="153" t="s">
        <v>1393</v>
      </c>
      <c r="AT1158" s="153" t="s">
        <v>341</v>
      </c>
      <c r="AU1158" s="153" t="s">
        <v>80</v>
      </c>
      <c r="AY1158" s="3" t="s">
        <v>146</v>
      </c>
      <c r="BE1158" s="154">
        <f t="shared" si="143"/>
        <v>0</v>
      </c>
      <c r="BF1158" s="10"/>
      <c r="BG1158" s="154">
        <f t="shared" si="144"/>
        <v>0</v>
      </c>
      <c r="BH1158" s="154">
        <f t="shared" si="145"/>
        <v>0</v>
      </c>
      <c r="BI1158" s="154">
        <f t="shared" si="146"/>
        <v>0</v>
      </c>
      <c r="BJ1158" s="3" t="s">
        <v>80</v>
      </c>
      <c r="BK1158" s="155">
        <f t="shared" si="147"/>
        <v>0</v>
      </c>
      <c r="BL1158" s="82" t="s">
        <v>488</v>
      </c>
      <c r="BM1158" s="153" t="s">
        <v>2573</v>
      </c>
      <c r="BP1158" s="139">
        <f t="shared" si="129"/>
        <v>1.0710065950000001</v>
      </c>
      <c r="BQ1158" s="198">
        <v>27.675999999999998</v>
      </c>
    </row>
    <row r="1159" spans="2:69" s="14" customFormat="1" ht="14.45" customHeight="1">
      <c r="B1159" s="142"/>
      <c r="C1159" s="184" t="s">
        <v>2574</v>
      </c>
      <c r="D1159" s="184" t="s">
        <v>341</v>
      </c>
      <c r="E1159" s="185" t="s">
        <v>2236</v>
      </c>
      <c r="F1159" s="186" t="s">
        <v>2237</v>
      </c>
      <c r="G1159" s="187" t="s">
        <v>151</v>
      </c>
      <c r="H1159" s="188">
        <v>6</v>
      </c>
      <c r="I1159" s="188"/>
      <c r="J1159" s="188">
        <f t="shared" si="139"/>
        <v>0</v>
      </c>
      <c r="K1159" s="189"/>
      <c r="L1159" s="190"/>
      <c r="M1159" s="191"/>
      <c r="N1159" s="192" t="s">
        <v>35</v>
      </c>
      <c r="O1159" s="151">
        <v>0</v>
      </c>
      <c r="P1159" s="151">
        <f t="shared" si="140"/>
        <v>0</v>
      </c>
      <c r="Q1159" s="151">
        <v>0</v>
      </c>
      <c r="R1159" s="151">
        <f t="shared" si="141"/>
        <v>0</v>
      </c>
      <c r="S1159" s="151">
        <v>0</v>
      </c>
      <c r="T1159" s="152">
        <f t="shared" si="142"/>
        <v>0</v>
      </c>
      <c r="AR1159" s="153" t="s">
        <v>1393</v>
      </c>
      <c r="AT1159" s="153" t="s">
        <v>341</v>
      </c>
      <c r="AU1159" s="153" t="s">
        <v>80</v>
      </c>
      <c r="AY1159" s="3" t="s">
        <v>146</v>
      </c>
      <c r="BE1159" s="154">
        <f t="shared" si="143"/>
        <v>0</v>
      </c>
      <c r="BF1159" s="10"/>
      <c r="BG1159" s="154">
        <f t="shared" si="144"/>
        <v>0</v>
      </c>
      <c r="BH1159" s="154">
        <f t="shared" si="145"/>
        <v>0</v>
      </c>
      <c r="BI1159" s="154">
        <f t="shared" si="146"/>
        <v>0</v>
      </c>
      <c r="BJ1159" s="3" t="s">
        <v>80</v>
      </c>
      <c r="BK1159" s="155">
        <f t="shared" si="147"/>
        <v>0</v>
      </c>
      <c r="BL1159" s="82" t="s">
        <v>488</v>
      </c>
      <c r="BM1159" s="153" t="s">
        <v>2575</v>
      </c>
      <c r="BP1159" s="139">
        <f t="shared" si="129"/>
        <v>1.0710065950000001</v>
      </c>
      <c r="BQ1159" s="198">
        <v>1.111</v>
      </c>
    </row>
    <row r="1160" spans="2:69" s="14" customFormat="1" ht="14.45" customHeight="1">
      <c r="B1160" s="142"/>
      <c r="C1160" s="184" t="s">
        <v>2576</v>
      </c>
      <c r="D1160" s="184" t="s">
        <v>341</v>
      </c>
      <c r="E1160" s="185" t="s">
        <v>2240</v>
      </c>
      <c r="F1160" s="186" t="s">
        <v>2241</v>
      </c>
      <c r="G1160" s="187" t="s">
        <v>151</v>
      </c>
      <c r="H1160" s="188">
        <v>4</v>
      </c>
      <c r="I1160" s="188"/>
      <c r="J1160" s="188">
        <f t="shared" si="139"/>
        <v>0</v>
      </c>
      <c r="K1160" s="189"/>
      <c r="L1160" s="190"/>
      <c r="M1160" s="191"/>
      <c r="N1160" s="192" t="s">
        <v>35</v>
      </c>
      <c r="O1160" s="151">
        <v>0</v>
      </c>
      <c r="P1160" s="151">
        <f t="shared" si="140"/>
        <v>0</v>
      </c>
      <c r="Q1160" s="151">
        <v>0</v>
      </c>
      <c r="R1160" s="151">
        <f t="shared" si="141"/>
        <v>0</v>
      </c>
      <c r="S1160" s="151">
        <v>0</v>
      </c>
      <c r="T1160" s="152">
        <f t="shared" si="142"/>
        <v>0</v>
      </c>
      <c r="AR1160" s="153" t="s">
        <v>1393</v>
      </c>
      <c r="AT1160" s="153" t="s">
        <v>341</v>
      </c>
      <c r="AU1160" s="153" t="s">
        <v>80</v>
      </c>
      <c r="AY1160" s="3" t="s">
        <v>146</v>
      </c>
      <c r="BE1160" s="154">
        <f t="shared" si="143"/>
        <v>0</v>
      </c>
      <c r="BF1160" s="10"/>
      <c r="BG1160" s="154">
        <f t="shared" si="144"/>
        <v>0</v>
      </c>
      <c r="BH1160" s="154">
        <f t="shared" si="145"/>
        <v>0</v>
      </c>
      <c r="BI1160" s="154">
        <f t="shared" si="146"/>
        <v>0</v>
      </c>
      <c r="BJ1160" s="3" t="s">
        <v>80</v>
      </c>
      <c r="BK1160" s="155">
        <f t="shared" si="147"/>
        <v>0</v>
      </c>
      <c r="BL1160" s="82" t="s">
        <v>488</v>
      </c>
      <c r="BM1160" s="153" t="s">
        <v>2577</v>
      </c>
      <c r="BP1160" s="139">
        <f t="shared" si="129"/>
        <v>1.0710065950000001</v>
      </c>
      <c r="BQ1160" s="198">
        <v>0.44</v>
      </c>
    </row>
    <row r="1161" spans="2:69" s="14" customFormat="1" ht="14.45" customHeight="1">
      <c r="B1161" s="142"/>
      <c r="C1161" s="184" t="s">
        <v>2578</v>
      </c>
      <c r="D1161" s="184" t="s">
        <v>341</v>
      </c>
      <c r="E1161" s="185" t="s">
        <v>2244</v>
      </c>
      <c r="F1161" s="186" t="s">
        <v>2245</v>
      </c>
      <c r="G1161" s="187" t="s">
        <v>151</v>
      </c>
      <c r="H1161" s="188">
        <v>20</v>
      </c>
      <c r="I1161" s="188"/>
      <c r="J1161" s="188">
        <f t="shared" si="139"/>
        <v>0</v>
      </c>
      <c r="K1161" s="189"/>
      <c r="L1161" s="190"/>
      <c r="M1161" s="191"/>
      <c r="N1161" s="192" t="s">
        <v>35</v>
      </c>
      <c r="O1161" s="151">
        <v>0</v>
      </c>
      <c r="P1161" s="151">
        <f t="shared" si="140"/>
        <v>0</v>
      </c>
      <c r="Q1161" s="151">
        <v>0</v>
      </c>
      <c r="R1161" s="151">
        <f t="shared" si="141"/>
        <v>0</v>
      </c>
      <c r="S1161" s="151">
        <v>0</v>
      </c>
      <c r="T1161" s="152">
        <f t="shared" si="142"/>
        <v>0</v>
      </c>
      <c r="AR1161" s="153" t="s">
        <v>1393</v>
      </c>
      <c r="AT1161" s="153" t="s">
        <v>341</v>
      </c>
      <c r="AU1161" s="153" t="s">
        <v>80</v>
      </c>
      <c r="AY1161" s="3" t="s">
        <v>146</v>
      </c>
      <c r="BE1161" s="154">
        <f t="shared" si="143"/>
        <v>0</v>
      </c>
      <c r="BF1161" s="10"/>
      <c r="BG1161" s="154">
        <f t="shared" si="144"/>
        <v>0</v>
      </c>
      <c r="BH1161" s="154">
        <f t="shared" si="145"/>
        <v>0</v>
      </c>
      <c r="BI1161" s="154">
        <f t="shared" si="146"/>
        <v>0</v>
      </c>
      <c r="BJ1161" s="3" t="s">
        <v>80</v>
      </c>
      <c r="BK1161" s="155">
        <f t="shared" si="147"/>
        <v>0</v>
      </c>
      <c r="BL1161" s="82" t="s">
        <v>488</v>
      </c>
      <c r="BM1161" s="153" t="s">
        <v>2579</v>
      </c>
      <c r="BP1161" s="139">
        <f t="shared" si="129"/>
        <v>1.0710065950000001</v>
      </c>
      <c r="BQ1161" s="198">
        <v>0.36299999999999999</v>
      </c>
    </row>
    <row r="1162" spans="2:69" s="14" customFormat="1" ht="14.45" customHeight="1">
      <c r="B1162" s="142"/>
      <c r="C1162" s="184" t="s">
        <v>2580</v>
      </c>
      <c r="D1162" s="184" t="s">
        <v>341</v>
      </c>
      <c r="E1162" s="185" t="s">
        <v>2248</v>
      </c>
      <c r="F1162" s="186" t="s">
        <v>2249</v>
      </c>
      <c r="G1162" s="187" t="s">
        <v>151</v>
      </c>
      <c r="H1162" s="188">
        <v>2</v>
      </c>
      <c r="I1162" s="188"/>
      <c r="J1162" s="188">
        <f t="shared" si="139"/>
        <v>0</v>
      </c>
      <c r="K1162" s="189"/>
      <c r="L1162" s="190"/>
      <c r="M1162" s="191"/>
      <c r="N1162" s="192" t="s">
        <v>35</v>
      </c>
      <c r="O1162" s="151">
        <v>0</v>
      </c>
      <c r="P1162" s="151">
        <f t="shared" si="140"/>
        <v>0</v>
      </c>
      <c r="Q1162" s="151">
        <v>0</v>
      </c>
      <c r="R1162" s="151">
        <f t="shared" si="141"/>
        <v>0</v>
      </c>
      <c r="S1162" s="151">
        <v>0</v>
      </c>
      <c r="T1162" s="152">
        <f t="shared" si="142"/>
        <v>0</v>
      </c>
      <c r="AR1162" s="153" t="s">
        <v>1393</v>
      </c>
      <c r="AT1162" s="153" t="s">
        <v>341</v>
      </c>
      <c r="AU1162" s="153" t="s">
        <v>80</v>
      </c>
      <c r="AY1162" s="3" t="s">
        <v>146</v>
      </c>
      <c r="BE1162" s="154">
        <f t="shared" si="143"/>
        <v>0</v>
      </c>
      <c r="BF1162" s="10"/>
      <c r="BG1162" s="154">
        <f t="shared" si="144"/>
        <v>0</v>
      </c>
      <c r="BH1162" s="154">
        <f t="shared" si="145"/>
        <v>0</v>
      </c>
      <c r="BI1162" s="154">
        <f t="shared" si="146"/>
        <v>0</v>
      </c>
      <c r="BJ1162" s="3" t="s">
        <v>80</v>
      </c>
      <c r="BK1162" s="155">
        <f t="shared" si="147"/>
        <v>0</v>
      </c>
      <c r="BL1162" s="82" t="s">
        <v>488</v>
      </c>
      <c r="BM1162" s="153" t="s">
        <v>2581</v>
      </c>
      <c r="BP1162" s="139">
        <f t="shared" si="129"/>
        <v>1.0710065950000001</v>
      </c>
      <c r="BQ1162" s="198">
        <v>0.308</v>
      </c>
    </row>
    <row r="1163" spans="2:69" s="14" customFormat="1" ht="14.45" customHeight="1">
      <c r="B1163" s="142"/>
      <c r="C1163" s="184" t="s">
        <v>2582</v>
      </c>
      <c r="D1163" s="184" t="s">
        <v>341</v>
      </c>
      <c r="E1163" s="185" t="s">
        <v>2252</v>
      </c>
      <c r="F1163" s="186" t="s">
        <v>2253</v>
      </c>
      <c r="G1163" s="187" t="s">
        <v>151</v>
      </c>
      <c r="H1163" s="188">
        <v>30</v>
      </c>
      <c r="I1163" s="188"/>
      <c r="J1163" s="188">
        <f t="shared" si="139"/>
        <v>0</v>
      </c>
      <c r="K1163" s="189"/>
      <c r="L1163" s="190"/>
      <c r="M1163" s="191"/>
      <c r="N1163" s="192" t="s">
        <v>35</v>
      </c>
      <c r="O1163" s="151">
        <v>0</v>
      </c>
      <c r="P1163" s="151">
        <f t="shared" si="140"/>
        <v>0</v>
      </c>
      <c r="Q1163" s="151">
        <v>0</v>
      </c>
      <c r="R1163" s="151">
        <f t="shared" si="141"/>
        <v>0</v>
      </c>
      <c r="S1163" s="151">
        <v>0</v>
      </c>
      <c r="T1163" s="152">
        <f t="shared" si="142"/>
        <v>0</v>
      </c>
      <c r="AR1163" s="153" t="s">
        <v>1393</v>
      </c>
      <c r="AT1163" s="153" t="s">
        <v>341</v>
      </c>
      <c r="AU1163" s="153" t="s">
        <v>80</v>
      </c>
      <c r="AY1163" s="3" t="s">
        <v>146</v>
      </c>
      <c r="BE1163" s="154">
        <f t="shared" si="143"/>
        <v>0</v>
      </c>
      <c r="BF1163" s="10"/>
      <c r="BG1163" s="154">
        <f t="shared" si="144"/>
        <v>0</v>
      </c>
      <c r="BH1163" s="154">
        <f t="shared" si="145"/>
        <v>0</v>
      </c>
      <c r="BI1163" s="154">
        <f t="shared" si="146"/>
        <v>0</v>
      </c>
      <c r="BJ1163" s="3" t="s">
        <v>80</v>
      </c>
      <c r="BK1163" s="155">
        <f t="shared" si="147"/>
        <v>0</v>
      </c>
      <c r="BL1163" s="82" t="s">
        <v>488</v>
      </c>
      <c r="BM1163" s="153" t="s">
        <v>2583</v>
      </c>
      <c r="BP1163" s="139">
        <f t="shared" si="129"/>
        <v>1.0710065950000001</v>
      </c>
      <c r="BQ1163" s="198">
        <v>0.14299999999999999</v>
      </c>
    </row>
    <row r="1164" spans="2:69" s="14" customFormat="1" ht="14.45" customHeight="1">
      <c r="B1164" s="142"/>
      <c r="C1164" s="184" t="s">
        <v>2584</v>
      </c>
      <c r="D1164" s="184" t="s">
        <v>341</v>
      </c>
      <c r="E1164" s="185" t="s">
        <v>2331</v>
      </c>
      <c r="F1164" s="186" t="s">
        <v>2332</v>
      </c>
      <c r="G1164" s="187" t="s">
        <v>654</v>
      </c>
      <c r="H1164" s="188">
        <v>3</v>
      </c>
      <c r="I1164" s="188"/>
      <c r="J1164" s="188">
        <f t="shared" si="139"/>
        <v>0</v>
      </c>
      <c r="K1164" s="189"/>
      <c r="L1164" s="190"/>
      <c r="M1164" s="191"/>
      <c r="N1164" s="192" t="s">
        <v>35</v>
      </c>
      <c r="O1164" s="151">
        <v>0</v>
      </c>
      <c r="P1164" s="151">
        <f t="shared" si="140"/>
        <v>0</v>
      </c>
      <c r="Q1164" s="151">
        <v>0</v>
      </c>
      <c r="R1164" s="151">
        <f t="shared" si="141"/>
        <v>0</v>
      </c>
      <c r="S1164" s="151">
        <v>0</v>
      </c>
      <c r="T1164" s="152">
        <f t="shared" si="142"/>
        <v>0</v>
      </c>
      <c r="AR1164" s="153" t="s">
        <v>1393</v>
      </c>
      <c r="AT1164" s="153" t="s">
        <v>341</v>
      </c>
      <c r="AU1164" s="153" t="s">
        <v>80</v>
      </c>
      <c r="AY1164" s="3" t="s">
        <v>146</v>
      </c>
      <c r="BE1164" s="154">
        <f t="shared" si="143"/>
        <v>0</v>
      </c>
      <c r="BF1164" s="10"/>
      <c r="BG1164" s="154">
        <f t="shared" si="144"/>
        <v>0</v>
      </c>
      <c r="BH1164" s="154">
        <f t="shared" si="145"/>
        <v>0</v>
      </c>
      <c r="BI1164" s="154">
        <f t="shared" si="146"/>
        <v>0</v>
      </c>
      <c r="BJ1164" s="3" t="s">
        <v>80</v>
      </c>
      <c r="BK1164" s="155">
        <f t="shared" si="147"/>
        <v>0</v>
      </c>
      <c r="BL1164" s="82" t="s">
        <v>488</v>
      </c>
      <c r="BM1164" s="153" t="s">
        <v>2585</v>
      </c>
      <c r="BP1164" s="139">
        <f t="shared" si="129"/>
        <v>1.0710065950000001</v>
      </c>
      <c r="BQ1164" s="198">
        <v>1.32</v>
      </c>
    </row>
    <row r="1165" spans="2:69" s="14" customFormat="1" ht="14.45" customHeight="1">
      <c r="B1165" s="142"/>
      <c r="C1165" s="184" t="s">
        <v>2586</v>
      </c>
      <c r="D1165" s="184" t="s">
        <v>341</v>
      </c>
      <c r="E1165" s="185" t="s">
        <v>2335</v>
      </c>
      <c r="F1165" s="186" t="s">
        <v>2336</v>
      </c>
      <c r="G1165" s="187" t="s">
        <v>654</v>
      </c>
      <c r="H1165" s="188">
        <v>3</v>
      </c>
      <c r="I1165" s="188"/>
      <c r="J1165" s="188">
        <f t="shared" si="139"/>
        <v>0</v>
      </c>
      <c r="K1165" s="189"/>
      <c r="L1165" s="190"/>
      <c r="M1165" s="191"/>
      <c r="N1165" s="192" t="s">
        <v>35</v>
      </c>
      <c r="O1165" s="151">
        <v>0</v>
      </c>
      <c r="P1165" s="151">
        <f t="shared" si="140"/>
        <v>0</v>
      </c>
      <c r="Q1165" s="151">
        <v>0</v>
      </c>
      <c r="R1165" s="151">
        <f t="shared" si="141"/>
        <v>0</v>
      </c>
      <c r="S1165" s="151">
        <v>0</v>
      </c>
      <c r="T1165" s="152">
        <f t="shared" si="142"/>
        <v>0</v>
      </c>
      <c r="AR1165" s="153" t="s">
        <v>1393</v>
      </c>
      <c r="AT1165" s="153" t="s">
        <v>341</v>
      </c>
      <c r="AU1165" s="153" t="s">
        <v>80</v>
      </c>
      <c r="AY1165" s="3" t="s">
        <v>146</v>
      </c>
      <c r="BE1165" s="154">
        <f t="shared" si="143"/>
        <v>0</v>
      </c>
      <c r="BF1165" s="10"/>
      <c r="BG1165" s="154">
        <f t="shared" si="144"/>
        <v>0</v>
      </c>
      <c r="BH1165" s="154">
        <f t="shared" si="145"/>
        <v>0</v>
      </c>
      <c r="BI1165" s="154">
        <f t="shared" si="146"/>
        <v>0</v>
      </c>
      <c r="BJ1165" s="3" t="s">
        <v>80</v>
      </c>
      <c r="BK1165" s="155">
        <f t="shared" si="147"/>
        <v>0</v>
      </c>
      <c r="BL1165" s="82" t="s">
        <v>488</v>
      </c>
      <c r="BM1165" s="153" t="s">
        <v>2587</v>
      </c>
      <c r="BP1165" s="139">
        <f t="shared" si="129"/>
        <v>1.0710065950000001</v>
      </c>
      <c r="BQ1165" s="198">
        <v>1.32</v>
      </c>
    </row>
    <row r="1166" spans="2:69" s="14" customFormat="1" ht="14.45" customHeight="1">
      <c r="B1166" s="142"/>
      <c r="C1166" s="184" t="s">
        <v>2588</v>
      </c>
      <c r="D1166" s="184" t="s">
        <v>341</v>
      </c>
      <c r="E1166" s="185" t="s">
        <v>2589</v>
      </c>
      <c r="F1166" s="186" t="s">
        <v>2590</v>
      </c>
      <c r="G1166" s="187" t="s">
        <v>151</v>
      </c>
      <c r="H1166" s="188">
        <v>2</v>
      </c>
      <c r="I1166" s="188"/>
      <c r="J1166" s="188">
        <f t="shared" si="139"/>
        <v>0</v>
      </c>
      <c r="K1166" s="189"/>
      <c r="L1166" s="190"/>
      <c r="M1166" s="191"/>
      <c r="N1166" s="192" t="s">
        <v>35</v>
      </c>
      <c r="O1166" s="151">
        <v>0</v>
      </c>
      <c r="P1166" s="151">
        <f t="shared" si="140"/>
        <v>0</v>
      </c>
      <c r="Q1166" s="151">
        <v>0</v>
      </c>
      <c r="R1166" s="151">
        <f t="shared" si="141"/>
        <v>0</v>
      </c>
      <c r="S1166" s="151">
        <v>0</v>
      </c>
      <c r="T1166" s="152">
        <f t="shared" si="142"/>
        <v>0</v>
      </c>
      <c r="AR1166" s="153" t="s">
        <v>1393</v>
      </c>
      <c r="AT1166" s="153" t="s">
        <v>341</v>
      </c>
      <c r="AU1166" s="153" t="s">
        <v>80</v>
      </c>
      <c r="AY1166" s="3" t="s">
        <v>146</v>
      </c>
      <c r="BE1166" s="154">
        <f t="shared" si="143"/>
        <v>0</v>
      </c>
      <c r="BF1166" s="10"/>
      <c r="BG1166" s="154">
        <f t="shared" si="144"/>
        <v>0</v>
      </c>
      <c r="BH1166" s="154">
        <f t="shared" si="145"/>
        <v>0</v>
      </c>
      <c r="BI1166" s="154">
        <f t="shared" si="146"/>
        <v>0</v>
      </c>
      <c r="BJ1166" s="3" t="s">
        <v>80</v>
      </c>
      <c r="BK1166" s="155">
        <f t="shared" si="147"/>
        <v>0</v>
      </c>
      <c r="BL1166" s="82" t="s">
        <v>488</v>
      </c>
      <c r="BM1166" s="153" t="s">
        <v>2591</v>
      </c>
      <c r="BP1166" s="139">
        <f t="shared" ref="BP1166:BP1198" si="148">BP1165</f>
        <v>1.0710065950000001</v>
      </c>
      <c r="BQ1166" s="198">
        <v>1.111</v>
      </c>
    </row>
    <row r="1167" spans="2:69" s="14" customFormat="1" ht="14.45" customHeight="1">
      <c r="B1167" s="142"/>
      <c r="C1167" s="184" t="s">
        <v>2592</v>
      </c>
      <c r="D1167" s="184" t="s">
        <v>341</v>
      </c>
      <c r="E1167" s="185" t="s">
        <v>2593</v>
      </c>
      <c r="F1167" s="186" t="s">
        <v>2269</v>
      </c>
      <c r="G1167" s="187"/>
      <c r="H1167" s="188">
        <v>1</v>
      </c>
      <c r="I1167" s="188"/>
      <c r="J1167" s="188">
        <f t="shared" si="139"/>
        <v>0</v>
      </c>
      <c r="K1167" s="189"/>
      <c r="L1167" s="190"/>
      <c r="M1167" s="191"/>
      <c r="N1167" s="192" t="s">
        <v>35</v>
      </c>
      <c r="O1167" s="151">
        <v>0</v>
      </c>
      <c r="P1167" s="151">
        <f t="shared" si="140"/>
        <v>0</v>
      </c>
      <c r="Q1167" s="151">
        <v>0</v>
      </c>
      <c r="R1167" s="151">
        <f t="shared" si="141"/>
        <v>0</v>
      </c>
      <c r="S1167" s="151">
        <v>0</v>
      </c>
      <c r="T1167" s="152">
        <f t="shared" si="142"/>
        <v>0</v>
      </c>
      <c r="AR1167" s="153" t="s">
        <v>1393</v>
      </c>
      <c r="AT1167" s="153" t="s">
        <v>341</v>
      </c>
      <c r="AU1167" s="153" t="s">
        <v>80</v>
      </c>
      <c r="AY1167" s="3" t="s">
        <v>146</v>
      </c>
      <c r="BE1167" s="154">
        <f t="shared" si="143"/>
        <v>0</v>
      </c>
      <c r="BF1167" s="10"/>
      <c r="BG1167" s="154">
        <f t="shared" si="144"/>
        <v>0</v>
      </c>
      <c r="BH1167" s="154">
        <f t="shared" si="145"/>
        <v>0</v>
      </c>
      <c r="BI1167" s="154">
        <f t="shared" si="146"/>
        <v>0</v>
      </c>
      <c r="BJ1167" s="3" t="s">
        <v>80</v>
      </c>
      <c r="BK1167" s="155">
        <f t="shared" si="147"/>
        <v>0</v>
      </c>
      <c r="BL1167" s="82" t="s">
        <v>488</v>
      </c>
      <c r="BM1167" s="153" t="s">
        <v>2594</v>
      </c>
      <c r="BP1167" s="139">
        <f t="shared" si="148"/>
        <v>1.0710065950000001</v>
      </c>
      <c r="BQ1167" s="198">
        <v>28.666</v>
      </c>
    </row>
    <row r="1168" spans="2:69" s="14" customFormat="1" ht="14.45" customHeight="1">
      <c r="B1168" s="142"/>
      <c r="C1168" s="184" t="s">
        <v>2595</v>
      </c>
      <c r="D1168" s="184" t="s">
        <v>341</v>
      </c>
      <c r="E1168" s="185" t="s">
        <v>2596</v>
      </c>
      <c r="F1168" s="186" t="s">
        <v>2525</v>
      </c>
      <c r="G1168" s="187"/>
      <c r="H1168" s="188">
        <v>1</v>
      </c>
      <c r="I1168" s="188"/>
      <c r="J1168" s="188">
        <f t="shared" si="139"/>
        <v>0</v>
      </c>
      <c r="K1168" s="189"/>
      <c r="L1168" s="190"/>
      <c r="M1168" s="191"/>
      <c r="N1168" s="192" t="s">
        <v>35</v>
      </c>
      <c r="O1168" s="151">
        <v>0</v>
      </c>
      <c r="P1168" s="151">
        <f t="shared" si="140"/>
        <v>0</v>
      </c>
      <c r="Q1168" s="151">
        <v>0</v>
      </c>
      <c r="R1168" s="151">
        <f t="shared" si="141"/>
        <v>0</v>
      </c>
      <c r="S1168" s="151">
        <v>0</v>
      </c>
      <c r="T1168" s="152">
        <f t="shared" si="142"/>
        <v>0</v>
      </c>
      <c r="AR1168" s="153" t="s">
        <v>1393</v>
      </c>
      <c r="AT1168" s="153" t="s">
        <v>341</v>
      </c>
      <c r="AU1168" s="153" t="s">
        <v>80</v>
      </c>
      <c r="AY1168" s="3" t="s">
        <v>146</v>
      </c>
      <c r="BE1168" s="154">
        <f t="shared" si="143"/>
        <v>0</v>
      </c>
      <c r="BF1168" s="10"/>
      <c r="BG1168" s="154">
        <f t="shared" si="144"/>
        <v>0</v>
      </c>
      <c r="BH1168" s="154">
        <f t="shared" si="145"/>
        <v>0</v>
      </c>
      <c r="BI1168" s="154">
        <f t="shared" si="146"/>
        <v>0</v>
      </c>
      <c r="BJ1168" s="3" t="s">
        <v>80</v>
      </c>
      <c r="BK1168" s="155">
        <f t="shared" si="147"/>
        <v>0</v>
      </c>
      <c r="BL1168" s="82" t="s">
        <v>488</v>
      </c>
      <c r="BM1168" s="153" t="s">
        <v>2597</v>
      </c>
      <c r="BP1168" s="139">
        <f t="shared" si="148"/>
        <v>1.0710065950000001</v>
      </c>
      <c r="BQ1168" s="198">
        <v>9.5589999999999993</v>
      </c>
    </row>
    <row r="1169" spans="2:69" s="14" customFormat="1" ht="14.45" customHeight="1">
      <c r="B1169" s="142"/>
      <c r="C1169" s="184" t="s">
        <v>2598</v>
      </c>
      <c r="D1169" s="184" t="s">
        <v>341</v>
      </c>
      <c r="E1169" s="185" t="s">
        <v>2599</v>
      </c>
      <c r="F1169" s="186" t="s">
        <v>2277</v>
      </c>
      <c r="G1169" s="187"/>
      <c r="H1169" s="188">
        <v>1</v>
      </c>
      <c r="I1169" s="188"/>
      <c r="J1169" s="188">
        <f t="shared" si="139"/>
        <v>0</v>
      </c>
      <c r="K1169" s="189"/>
      <c r="L1169" s="190"/>
      <c r="M1169" s="191"/>
      <c r="N1169" s="192" t="s">
        <v>35</v>
      </c>
      <c r="O1169" s="151">
        <v>0</v>
      </c>
      <c r="P1169" s="151">
        <f t="shared" si="140"/>
        <v>0</v>
      </c>
      <c r="Q1169" s="151">
        <v>0</v>
      </c>
      <c r="R1169" s="151">
        <f t="shared" si="141"/>
        <v>0</v>
      </c>
      <c r="S1169" s="151">
        <v>0</v>
      </c>
      <c r="T1169" s="152">
        <f t="shared" si="142"/>
        <v>0</v>
      </c>
      <c r="AR1169" s="153" t="s">
        <v>1393</v>
      </c>
      <c r="AT1169" s="153" t="s">
        <v>341</v>
      </c>
      <c r="AU1169" s="153" t="s">
        <v>80</v>
      </c>
      <c r="AY1169" s="3" t="s">
        <v>146</v>
      </c>
      <c r="BE1169" s="154">
        <f t="shared" si="143"/>
        <v>0</v>
      </c>
      <c r="BF1169" s="10"/>
      <c r="BG1169" s="154">
        <f t="shared" si="144"/>
        <v>0</v>
      </c>
      <c r="BH1169" s="154">
        <f t="shared" si="145"/>
        <v>0</v>
      </c>
      <c r="BI1169" s="154">
        <f t="shared" si="146"/>
        <v>0</v>
      </c>
      <c r="BJ1169" s="3" t="s">
        <v>80</v>
      </c>
      <c r="BK1169" s="155">
        <f t="shared" si="147"/>
        <v>0</v>
      </c>
      <c r="BL1169" s="82" t="s">
        <v>488</v>
      </c>
      <c r="BM1169" s="153" t="s">
        <v>2600</v>
      </c>
      <c r="BP1169" s="139">
        <f t="shared" si="148"/>
        <v>1.0710065950000001</v>
      </c>
      <c r="BQ1169" s="198">
        <v>57.343000000000004</v>
      </c>
    </row>
    <row r="1170" spans="2:69" s="14" customFormat="1" ht="14.45" customHeight="1">
      <c r="B1170" s="142"/>
      <c r="C1170" s="184" t="s">
        <v>2601</v>
      </c>
      <c r="D1170" s="184" t="s">
        <v>341</v>
      </c>
      <c r="E1170" s="185" t="s">
        <v>2602</v>
      </c>
      <c r="F1170" s="186" t="s">
        <v>2281</v>
      </c>
      <c r="G1170" s="187"/>
      <c r="H1170" s="188">
        <v>1</v>
      </c>
      <c r="I1170" s="188"/>
      <c r="J1170" s="188">
        <f t="shared" si="139"/>
        <v>0</v>
      </c>
      <c r="K1170" s="189"/>
      <c r="L1170" s="190"/>
      <c r="M1170" s="191"/>
      <c r="N1170" s="192" t="s">
        <v>35</v>
      </c>
      <c r="O1170" s="151">
        <v>0</v>
      </c>
      <c r="P1170" s="151">
        <f t="shared" si="140"/>
        <v>0</v>
      </c>
      <c r="Q1170" s="151">
        <v>0</v>
      </c>
      <c r="R1170" s="151">
        <f t="shared" si="141"/>
        <v>0</v>
      </c>
      <c r="S1170" s="151">
        <v>0</v>
      </c>
      <c r="T1170" s="152">
        <f t="shared" si="142"/>
        <v>0</v>
      </c>
      <c r="AR1170" s="153" t="s">
        <v>1393</v>
      </c>
      <c r="AT1170" s="153" t="s">
        <v>341</v>
      </c>
      <c r="AU1170" s="153" t="s">
        <v>80</v>
      </c>
      <c r="AY1170" s="3" t="s">
        <v>146</v>
      </c>
      <c r="BE1170" s="154">
        <f t="shared" si="143"/>
        <v>0</v>
      </c>
      <c r="BF1170" s="10"/>
      <c r="BG1170" s="154">
        <f t="shared" si="144"/>
        <v>0</v>
      </c>
      <c r="BH1170" s="154">
        <f t="shared" si="145"/>
        <v>0</v>
      </c>
      <c r="BI1170" s="154">
        <f t="shared" si="146"/>
        <v>0</v>
      </c>
      <c r="BJ1170" s="3" t="s">
        <v>80</v>
      </c>
      <c r="BK1170" s="155">
        <f t="shared" si="147"/>
        <v>0</v>
      </c>
      <c r="BL1170" s="82" t="s">
        <v>488</v>
      </c>
      <c r="BM1170" s="153" t="s">
        <v>2603</v>
      </c>
      <c r="BP1170" s="139">
        <f t="shared" si="148"/>
        <v>1.0710065950000001</v>
      </c>
      <c r="BQ1170" s="198">
        <v>45.771000000000001</v>
      </c>
    </row>
    <row r="1171" spans="2:69" s="129" customFormat="1" ht="22.9" customHeight="1">
      <c r="B1171" s="130"/>
      <c r="C1171" s="199"/>
      <c r="D1171" s="131" t="s">
        <v>68</v>
      </c>
      <c r="E1171" s="140" t="s">
        <v>2604</v>
      </c>
      <c r="F1171" s="140" t="s">
        <v>2605</v>
      </c>
      <c r="G1171" s="199"/>
      <c r="H1171" s="199"/>
      <c r="I1171" s="199"/>
      <c r="J1171" s="141">
        <f>BK1171</f>
        <v>0</v>
      </c>
      <c r="K1171" s="129" t="s">
        <v>2606</v>
      </c>
      <c r="L1171" s="130"/>
      <c r="M1171" s="134"/>
      <c r="P1171" s="135">
        <f>SUM(P1172:P1198)</f>
        <v>0</v>
      </c>
      <c r="R1171" s="135">
        <f>SUM(R1172:R1198)</f>
        <v>0</v>
      </c>
      <c r="T1171" s="136">
        <f>SUM(T1172:T1198)</f>
        <v>0</v>
      </c>
      <c r="AR1171" s="131" t="s">
        <v>84</v>
      </c>
      <c r="AT1171" s="137" t="s">
        <v>68</v>
      </c>
      <c r="AU1171" s="137" t="s">
        <v>76</v>
      </c>
      <c r="AY1171" s="131" t="s">
        <v>146</v>
      </c>
      <c r="BF1171" s="10"/>
      <c r="BK1171" s="138">
        <f>SUM(BK1172:BK1198)</f>
        <v>0</v>
      </c>
      <c r="BL1171" s="137"/>
      <c r="BP1171" s="139">
        <f t="shared" si="148"/>
        <v>1.0710065950000001</v>
      </c>
      <c r="BQ1171" s="200"/>
    </row>
    <row r="1172" spans="2:69" s="14" customFormat="1" ht="14.45" customHeight="1">
      <c r="B1172" s="142"/>
      <c r="C1172" s="184" t="s">
        <v>2607</v>
      </c>
      <c r="D1172" s="184" t="s">
        <v>341</v>
      </c>
      <c r="E1172" s="185" t="s">
        <v>2128</v>
      </c>
      <c r="F1172" s="186" t="s">
        <v>2129</v>
      </c>
      <c r="G1172" s="187" t="s">
        <v>654</v>
      </c>
      <c r="H1172" s="188">
        <v>24</v>
      </c>
      <c r="I1172" s="188"/>
      <c r="J1172" s="188">
        <f t="shared" ref="J1172:J1198" si="149">ROUND(I1172*H1172,3)</f>
        <v>0</v>
      </c>
      <c r="K1172" s="189"/>
      <c r="L1172" s="190"/>
      <c r="M1172" s="191"/>
      <c r="N1172" s="192" t="s">
        <v>35</v>
      </c>
      <c r="O1172" s="151">
        <v>0</v>
      </c>
      <c r="P1172" s="151">
        <f t="shared" ref="P1172:P1198" si="150">O1172*H1172</f>
        <v>0</v>
      </c>
      <c r="Q1172" s="151">
        <v>0</v>
      </c>
      <c r="R1172" s="151">
        <f t="shared" ref="R1172:R1198" si="151">Q1172*H1172</f>
        <v>0</v>
      </c>
      <c r="S1172" s="151">
        <v>0</v>
      </c>
      <c r="T1172" s="152">
        <f t="shared" ref="T1172:T1198" si="152">S1172*H1172</f>
        <v>0</v>
      </c>
      <c r="AR1172" s="153" t="s">
        <v>1393</v>
      </c>
      <c r="AT1172" s="153" t="s">
        <v>341</v>
      </c>
      <c r="AU1172" s="153" t="s">
        <v>80</v>
      </c>
      <c r="AY1172" s="3" t="s">
        <v>146</v>
      </c>
      <c r="BE1172" s="154">
        <f t="shared" ref="BE1172:BE1198" si="153">IF(N1172="základná",J1172,0)</f>
        <v>0</v>
      </c>
      <c r="BF1172" s="10"/>
      <c r="BG1172" s="154">
        <f t="shared" ref="BG1172:BG1198" si="154">IF(N1172="zákl. prenesená",J1172,0)</f>
        <v>0</v>
      </c>
      <c r="BH1172" s="154">
        <f t="shared" ref="BH1172:BH1198" si="155">IF(N1172="zníž. prenesená",J1172,0)</f>
        <v>0</v>
      </c>
      <c r="BI1172" s="154">
        <f t="shared" ref="BI1172:BI1198" si="156">IF(N1172="nulová",J1172,0)</f>
        <v>0</v>
      </c>
      <c r="BJ1172" s="3" t="s">
        <v>80</v>
      </c>
      <c r="BK1172" s="155">
        <f t="shared" ref="BK1172:BK1198" si="157">ROUND(I1172*H1172,3)</f>
        <v>0</v>
      </c>
      <c r="BL1172" s="82" t="s">
        <v>488</v>
      </c>
      <c r="BM1172" s="153" t="s">
        <v>2608</v>
      </c>
      <c r="BP1172" s="139">
        <f t="shared" si="148"/>
        <v>1.0710065950000001</v>
      </c>
      <c r="BQ1172" s="198">
        <v>0.48399999999999999</v>
      </c>
    </row>
    <row r="1173" spans="2:69" s="14" customFormat="1" ht="14.45" customHeight="1">
      <c r="B1173" s="142"/>
      <c r="C1173" s="184" t="s">
        <v>2609</v>
      </c>
      <c r="D1173" s="184" t="s">
        <v>341</v>
      </c>
      <c r="E1173" s="185" t="s">
        <v>2132</v>
      </c>
      <c r="F1173" s="186" t="s">
        <v>2133</v>
      </c>
      <c r="G1173" s="187" t="s">
        <v>654</v>
      </c>
      <c r="H1173" s="188">
        <v>34</v>
      </c>
      <c r="I1173" s="188"/>
      <c r="J1173" s="188">
        <f t="shared" si="149"/>
        <v>0</v>
      </c>
      <c r="K1173" s="189"/>
      <c r="L1173" s="190"/>
      <c r="M1173" s="191"/>
      <c r="N1173" s="192" t="s">
        <v>35</v>
      </c>
      <c r="O1173" s="151">
        <v>0</v>
      </c>
      <c r="P1173" s="151">
        <f t="shared" si="150"/>
        <v>0</v>
      </c>
      <c r="Q1173" s="151">
        <v>0</v>
      </c>
      <c r="R1173" s="151">
        <f t="shared" si="151"/>
        <v>0</v>
      </c>
      <c r="S1173" s="151">
        <v>0</v>
      </c>
      <c r="T1173" s="152">
        <f t="shared" si="152"/>
        <v>0</v>
      </c>
      <c r="AR1173" s="153" t="s">
        <v>1393</v>
      </c>
      <c r="AT1173" s="153" t="s">
        <v>341</v>
      </c>
      <c r="AU1173" s="153" t="s">
        <v>80</v>
      </c>
      <c r="AY1173" s="3" t="s">
        <v>146</v>
      </c>
      <c r="BE1173" s="154">
        <f t="shared" si="153"/>
        <v>0</v>
      </c>
      <c r="BF1173" s="10"/>
      <c r="BG1173" s="154">
        <f t="shared" si="154"/>
        <v>0</v>
      </c>
      <c r="BH1173" s="154">
        <f t="shared" si="155"/>
        <v>0</v>
      </c>
      <c r="BI1173" s="154">
        <f t="shared" si="156"/>
        <v>0</v>
      </c>
      <c r="BJ1173" s="3" t="s">
        <v>80</v>
      </c>
      <c r="BK1173" s="155">
        <f t="shared" si="157"/>
        <v>0</v>
      </c>
      <c r="BL1173" s="82" t="s">
        <v>488</v>
      </c>
      <c r="BM1173" s="153" t="s">
        <v>2610</v>
      </c>
      <c r="BP1173" s="139">
        <f t="shared" si="148"/>
        <v>1.0710065950000001</v>
      </c>
      <c r="BQ1173" s="198">
        <v>0.31900000000000001</v>
      </c>
    </row>
    <row r="1174" spans="2:69" s="14" customFormat="1" ht="14.45" customHeight="1">
      <c r="B1174" s="142"/>
      <c r="C1174" s="184" t="s">
        <v>2611</v>
      </c>
      <c r="D1174" s="184" t="s">
        <v>341</v>
      </c>
      <c r="E1174" s="185" t="s">
        <v>2136</v>
      </c>
      <c r="F1174" s="186" t="s">
        <v>2137</v>
      </c>
      <c r="G1174" s="187" t="s">
        <v>654</v>
      </c>
      <c r="H1174" s="188">
        <v>48</v>
      </c>
      <c r="I1174" s="188"/>
      <c r="J1174" s="188">
        <f t="shared" si="149"/>
        <v>0</v>
      </c>
      <c r="K1174" s="189"/>
      <c r="L1174" s="190"/>
      <c r="M1174" s="191"/>
      <c r="N1174" s="192" t="s">
        <v>35</v>
      </c>
      <c r="O1174" s="151">
        <v>0</v>
      </c>
      <c r="P1174" s="151">
        <f t="shared" si="150"/>
        <v>0</v>
      </c>
      <c r="Q1174" s="151">
        <v>0</v>
      </c>
      <c r="R1174" s="151">
        <f t="shared" si="151"/>
        <v>0</v>
      </c>
      <c r="S1174" s="151">
        <v>0</v>
      </c>
      <c r="T1174" s="152">
        <f t="shared" si="152"/>
        <v>0</v>
      </c>
      <c r="AR1174" s="153" t="s">
        <v>1393</v>
      </c>
      <c r="AT1174" s="153" t="s">
        <v>341</v>
      </c>
      <c r="AU1174" s="153" t="s">
        <v>80</v>
      </c>
      <c r="AY1174" s="3" t="s">
        <v>146</v>
      </c>
      <c r="BE1174" s="154">
        <f t="shared" si="153"/>
        <v>0</v>
      </c>
      <c r="BF1174" s="10"/>
      <c r="BG1174" s="154">
        <f t="shared" si="154"/>
        <v>0</v>
      </c>
      <c r="BH1174" s="154">
        <f t="shared" si="155"/>
        <v>0</v>
      </c>
      <c r="BI1174" s="154">
        <f t="shared" si="156"/>
        <v>0</v>
      </c>
      <c r="BJ1174" s="3" t="s">
        <v>80</v>
      </c>
      <c r="BK1174" s="155">
        <f t="shared" si="157"/>
        <v>0</v>
      </c>
      <c r="BL1174" s="82" t="s">
        <v>488</v>
      </c>
      <c r="BM1174" s="153" t="s">
        <v>2612</v>
      </c>
      <c r="BP1174" s="139">
        <f t="shared" si="148"/>
        <v>1.0710065950000001</v>
      </c>
      <c r="BQ1174" s="198">
        <v>0.187</v>
      </c>
    </row>
    <row r="1175" spans="2:69" s="14" customFormat="1" ht="14.45" customHeight="1">
      <c r="B1175" s="142"/>
      <c r="C1175" s="184" t="s">
        <v>2613</v>
      </c>
      <c r="D1175" s="184" t="s">
        <v>341</v>
      </c>
      <c r="E1175" s="185" t="s">
        <v>2614</v>
      </c>
      <c r="F1175" s="186" t="s">
        <v>2141</v>
      </c>
      <c r="G1175" s="187" t="s">
        <v>654</v>
      </c>
      <c r="H1175" s="188">
        <v>1</v>
      </c>
      <c r="I1175" s="188"/>
      <c r="J1175" s="188">
        <f t="shared" si="149"/>
        <v>0</v>
      </c>
      <c r="K1175" s="189"/>
      <c r="L1175" s="190"/>
      <c r="M1175" s="191"/>
      <c r="N1175" s="192" t="s">
        <v>35</v>
      </c>
      <c r="O1175" s="151">
        <v>0</v>
      </c>
      <c r="P1175" s="151">
        <f t="shared" si="150"/>
        <v>0</v>
      </c>
      <c r="Q1175" s="151">
        <v>0</v>
      </c>
      <c r="R1175" s="151">
        <f t="shared" si="151"/>
        <v>0</v>
      </c>
      <c r="S1175" s="151">
        <v>0</v>
      </c>
      <c r="T1175" s="152">
        <f t="shared" si="152"/>
        <v>0</v>
      </c>
      <c r="AR1175" s="153" t="s">
        <v>1393</v>
      </c>
      <c r="AT1175" s="153" t="s">
        <v>341</v>
      </c>
      <c r="AU1175" s="153" t="s">
        <v>80</v>
      </c>
      <c r="AY1175" s="3" t="s">
        <v>146</v>
      </c>
      <c r="BE1175" s="154">
        <f t="shared" si="153"/>
        <v>0</v>
      </c>
      <c r="BF1175" s="10"/>
      <c r="BG1175" s="154">
        <f t="shared" si="154"/>
        <v>0</v>
      </c>
      <c r="BH1175" s="154">
        <f t="shared" si="155"/>
        <v>0</v>
      </c>
      <c r="BI1175" s="154">
        <f t="shared" si="156"/>
        <v>0</v>
      </c>
      <c r="BJ1175" s="3" t="s">
        <v>80</v>
      </c>
      <c r="BK1175" s="155">
        <f t="shared" si="157"/>
        <v>0</v>
      </c>
      <c r="BL1175" s="82" t="s">
        <v>488</v>
      </c>
      <c r="BM1175" s="153" t="s">
        <v>2615</v>
      </c>
      <c r="BP1175" s="139">
        <f t="shared" si="148"/>
        <v>1.0710065950000001</v>
      </c>
      <c r="BQ1175" s="198">
        <v>93.5</v>
      </c>
    </row>
    <row r="1176" spans="2:69" s="14" customFormat="1" ht="14.45" customHeight="1">
      <c r="B1176" s="142"/>
      <c r="C1176" s="184" t="s">
        <v>2616</v>
      </c>
      <c r="D1176" s="184" t="s">
        <v>341</v>
      </c>
      <c r="E1176" s="185" t="s">
        <v>2294</v>
      </c>
      <c r="F1176" s="186" t="s">
        <v>2295</v>
      </c>
      <c r="G1176" s="187" t="s">
        <v>654</v>
      </c>
      <c r="H1176" s="188">
        <v>1</v>
      </c>
      <c r="I1176" s="188"/>
      <c r="J1176" s="188">
        <f t="shared" si="149"/>
        <v>0</v>
      </c>
      <c r="K1176" s="189"/>
      <c r="L1176" s="190"/>
      <c r="M1176" s="191"/>
      <c r="N1176" s="192" t="s">
        <v>35</v>
      </c>
      <c r="O1176" s="151">
        <v>0</v>
      </c>
      <c r="P1176" s="151">
        <f t="shared" si="150"/>
        <v>0</v>
      </c>
      <c r="Q1176" s="151">
        <v>0</v>
      </c>
      <c r="R1176" s="151">
        <f t="shared" si="151"/>
        <v>0</v>
      </c>
      <c r="S1176" s="151">
        <v>0</v>
      </c>
      <c r="T1176" s="152">
        <f t="shared" si="152"/>
        <v>0</v>
      </c>
      <c r="AR1176" s="153" t="s">
        <v>1393</v>
      </c>
      <c r="AT1176" s="153" t="s">
        <v>341</v>
      </c>
      <c r="AU1176" s="153" t="s">
        <v>80</v>
      </c>
      <c r="AY1176" s="3" t="s">
        <v>146</v>
      </c>
      <c r="BE1176" s="154">
        <f t="shared" si="153"/>
        <v>0</v>
      </c>
      <c r="BF1176" s="10"/>
      <c r="BG1176" s="154">
        <f t="shared" si="154"/>
        <v>0</v>
      </c>
      <c r="BH1176" s="154">
        <f t="shared" si="155"/>
        <v>0</v>
      </c>
      <c r="BI1176" s="154">
        <f t="shared" si="156"/>
        <v>0</v>
      </c>
      <c r="BJ1176" s="3" t="s">
        <v>80</v>
      </c>
      <c r="BK1176" s="155">
        <f t="shared" si="157"/>
        <v>0</v>
      </c>
      <c r="BL1176" s="82" t="s">
        <v>488</v>
      </c>
      <c r="BM1176" s="153" t="s">
        <v>2617</v>
      </c>
      <c r="BP1176" s="139">
        <f t="shared" si="148"/>
        <v>1.0710065950000001</v>
      </c>
      <c r="BQ1176" s="198">
        <v>121</v>
      </c>
    </row>
    <row r="1177" spans="2:69" s="14" customFormat="1" ht="14.45" customHeight="1">
      <c r="B1177" s="142"/>
      <c r="C1177" s="184" t="s">
        <v>2618</v>
      </c>
      <c r="D1177" s="184" t="s">
        <v>341</v>
      </c>
      <c r="E1177" s="185" t="s">
        <v>2148</v>
      </c>
      <c r="F1177" s="186" t="s">
        <v>2149</v>
      </c>
      <c r="G1177" s="187" t="s">
        <v>654</v>
      </c>
      <c r="H1177" s="188">
        <v>1</v>
      </c>
      <c r="I1177" s="188"/>
      <c r="J1177" s="188">
        <f t="shared" si="149"/>
        <v>0</v>
      </c>
      <c r="K1177" s="189"/>
      <c r="L1177" s="190"/>
      <c r="M1177" s="191"/>
      <c r="N1177" s="192" t="s">
        <v>35</v>
      </c>
      <c r="O1177" s="151">
        <v>0</v>
      </c>
      <c r="P1177" s="151">
        <f t="shared" si="150"/>
        <v>0</v>
      </c>
      <c r="Q1177" s="151">
        <v>0</v>
      </c>
      <c r="R1177" s="151">
        <f t="shared" si="151"/>
        <v>0</v>
      </c>
      <c r="S1177" s="151">
        <v>0</v>
      </c>
      <c r="T1177" s="152">
        <f t="shared" si="152"/>
        <v>0</v>
      </c>
      <c r="AR1177" s="153" t="s">
        <v>1393</v>
      </c>
      <c r="AT1177" s="153" t="s">
        <v>341</v>
      </c>
      <c r="AU1177" s="153" t="s">
        <v>80</v>
      </c>
      <c r="AY1177" s="3" t="s">
        <v>146</v>
      </c>
      <c r="BE1177" s="154">
        <f t="shared" si="153"/>
        <v>0</v>
      </c>
      <c r="BF1177" s="10"/>
      <c r="BG1177" s="154">
        <f t="shared" si="154"/>
        <v>0</v>
      </c>
      <c r="BH1177" s="154">
        <f t="shared" si="155"/>
        <v>0</v>
      </c>
      <c r="BI1177" s="154">
        <f t="shared" si="156"/>
        <v>0</v>
      </c>
      <c r="BJ1177" s="3" t="s">
        <v>80</v>
      </c>
      <c r="BK1177" s="155">
        <f t="shared" si="157"/>
        <v>0</v>
      </c>
      <c r="BL1177" s="82" t="s">
        <v>488</v>
      </c>
      <c r="BM1177" s="153" t="s">
        <v>2619</v>
      </c>
      <c r="BP1177" s="139">
        <f t="shared" si="148"/>
        <v>1.0710065950000001</v>
      </c>
      <c r="BQ1177" s="198">
        <v>15.641999999999999</v>
      </c>
    </row>
    <row r="1178" spans="2:69" s="14" customFormat="1" ht="14.45" customHeight="1">
      <c r="B1178" s="142"/>
      <c r="C1178" s="184" t="s">
        <v>2620</v>
      </c>
      <c r="D1178" s="184" t="s">
        <v>341</v>
      </c>
      <c r="E1178" s="185" t="s">
        <v>2172</v>
      </c>
      <c r="F1178" s="186" t="s">
        <v>2173</v>
      </c>
      <c r="G1178" s="187" t="s">
        <v>654</v>
      </c>
      <c r="H1178" s="188">
        <v>1</v>
      </c>
      <c r="I1178" s="188"/>
      <c r="J1178" s="188">
        <f t="shared" si="149"/>
        <v>0</v>
      </c>
      <c r="K1178" s="189"/>
      <c r="L1178" s="190"/>
      <c r="M1178" s="191"/>
      <c r="N1178" s="192" t="s">
        <v>35</v>
      </c>
      <c r="O1178" s="151">
        <v>0</v>
      </c>
      <c r="P1178" s="151">
        <f t="shared" si="150"/>
        <v>0</v>
      </c>
      <c r="Q1178" s="151">
        <v>0</v>
      </c>
      <c r="R1178" s="151">
        <f t="shared" si="151"/>
        <v>0</v>
      </c>
      <c r="S1178" s="151">
        <v>0</v>
      </c>
      <c r="T1178" s="152">
        <f t="shared" si="152"/>
        <v>0</v>
      </c>
      <c r="AR1178" s="153" t="s">
        <v>1393</v>
      </c>
      <c r="AT1178" s="153" t="s">
        <v>341</v>
      </c>
      <c r="AU1178" s="153" t="s">
        <v>80</v>
      </c>
      <c r="AY1178" s="3" t="s">
        <v>146</v>
      </c>
      <c r="BE1178" s="154">
        <f t="shared" si="153"/>
        <v>0</v>
      </c>
      <c r="BF1178" s="10"/>
      <c r="BG1178" s="154">
        <f t="shared" si="154"/>
        <v>0</v>
      </c>
      <c r="BH1178" s="154">
        <f t="shared" si="155"/>
        <v>0</v>
      </c>
      <c r="BI1178" s="154">
        <f t="shared" si="156"/>
        <v>0</v>
      </c>
      <c r="BJ1178" s="3" t="s">
        <v>80</v>
      </c>
      <c r="BK1178" s="155">
        <f t="shared" si="157"/>
        <v>0</v>
      </c>
      <c r="BL1178" s="82" t="s">
        <v>488</v>
      </c>
      <c r="BM1178" s="153" t="s">
        <v>2621</v>
      </c>
      <c r="BP1178" s="139">
        <f t="shared" si="148"/>
        <v>1.0710065950000001</v>
      </c>
      <c r="BQ1178" s="198">
        <v>25.74</v>
      </c>
    </row>
    <row r="1179" spans="2:69" s="14" customFormat="1" ht="14.45" customHeight="1">
      <c r="B1179" s="142"/>
      <c r="C1179" s="184" t="s">
        <v>2622</v>
      </c>
      <c r="D1179" s="184" t="s">
        <v>341</v>
      </c>
      <c r="E1179" s="185" t="s">
        <v>2204</v>
      </c>
      <c r="F1179" s="186" t="s">
        <v>2205</v>
      </c>
      <c r="G1179" s="187" t="s">
        <v>654</v>
      </c>
      <c r="H1179" s="188">
        <v>4</v>
      </c>
      <c r="I1179" s="188"/>
      <c r="J1179" s="188">
        <f t="shared" si="149"/>
        <v>0</v>
      </c>
      <c r="K1179" s="189"/>
      <c r="L1179" s="190"/>
      <c r="M1179" s="191"/>
      <c r="N1179" s="192" t="s">
        <v>35</v>
      </c>
      <c r="O1179" s="151">
        <v>0</v>
      </c>
      <c r="P1179" s="151">
        <f t="shared" si="150"/>
        <v>0</v>
      </c>
      <c r="Q1179" s="151">
        <v>0</v>
      </c>
      <c r="R1179" s="151">
        <f t="shared" si="151"/>
        <v>0</v>
      </c>
      <c r="S1179" s="151">
        <v>0</v>
      </c>
      <c r="T1179" s="152">
        <f t="shared" si="152"/>
        <v>0</v>
      </c>
      <c r="AR1179" s="153" t="s">
        <v>1393</v>
      </c>
      <c r="AT1179" s="153" t="s">
        <v>341</v>
      </c>
      <c r="AU1179" s="153" t="s">
        <v>80</v>
      </c>
      <c r="AY1179" s="3" t="s">
        <v>146</v>
      </c>
      <c r="BE1179" s="154">
        <f t="shared" si="153"/>
        <v>0</v>
      </c>
      <c r="BF1179" s="10"/>
      <c r="BG1179" s="154">
        <f t="shared" si="154"/>
        <v>0</v>
      </c>
      <c r="BH1179" s="154">
        <f t="shared" si="155"/>
        <v>0</v>
      </c>
      <c r="BI1179" s="154">
        <f t="shared" si="156"/>
        <v>0</v>
      </c>
      <c r="BJ1179" s="3" t="s">
        <v>80</v>
      </c>
      <c r="BK1179" s="155">
        <f t="shared" si="157"/>
        <v>0</v>
      </c>
      <c r="BL1179" s="82" t="s">
        <v>488</v>
      </c>
      <c r="BM1179" s="153" t="s">
        <v>2623</v>
      </c>
      <c r="BP1179" s="139">
        <f t="shared" si="148"/>
        <v>1.0710065950000001</v>
      </c>
      <c r="BQ1179" s="198">
        <v>37.840000000000003</v>
      </c>
    </row>
    <row r="1180" spans="2:69" s="14" customFormat="1" ht="14.45" customHeight="1">
      <c r="B1180" s="142"/>
      <c r="C1180" s="184" t="s">
        <v>2624</v>
      </c>
      <c r="D1180" s="184" t="s">
        <v>341</v>
      </c>
      <c r="E1180" s="185" t="s">
        <v>2308</v>
      </c>
      <c r="F1180" s="186" t="s">
        <v>2181</v>
      </c>
      <c r="G1180" s="187" t="s">
        <v>654</v>
      </c>
      <c r="H1180" s="188">
        <v>2</v>
      </c>
      <c r="I1180" s="188"/>
      <c r="J1180" s="188">
        <f t="shared" si="149"/>
        <v>0</v>
      </c>
      <c r="K1180" s="189"/>
      <c r="L1180" s="190"/>
      <c r="M1180" s="191"/>
      <c r="N1180" s="192" t="s">
        <v>35</v>
      </c>
      <c r="O1180" s="151">
        <v>0</v>
      </c>
      <c r="P1180" s="151">
        <f t="shared" si="150"/>
        <v>0</v>
      </c>
      <c r="Q1180" s="151">
        <v>0</v>
      </c>
      <c r="R1180" s="151">
        <f t="shared" si="151"/>
        <v>0</v>
      </c>
      <c r="S1180" s="151">
        <v>0</v>
      </c>
      <c r="T1180" s="152">
        <f t="shared" si="152"/>
        <v>0</v>
      </c>
      <c r="AR1180" s="153" t="s">
        <v>1393</v>
      </c>
      <c r="AT1180" s="153" t="s">
        <v>341</v>
      </c>
      <c r="AU1180" s="153" t="s">
        <v>80</v>
      </c>
      <c r="AY1180" s="3" t="s">
        <v>146</v>
      </c>
      <c r="BE1180" s="154">
        <f t="shared" si="153"/>
        <v>0</v>
      </c>
      <c r="BF1180" s="10"/>
      <c r="BG1180" s="154">
        <f t="shared" si="154"/>
        <v>0</v>
      </c>
      <c r="BH1180" s="154">
        <f t="shared" si="155"/>
        <v>0</v>
      </c>
      <c r="BI1180" s="154">
        <f t="shared" si="156"/>
        <v>0</v>
      </c>
      <c r="BJ1180" s="3" t="s">
        <v>80</v>
      </c>
      <c r="BK1180" s="155">
        <f t="shared" si="157"/>
        <v>0</v>
      </c>
      <c r="BL1180" s="82" t="s">
        <v>488</v>
      </c>
      <c r="BM1180" s="153" t="s">
        <v>2625</v>
      </c>
      <c r="BP1180" s="139">
        <f t="shared" si="148"/>
        <v>1.0710065950000001</v>
      </c>
      <c r="BQ1180" s="198">
        <v>4.84</v>
      </c>
    </row>
    <row r="1181" spans="2:69" s="14" customFormat="1" ht="14.45" customHeight="1">
      <c r="B1181" s="142"/>
      <c r="C1181" s="184" t="s">
        <v>2626</v>
      </c>
      <c r="D1181" s="184" t="s">
        <v>341</v>
      </c>
      <c r="E1181" s="185" t="s">
        <v>2188</v>
      </c>
      <c r="F1181" s="186" t="s">
        <v>2189</v>
      </c>
      <c r="G1181" s="187" t="s">
        <v>654</v>
      </c>
      <c r="H1181" s="188">
        <v>2</v>
      </c>
      <c r="I1181" s="188"/>
      <c r="J1181" s="188">
        <f t="shared" si="149"/>
        <v>0</v>
      </c>
      <c r="K1181" s="189"/>
      <c r="L1181" s="190"/>
      <c r="M1181" s="191"/>
      <c r="N1181" s="192" t="s">
        <v>35</v>
      </c>
      <c r="O1181" s="151">
        <v>0</v>
      </c>
      <c r="P1181" s="151">
        <f t="shared" si="150"/>
        <v>0</v>
      </c>
      <c r="Q1181" s="151">
        <v>0</v>
      </c>
      <c r="R1181" s="151">
        <f t="shared" si="151"/>
        <v>0</v>
      </c>
      <c r="S1181" s="151">
        <v>0</v>
      </c>
      <c r="T1181" s="152">
        <f t="shared" si="152"/>
        <v>0</v>
      </c>
      <c r="AR1181" s="153" t="s">
        <v>1393</v>
      </c>
      <c r="AT1181" s="153" t="s">
        <v>341</v>
      </c>
      <c r="AU1181" s="153" t="s">
        <v>80</v>
      </c>
      <c r="AY1181" s="3" t="s">
        <v>146</v>
      </c>
      <c r="BE1181" s="154">
        <f t="shared" si="153"/>
        <v>0</v>
      </c>
      <c r="BF1181" s="10"/>
      <c r="BG1181" s="154">
        <f t="shared" si="154"/>
        <v>0</v>
      </c>
      <c r="BH1181" s="154">
        <f t="shared" si="155"/>
        <v>0</v>
      </c>
      <c r="BI1181" s="154">
        <f t="shared" si="156"/>
        <v>0</v>
      </c>
      <c r="BJ1181" s="3" t="s">
        <v>80</v>
      </c>
      <c r="BK1181" s="155">
        <f t="shared" si="157"/>
        <v>0</v>
      </c>
      <c r="BL1181" s="82" t="s">
        <v>488</v>
      </c>
      <c r="BM1181" s="153" t="s">
        <v>2627</v>
      </c>
      <c r="BP1181" s="139">
        <f t="shared" si="148"/>
        <v>1.0710065950000001</v>
      </c>
      <c r="BQ1181" s="198">
        <v>3.5089999999999999</v>
      </c>
    </row>
    <row r="1182" spans="2:69" s="14" customFormat="1" ht="14.45" customHeight="1">
      <c r="B1182" s="142"/>
      <c r="C1182" s="184" t="s">
        <v>2628</v>
      </c>
      <c r="D1182" s="184" t="s">
        <v>341</v>
      </c>
      <c r="E1182" s="185" t="s">
        <v>2192</v>
      </c>
      <c r="F1182" s="186" t="s">
        <v>2193</v>
      </c>
      <c r="G1182" s="187" t="s">
        <v>654</v>
      </c>
      <c r="H1182" s="188">
        <v>2</v>
      </c>
      <c r="I1182" s="188"/>
      <c r="J1182" s="188">
        <f t="shared" si="149"/>
        <v>0</v>
      </c>
      <c r="K1182" s="189"/>
      <c r="L1182" s="190"/>
      <c r="M1182" s="191"/>
      <c r="N1182" s="192" t="s">
        <v>35</v>
      </c>
      <c r="O1182" s="151">
        <v>0</v>
      </c>
      <c r="P1182" s="151">
        <f t="shared" si="150"/>
        <v>0</v>
      </c>
      <c r="Q1182" s="151">
        <v>0</v>
      </c>
      <c r="R1182" s="151">
        <f t="shared" si="151"/>
        <v>0</v>
      </c>
      <c r="S1182" s="151">
        <v>0</v>
      </c>
      <c r="T1182" s="152">
        <f t="shared" si="152"/>
        <v>0</v>
      </c>
      <c r="AR1182" s="153" t="s">
        <v>1393</v>
      </c>
      <c r="AT1182" s="153" t="s">
        <v>341</v>
      </c>
      <c r="AU1182" s="153" t="s">
        <v>80</v>
      </c>
      <c r="AY1182" s="3" t="s">
        <v>146</v>
      </c>
      <c r="BE1182" s="154">
        <f t="shared" si="153"/>
        <v>0</v>
      </c>
      <c r="BF1182" s="10"/>
      <c r="BG1182" s="154">
        <f t="shared" si="154"/>
        <v>0</v>
      </c>
      <c r="BH1182" s="154">
        <f t="shared" si="155"/>
        <v>0</v>
      </c>
      <c r="BI1182" s="154">
        <f t="shared" si="156"/>
        <v>0</v>
      </c>
      <c r="BJ1182" s="3" t="s">
        <v>80</v>
      </c>
      <c r="BK1182" s="155">
        <f t="shared" si="157"/>
        <v>0</v>
      </c>
      <c r="BL1182" s="82" t="s">
        <v>488</v>
      </c>
      <c r="BM1182" s="153" t="s">
        <v>2629</v>
      </c>
      <c r="BP1182" s="139">
        <f t="shared" si="148"/>
        <v>1.0710065950000001</v>
      </c>
      <c r="BQ1182" s="198">
        <v>34.561999999999998</v>
      </c>
    </row>
    <row r="1183" spans="2:69" s="14" customFormat="1" ht="14.45" customHeight="1">
      <c r="B1183" s="142"/>
      <c r="C1183" s="184" t="s">
        <v>2630</v>
      </c>
      <c r="D1183" s="184" t="s">
        <v>341</v>
      </c>
      <c r="E1183" s="185" t="s">
        <v>2200</v>
      </c>
      <c r="F1183" s="186" t="s">
        <v>2201</v>
      </c>
      <c r="G1183" s="187" t="s">
        <v>654</v>
      </c>
      <c r="H1183" s="188">
        <v>2</v>
      </c>
      <c r="I1183" s="188"/>
      <c r="J1183" s="188">
        <f t="shared" si="149"/>
        <v>0</v>
      </c>
      <c r="K1183" s="189"/>
      <c r="L1183" s="190"/>
      <c r="M1183" s="191"/>
      <c r="N1183" s="192" t="s">
        <v>35</v>
      </c>
      <c r="O1183" s="151">
        <v>0</v>
      </c>
      <c r="P1183" s="151">
        <f t="shared" si="150"/>
        <v>0</v>
      </c>
      <c r="Q1183" s="151">
        <v>0</v>
      </c>
      <c r="R1183" s="151">
        <f t="shared" si="151"/>
        <v>0</v>
      </c>
      <c r="S1183" s="151">
        <v>0</v>
      </c>
      <c r="T1183" s="152">
        <f t="shared" si="152"/>
        <v>0</v>
      </c>
      <c r="AR1183" s="153" t="s">
        <v>1393</v>
      </c>
      <c r="AT1183" s="153" t="s">
        <v>341</v>
      </c>
      <c r="AU1183" s="153" t="s">
        <v>80</v>
      </c>
      <c r="AY1183" s="3" t="s">
        <v>146</v>
      </c>
      <c r="BE1183" s="154">
        <f t="shared" si="153"/>
        <v>0</v>
      </c>
      <c r="BF1183" s="10"/>
      <c r="BG1183" s="154">
        <f t="shared" si="154"/>
        <v>0</v>
      </c>
      <c r="BH1183" s="154">
        <f t="shared" si="155"/>
        <v>0</v>
      </c>
      <c r="BI1183" s="154">
        <f t="shared" si="156"/>
        <v>0</v>
      </c>
      <c r="BJ1183" s="3" t="s">
        <v>80</v>
      </c>
      <c r="BK1183" s="155">
        <f t="shared" si="157"/>
        <v>0</v>
      </c>
      <c r="BL1183" s="82" t="s">
        <v>488</v>
      </c>
      <c r="BM1183" s="153" t="s">
        <v>2631</v>
      </c>
      <c r="BP1183" s="139">
        <f t="shared" si="148"/>
        <v>1.0710065950000001</v>
      </c>
      <c r="BQ1183" s="198">
        <v>13.75</v>
      </c>
    </row>
    <row r="1184" spans="2:69" s="14" customFormat="1" ht="14.45" customHeight="1">
      <c r="B1184" s="142"/>
      <c r="C1184" s="184" t="s">
        <v>2632</v>
      </c>
      <c r="D1184" s="184" t="s">
        <v>341</v>
      </c>
      <c r="E1184" s="185" t="s">
        <v>2176</v>
      </c>
      <c r="F1184" s="186" t="s">
        <v>2177</v>
      </c>
      <c r="G1184" s="187" t="s">
        <v>654</v>
      </c>
      <c r="H1184" s="188">
        <v>1</v>
      </c>
      <c r="I1184" s="188"/>
      <c r="J1184" s="188">
        <f t="shared" si="149"/>
        <v>0</v>
      </c>
      <c r="K1184" s="189"/>
      <c r="L1184" s="190"/>
      <c r="M1184" s="191"/>
      <c r="N1184" s="192" t="s">
        <v>35</v>
      </c>
      <c r="O1184" s="151">
        <v>0</v>
      </c>
      <c r="P1184" s="151">
        <f t="shared" si="150"/>
        <v>0</v>
      </c>
      <c r="Q1184" s="151">
        <v>0</v>
      </c>
      <c r="R1184" s="151">
        <f t="shared" si="151"/>
        <v>0</v>
      </c>
      <c r="S1184" s="151">
        <v>0</v>
      </c>
      <c r="T1184" s="152">
        <f t="shared" si="152"/>
        <v>0</v>
      </c>
      <c r="AR1184" s="153" t="s">
        <v>1393</v>
      </c>
      <c r="AT1184" s="153" t="s">
        <v>341</v>
      </c>
      <c r="AU1184" s="153" t="s">
        <v>80</v>
      </c>
      <c r="AY1184" s="3" t="s">
        <v>146</v>
      </c>
      <c r="BE1184" s="154">
        <f t="shared" si="153"/>
        <v>0</v>
      </c>
      <c r="BF1184" s="10"/>
      <c r="BG1184" s="154">
        <f t="shared" si="154"/>
        <v>0</v>
      </c>
      <c r="BH1184" s="154">
        <f t="shared" si="155"/>
        <v>0</v>
      </c>
      <c r="BI1184" s="154">
        <f t="shared" si="156"/>
        <v>0</v>
      </c>
      <c r="BJ1184" s="3" t="s">
        <v>80</v>
      </c>
      <c r="BK1184" s="155">
        <f t="shared" si="157"/>
        <v>0</v>
      </c>
      <c r="BL1184" s="82" t="s">
        <v>488</v>
      </c>
      <c r="BM1184" s="153" t="s">
        <v>2633</v>
      </c>
      <c r="BP1184" s="139">
        <f t="shared" si="148"/>
        <v>1.0710065950000001</v>
      </c>
      <c r="BQ1184" s="198">
        <v>12.792999999999999</v>
      </c>
    </row>
    <row r="1185" spans="2:69" s="14" customFormat="1" ht="14.45" customHeight="1">
      <c r="B1185" s="142"/>
      <c r="C1185" s="184" t="s">
        <v>2634</v>
      </c>
      <c r="D1185" s="184" t="s">
        <v>341</v>
      </c>
      <c r="E1185" s="185" t="s">
        <v>2196</v>
      </c>
      <c r="F1185" s="186" t="s">
        <v>2197</v>
      </c>
      <c r="G1185" s="187" t="s">
        <v>654</v>
      </c>
      <c r="H1185" s="188">
        <v>2</v>
      </c>
      <c r="I1185" s="188"/>
      <c r="J1185" s="188">
        <f t="shared" si="149"/>
        <v>0</v>
      </c>
      <c r="K1185" s="189"/>
      <c r="L1185" s="190"/>
      <c r="M1185" s="191"/>
      <c r="N1185" s="192" t="s">
        <v>35</v>
      </c>
      <c r="O1185" s="151">
        <v>0</v>
      </c>
      <c r="P1185" s="151">
        <f t="shared" si="150"/>
        <v>0</v>
      </c>
      <c r="Q1185" s="151">
        <v>0</v>
      </c>
      <c r="R1185" s="151">
        <f t="shared" si="151"/>
        <v>0</v>
      </c>
      <c r="S1185" s="151">
        <v>0</v>
      </c>
      <c r="T1185" s="152">
        <f t="shared" si="152"/>
        <v>0</v>
      </c>
      <c r="AR1185" s="153" t="s">
        <v>1393</v>
      </c>
      <c r="AT1185" s="153" t="s">
        <v>341</v>
      </c>
      <c r="AU1185" s="153" t="s">
        <v>80</v>
      </c>
      <c r="AY1185" s="3" t="s">
        <v>146</v>
      </c>
      <c r="BE1185" s="154">
        <f t="shared" si="153"/>
        <v>0</v>
      </c>
      <c r="BF1185" s="10"/>
      <c r="BG1185" s="154">
        <f t="shared" si="154"/>
        <v>0</v>
      </c>
      <c r="BH1185" s="154">
        <f t="shared" si="155"/>
        <v>0</v>
      </c>
      <c r="BI1185" s="154">
        <f t="shared" si="156"/>
        <v>0</v>
      </c>
      <c r="BJ1185" s="3" t="s">
        <v>80</v>
      </c>
      <c r="BK1185" s="155">
        <f t="shared" si="157"/>
        <v>0</v>
      </c>
      <c r="BL1185" s="82" t="s">
        <v>488</v>
      </c>
      <c r="BM1185" s="153" t="s">
        <v>2635</v>
      </c>
      <c r="BP1185" s="139">
        <f t="shared" si="148"/>
        <v>1.0710065950000001</v>
      </c>
      <c r="BQ1185" s="198">
        <v>23.826000000000001</v>
      </c>
    </row>
    <row r="1186" spans="2:69" s="14" customFormat="1" ht="14.45" customHeight="1">
      <c r="B1186" s="142"/>
      <c r="C1186" s="184" t="s">
        <v>2636</v>
      </c>
      <c r="D1186" s="184" t="s">
        <v>341</v>
      </c>
      <c r="E1186" s="185" t="s">
        <v>2565</v>
      </c>
      <c r="F1186" s="186" t="s">
        <v>2221</v>
      </c>
      <c r="G1186" s="187" t="s">
        <v>654</v>
      </c>
      <c r="H1186" s="188">
        <v>3</v>
      </c>
      <c r="I1186" s="188"/>
      <c r="J1186" s="188">
        <f t="shared" si="149"/>
        <v>0</v>
      </c>
      <c r="K1186" s="189"/>
      <c r="L1186" s="190"/>
      <c r="M1186" s="191"/>
      <c r="N1186" s="192" t="s">
        <v>35</v>
      </c>
      <c r="O1186" s="151">
        <v>0</v>
      </c>
      <c r="P1186" s="151">
        <f t="shared" si="150"/>
        <v>0</v>
      </c>
      <c r="Q1186" s="151">
        <v>0</v>
      </c>
      <c r="R1186" s="151">
        <f t="shared" si="151"/>
        <v>0</v>
      </c>
      <c r="S1186" s="151">
        <v>0</v>
      </c>
      <c r="T1186" s="152">
        <f t="shared" si="152"/>
        <v>0</v>
      </c>
      <c r="AR1186" s="153" t="s">
        <v>1393</v>
      </c>
      <c r="AT1186" s="153" t="s">
        <v>341</v>
      </c>
      <c r="AU1186" s="153" t="s">
        <v>80</v>
      </c>
      <c r="AY1186" s="3" t="s">
        <v>146</v>
      </c>
      <c r="BE1186" s="154">
        <f t="shared" si="153"/>
        <v>0</v>
      </c>
      <c r="BF1186" s="10"/>
      <c r="BG1186" s="154">
        <f t="shared" si="154"/>
        <v>0</v>
      </c>
      <c r="BH1186" s="154">
        <f t="shared" si="155"/>
        <v>0</v>
      </c>
      <c r="BI1186" s="154">
        <f t="shared" si="156"/>
        <v>0</v>
      </c>
      <c r="BJ1186" s="3" t="s">
        <v>80</v>
      </c>
      <c r="BK1186" s="155">
        <f t="shared" si="157"/>
        <v>0</v>
      </c>
      <c r="BL1186" s="82" t="s">
        <v>488</v>
      </c>
      <c r="BM1186" s="153" t="s">
        <v>2637</v>
      </c>
      <c r="BP1186" s="139">
        <f t="shared" si="148"/>
        <v>1.0710065950000001</v>
      </c>
      <c r="BQ1186" s="198">
        <v>8.5389999999999997</v>
      </c>
    </row>
    <row r="1187" spans="2:69" s="14" customFormat="1" ht="14.45" customHeight="1">
      <c r="B1187" s="142"/>
      <c r="C1187" s="184" t="s">
        <v>2638</v>
      </c>
      <c r="D1187" s="184" t="s">
        <v>341</v>
      </c>
      <c r="E1187" s="185" t="s">
        <v>2236</v>
      </c>
      <c r="F1187" s="186" t="s">
        <v>2237</v>
      </c>
      <c r="G1187" s="187" t="s">
        <v>151</v>
      </c>
      <c r="H1187" s="188">
        <v>6</v>
      </c>
      <c r="I1187" s="188"/>
      <c r="J1187" s="188">
        <f t="shared" si="149"/>
        <v>0</v>
      </c>
      <c r="K1187" s="189"/>
      <c r="L1187" s="190"/>
      <c r="M1187" s="191"/>
      <c r="N1187" s="192" t="s">
        <v>35</v>
      </c>
      <c r="O1187" s="151">
        <v>0</v>
      </c>
      <c r="P1187" s="151">
        <f t="shared" si="150"/>
        <v>0</v>
      </c>
      <c r="Q1187" s="151">
        <v>0</v>
      </c>
      <c r="R1187" s="151">
        <f t="shared" si="151"/>
        <v>0</v>
      </c>
      <c r="S1187" s="151">
        <v>0</v>
      </c>
      <c r="T1187" s="152">
        <f t="shared" si="152"/>
        <v>0</v>
      </c>
      <c r="AR1187" s="153" t="s">
        <v>1393</v>
      </c>
      <c r="AT1187" s="153" t="s">
        <v>341</v>
      </c>
      <c r="AU1187" s="153" t="s">
        <v>80</v>
      </c>
      <c r="AY1187" s="3" t="s">
        <v>146</v>
      </c>
      <c r="BE1187" s="154">
        <f t="shared" si="153"/>
        <v>0</v>
      </c>
      <c r="BF1187" s="10"/>
      <c r="BG1187" s="154">
        <f t="shared" si="154"/>
        <v>0</v>
      </c>
      <c r="BH1187" s="154">
        <f t="shared" si="155"/>
        <v>0</v>
      </c>
      <c r="BI1187" s="154">
        <f t="shared" si="156"/>
        <v>0</v>
      </c>
      <c r="BJ1187" s="3" t="s">
        <v>80</v>
      </c>
      <c r="BK1187" s="155">
        <f t="shared" si="157"/>
        <v>0</v>
      </c>
      <c r="BL1187" s="82" t="s">
        <v>488</v>
      </c>
      <c r="BM1187" s="153" t="s">
        <v>2639</v>
      </c>
      <c r="BP1187" s="139">
        <f t="shared" si="148"/>
        <v>1.0710065950000001</v>
      </c>
      <c r="BQ1187" s="198">
        <v>1.111</v>
      </c>
    </row>
    <row r="1188" spans="2:69" s="14" customFormat="1" ht="14.45" customHeight="1">
      <c r="B1188" s="142"/>
      <c r="C1188" s="184" t="s">
        <v>2640</v>
      </c>
      <c r="D1188" s="184" t="s">
        <v>341</v>
      </c>
      <c r="E1188" s="185" t="s">
        <v>2240</v>
      </c>
      <c r="F1188" s="186" t="s">
        <v>2241</v>
      </c>
      <c r="G1188" s="187" t="s">
        <v>151</v>
      </c>
      <c r="H1188" s="188">
        <v>4</v>
      </c>
      <c r="I1188" s="188"/>
      <c r="J1188" s="188">
        <f t="shared" si="149"/>
        <v>0</v>
      </c>
      <c r="K1188" s="189"/>
      <c r="L1188" s="190"/>
      <c r="M1188" s="191"/>
      <c r="N1188" s="192" t="s">
        <v>35</v>
      </c>
      <c r="O1188" s="151">
        <v>0</v>
      </c>
      <c r="P1188" s="151">
        <f t="shared" si="150"/>
        <v>0</v>
      </c>
      <c r="Q1188" s="151">
        <v>0</v>
      </c>
      <c r="R1188" s="151">
        <f t="shared" si="151"/>
        <v>0</v>
      </c>
      <c r="S1188" s="151">
        <v>0</v>
      </c>
      <c r="T1188" s="152">
        <f t="shared" si="152"/>
        <v>0</v>
      </c>
      <c r="AR1188" s="153" t="s">
        <v>1393</v>
      </c>
      <c r="AT1188" s="153" t="s">
        <v>341</v>
      </c>
      <c r="AU1188" s="153" t="s">
        <v>80</v>
      </c>
      <c r="AY1188" s="3" t="s">
        <v>146</v>
      </c>
      <c r="BE1188" s="154">
        <f t="shared" si="153"/>
        <v>0</v>
      </c>
      <c r="BF1188" s="10"/>
      <c r="BG1188" s="154">
        <f t="shared" si="154"/>
        <v>0</v>
      </c>
      <c r="BH1188" s="154">
        <f t="shared" si="155"/>
        <v>0</v>
      </c>
      <c r="BI1188" s="154">
        <f t="shared" si="156"/>
        <v>0</v>
      </c>
      <c r="BJ1188" s="3" t="s">
        <v>80</v>
      </c>
      <c r="BK1188" s="155">
        <f t="shared" si="157"/>
        <v>0</v>
      </c>
      <c r="BL1188" s="82" t="s">
        <v>488</v>
      </c>
      <c r="BM1188" s="153" t="s">
        <v>2641</v>
      </c>
      <c r="BP1188" s="139">
        <f t="shared" si="148"/>
        <v>1.0710065950000001</v>
      </c>
      <c r="BQ1188" s="198">
        <v>0.44</v>
      </c>
    </row>
    <row r="1189" spans="2:69" s="14" customFormat="1" ht="14.45" customHeight="1">
      <c r="B1189" s="142"/>
      <c r="C1189" s="184" t="s">
        <v>2642</v>
      </c>
      <c r="D1189" s="184" t="s">
        <v>341</v>
      </c>
      <c r="E1189" s="185" t="s">
        <v>2244</v>
      </c>
      <c r="F1189" s="186" t="s">
        <v>2245</v>
      </c>
      <c r="G1189" s="187" t="s">
        <v>151</v>
      </c>
      <c r="H1189" s="188">
        <v>20</v>
      </c>
      <c r="I1189" s="188"/>
      <c r="J1189" s="188">
        <f t="shared" si="149"/>
        <v>0</v>
      </c>
      <c r="K1189" s="189"/>
      <c r="L1189" s="190"/>
      <c r="M1189" s="191"/>
      <c r="N1189" s="192" t="s">
        <v>35</v>
      </c>
      <c r="O1189" s="151">
        <v>0</v>
      </c>
      <c r="P1189" s="151">
        <f t="shared" si="150"/>
        <v>0</v>
      </c>
      <c r="Q1189" s="151">
        <v>0</v>
      </c>
      <c r="R1189" s="151">
        <f t="shared" si="151"/>
        <v>0</v>
      </c>
      <c r="S1189" s="151">
        <v>0</v>
      </c>
      <c r="T1189" s="152">
        <f t="shared" si="152"/>
        <v>0</v>
      </c>
      <c r="AR1189" s="153" t="s">
        <v>1393</v>
      </c>
      <c r="AT1189" s="153" t="s">
        <v>341</v>
      </c>
      <c r="AU1189" s="153" t="s">
        <v>80</v>
      </c>
      <c r="AY1189" s="3" t="s">
        <v>146</v>
      </c>
      <c r="BE1189" s="154">
        <f t="shared" si="153"/>
        <v>0</v>
      </c>
      <c r="BF1189" s="10"/>
      <c r="BG1189" s="154">
        <f t="shared" si="154"/>
        <v>0</v>
      </c>
      <c r="BH1189" s="154">
        <f t="shared" si="155"/>
        <v>0</v>
      </c>
      <c r="BI1189" s="154">
        <f t="shared" si="156"/>
        <v>0</v>
      </c>
      <c r="BJ1189" s="3" t="s">
        <v>80</v>
      </c>
      <c r="BK1189" s="155">
        <f t="shared" si="157"/>
        <v>0</v>
      </c>
      <c r="BL1189" s="82" t="s">
        <v>488</v>
      </c>
      <c r="BM1189" s="153" t="s">
        <v>2643</v>
      </c>
      <c r="BP1189" s="139">
        <f t="shared" si="148"/>
        <v>1.0710065950000001</v>
      </c>
      <c r="BQ1189" s="198">
        <v>0.36299999999999999</v>
      </c>
    </row>
    <row r="1190" spans="2:69" s="14" customFormat="1" ht="14.45" customHeight="1">
      <c r="B1190" s="142"/>
      <c r="C1190" s="184" t="s">
        <v>2644</v>
      </c>
      <c r="D1190" s="184" t="s">
        <v>341</v>
      </c>
      <c r="E1190" s="185" t="s">
        <v>2248</v>
      </c>
      <c r="F1190" s="186" t="s">
        <v>2249</v>
      </c>
      <c r="G1190" s="187" t="s">
        <v>151</v>
      </c>
      <c r="H1190" s="188">
        <v>2</v>
      </c>
      <c r="I1190" s="188"/>
      <c r="J1190" s="188">
        <f t="shared" si="149"/>
        <v>0</v>
      </c>
      <c r="K1190" s="189"/>
      <c r="L1190" s="190"/>
      <c r="M1190" s="191"/>
      <c r="N1190" s="192" t="s">
        <v>35</v>
      </c>
      <c r="O1190" s="151">
        <v>0</v>
      </c>
      <c r="P1190" s="151">
        <f t="shared" si="150"/>
        <v>0</v>
      </c>
      <c r="Q1190" s="151">
        <v>0</v>
      </c>
      <c r="R1190" s="151">
        <f t="shared" si="151"/>
        <v>0</v>
      </c>
      <c r="S1190" s="151">
        <v>0</v>
      </c>
      <c r="T1190" s="152">
        <f t="shared" si="152"/>
        <v>0</v>
      </c>
      <c r="AR1190" s="153" t="s">
        <v>1393</v>
      </c>
      <c r="AT1190" s="153" t="s">
        <v>341</v>
      </c>
      <c r="AU1190" s="153" t="s">
        <v>80</v>
      </c>
      <c r="AY1190" s="3" t="s">
        <v>146</v>
      </c>
      <c r="BE1190" s="154">
        <f t="shared" si="153"/>
        <v>0</v>
      </c>
      <c r="BF1190" s="10"/>
      <c r="BG1190" s="154">
        <f t="shared" si="154"/>
        <v>0</v>
      </c>
      <c r="BH1190" s="154">
        <f t="shared" si="155"/>
        <v>0</v>
      </c>
      <c r="BI1190" s="154">
        <f t="shared" si="156"/>
        <v>0</v>
      </c>
      <c r="BJ1190" s="3" t="s">
        <v>80</v>
      </c>
      <c r="BK1190" s="155">
        <f t="shared" si="157"/>
        <v>0</v>
      </c>
      <c r="BL1190" s="82" t="s">
        <v>488</v>
      </c>
      <c r="BM1190" s="153" t="s">
        <v>2645</v>
      </c>
      <c r="BP1190" s="139">
        <f t="shared" si="148"/>
        <v>1.0710065950000001</v>
      </c>
      <c r="BQ1190" s="198">
        <v>0.308</v>
      </c>
    </row>
    <row r="1191" spans="2:69" s="14" customFormat="1" ht="14.45" customHeight="1">
      <c r="B1191" s="142"/>
      <c r="C1191" s="184" t="s">
        <v>2646</v>
      </c>
      <c r="D1191" s="184" t="s">
        <v>341</v>
      </c>
      <c r="E1191" s="185" t="s">
        <v>2252</v>
      </c>
      <c r="F1191" s="186" t="s">
        <v>2253</v>
      </c>
      <c r="G1191" s="187" t="s">
        <v>151</v>
      </c>
      <c r="H1191" s="188">
        <v>30</v>
      </c>
      <c r="I1191" s="188"/>
      <c r="J1191" s="188">
        <f t="shared" si="149"/>
        <v>0</v>
      </c>
      <c r="K1191" s="189"/>
      <c r="L1191" s="190"/>
      <c r="M1191" s="191"/>
      <c r="N1191" s="192" t="s">
        <v>35</v>
      </c>
      <c r="O1191" s="151">
        <v>0</v>
      </c>
      <c r="P1191" s="151">
        <f t="shared" si="150"/>
        <v>0</v>
      </c>
      <c r="Q1191" s="151">
        <v>0</v>
      </c>
      <c r="R1191" s="151">
        <f t="shared" si="151"/>
        <v>0</v>
      </c>
      <c r="S1191" s="151">
        <v>0</v>
      </c>
      <c r="T1191" s="152">
        <f t="shared" si="152"/>
        <v>0</v>
      </c>
      <c r="AR1191" s="153" t="s">
        <v>1393</v>
      </c>
      <c r="AT1191" s="153" t="s">
        <v>341</v>
      </c>
      <c r="AU1191" s="153" t="s">
        <v>80</v>
      </c>
      <c r="AY1191" s="3" t="s">
        <v>146</v>
      </c>
      <c r="BE1191" s="154">
        <f t="shared" si="153"/>
        <v>0</v>
      </c>
      <c r="BF1191" s="10"/>
      <c r="BG1191" s="154">
        <f t="shared" si="154"/>
        <v>0</v>
      </c>
      <c r="BH1191" s="154">
        <f t="shared" si="155"/>
        <v>0</v>
      </c>
      <c r="BI1191" s="154">
        <f t="shared" si="156"/>
        <v>0</v>
      </c>
      <c r="BJ1191" s="3" t="s">
        <v>80</v>
      </c>
      <c r="BK1191" s="155">
        <f t="shared" si="157"/>
        <v>0</v>
      </c>
      <c r="BL1191" s="82" t="s">
        <v>488</v>
      </c>
      <c r="BM1191" s="153" t="s">
        <v>2647</v>
      </c>
      <c r="BP1191" s="139">
        <f t="shared" si="148"/>
        <v>1.0710065950000001</v>
      </c>
      <c r="BQ1191" s="198">
        <v>0.14299999999999999</v>
      </c>
    </row>
    <row r="1192" spans="2:69" s="14" customFormat="1" ht="14.45" customHeight="1">
      <c r="B1192" s="142"/>
      <c r="C1192" s="184" t="s">
        <v>2648</v>
      </c>
      <c r="D1192" s="184" t="s">
        <v>341</v>
      </c>
      <c r="E1192" s="185" t="s">
        <v>2331</v>
      </c>
      <c r="F1192" s="186" t="s">
        <v>2332</v>
      </c>
      <c r="G1192" s="187" t="s">
        <v>654</v>
      </c>
      <c r="H1192" s="188">
        <v>2</v>
      </c>
      <c r="I1192" s="188"/>
      <c r="J1192" s="188">
        <f t="shared" si="149"/>
        <v>0</v>
      </c>
      <c r="K1192" s="189"/>
      <c r="L1192" s="190"/>
      <c r="M1192" s="191"/>
      <c r="N1192" s="192" t="s">
        <v>35</v>
      </c>
      <c r="O1192" s="151">
        <v>0</v>
      </c>
      <c r="P1192" s="151">
        <f t="shared" si="150"/>
        <v>0</v>
      </c>
      <c r="Q1192" s="151">
        <v>0</v>
      </c>
      <c r="R1192" s="151">
        <f t="shared" si="151"/>
        <v>0</v>
      </c>
      <c r="S1192" s="151">
        <v>0</v>
      </c>
      <c r="T1192" s="152">
        <f t="shared" si="152"/>
        <v>0</v>
      </c>
      <c r="AR1192" s="153" t="s">
        <v>1393</v>
      </c>
      <c r="AT1192" s="153" t="s">
        <v>341</v>
      </c>
      <c r="AU1192" s="153" t="s">
        <v>80</v>
      </c>
      <c r="AY1192" s="3" t="s">
        <v>146</v>
      </c>
      <c r="BE1192" s="154">
        <f t="shared" si="153"/>
        <v>0</v>
      </c>
      <c r="BF1192" s="10"/>
      <c r="BG1192" s="154">
        <f t="shared" si="154"/>
        <v>0</v>
      </c>
      <c r="BH1192" s="154">
        <f t="shared" si="155"/>
        <v>0</v>
      </c>
      <c r="BI1192" s="154">
        <f t="shared" si="156"/>
        <v>0</v>
      </c>
      <c r="BJ1192" s="3" t="s">
        <v>80</v>
      </c>
      <c r="BK1192" s="155">
        <f t="shared" si="157"/>
        <v>0</v>
      </c>
      <c r="BL1192" s="82" t="s">
        <v>488</v>
      </c>
      <c r="BM1192" s="153" t="s">
        <v>2649</v>
      </c>
      <c r="BP1192" s="139">
        <f t="shared" si="148"/>
        <v>1.0710065950000001</v>
      </c>
      <c r="BQ1192" s="198">
        <v>1.32</v>
      </c>
    </row>
    <row r="1193" spans="2:69" s="14" customFormat="1" ht="14.45" customHeight="1">
      <c r="B1193" s="142"/>
      <c r="C1193" s="184" t="s">
        <v>2650</v>
      </c>
      <c r="D1193" s="184" t="s">
        <v>341</v>
      </c>
      <c r="E1193" s="185" t="s">
        <v>2335</v>
      </c>
      <c r="F1193" s="186" t="s">
        <v>2336</v>
      </c>
      <c r="G1193" s="187" t="s">
        <v>654</v>
      </c>
      <c r="H1193" s="188">
        <v>2</v>
      </c>
      <c r="I1193" s="188"/>
      <c r="J1193" s="188">
        <f t="shared" si="149"/>
        <v>0</v>
      </c>
      <c r="K1193" s="189"/>
      <c r="L1193" s="190"/>
      <c r="M1193" s="191"/>
      <c r="N1193" s="192" t="s">
        <v>35</v>
      </c>
      <c r="O1193" s="151">
        <v>0</v>
      </c>
      <c r="P1193" s="151">
        <f t="shared" si="150"/>
        <v>0</v>
      </c>
      <c r="Q1193" s="151">
        <v>0</v>
      </c>
      <c r="R1193" s="151">
        <f t="shared" si="151"/>
        <v>0</v>
      </c>
      <c r="S1193" s="151">
        <v>0</v>
      </c>
      <c r="T1193" s="152">
        <f t="shared" si="152"/>
        <v>0</v>
      </c>
      <c r="AR1193" s="153" t="s">
        <v>1393</v>
      </c>
      <c r="AT1193" s="153" t="s">
        <v>341</v>
      </c>
      <c r="AU1193" s="153" t="s">
        <v>80</v>
      </c>
      <c r="AY1193" s="3" t="s">
        <v>146</v>
      </c>
      <c r="BE1193" s="154">
        <f t="shared" si="153"/>
        <v>0</v>
      </c>
      <c r="BF1193" s="10"/>
      <c r="BG1193" s="154">
        <f t="shared" si="154"/>
        <v>0</v>
      </c>
      <c r="BH1193" s="154">
        <f t="shared" si="155"/>
        <v>0</v>
      </c>
      <c r="BI1193" s="154">
        <f t="shared" si="156"/>
        <v>0</v>
      </c>
      <c r="BJ1193" s="3" t="s">
        <v>80</v>
      </c>
      <c r="BK1193" s="155">
        <f t="shared" si="157"/>
        <v>0</v>
      </c>
      <c r="BL1193" s="82" t="s">
        <v>488</v>
      </c>
      <c r="BM1193" s="153" t="s">
        <v>2651</v>
      </c>
      <c r="BP1193" s="139">
        <f t="shared" si="148"/>
        <v>1.0710065950000001</v>
      </c>
      <c r="BQ1193" s="198">
        <v>1.32</v>
      </c>
    </row>
    <row r="1194" spans="2:69" s="14" customFormat="1" ht="14.45" customHeight="1">
      <c r="B1194" s="142"/>
      <c r="C1194" s="184" t="s">
        <v>2652</v>
      </c>
      <c r="D1194" s="184" t="s">
        <v>341</v>
      </c>
      <c r="E1194" s="185" t="s">
        <v>2589</v>
      </c>
      <c r="F1194" s="186" t="s">
        <v>2590</v>
      </c>
      <c r="G1194" s="187" t="s">
        <v>151</v>
      </c>
      <c r="H1194" s="188">
        <v>2</v>
      </c>
      <c r="I1194" s="188"/>
      <c r="J1194" s="188">
        <f t="shared" si="149"/>
        <v>0</v>
      </c>
      <c r="K1194" s="189"/>
      <c r="L1194" s="190"/>
      <c r="M1194" s="191"/>
      <c r="N1194" s="192" t="s">
        <v>35</v>
      </c>
      <c r="O1194" s="151">
        <v>0</v>
      </c>
      <c r="P1194" s="151">
        <f t="shared" si="150"/>
        <v>0</v>
      </c>
      <c r="Q1194" s="151">
        <v>0</v>
      </c>
      <c r="R1194" s="151">
        <f t="shared" si="151"/>
        <v>0</v>
      </c>
      <c r="S1194" s="151">
        <v>0</v>
      </c>
      <c r="T1194" s="152">
        <f t="shared" si="152"/>
        <v>0</v>
      </c>
      <c r="AR1194" s="153" t="s">
        <v>1393</v>
      </c>
      <c r="AT1194" s="153" t="s">
        <v>341</v>
      </c>
      <c r="AU1194" s="153" t="s">
        <v>80</v>
      </c>
      <c r="AY1194" s="3" t="s">
        <v>146</v>
      </c>
      <c r="BE1194" s="154">
        <f t="shared" si="153"/>
        <v>0</v>
      </c>
      <c r="BF1194" s="10"/>
      <c r="BG1194" s="154">
        <f t="shared" si="154"/>
        <v>0</v>
      </c>
      <c r="BH1194" s="154">
        <f t="shared" si="155"/>
        <v>0</v>
      </c>
      <c r="BI1194" s="154">
        <f t="shared" si="156"/>
        <v>0</v>
      </c>
      <c r="BJ1194" s="3" t="s">
        <v>80</v>
      </c>
      <c r="BK1194" s="155">
        <f t="shared" si="157"/>
        <v>0</v>
      </c>
      <c r="BL1194" s="82" t="s">
        <v>488</v>
      </c>
      <c r="BM1194" s="153" t="s">
        <v>2653</v>
      </c>
      <c r="BP1194" s="139">
        <f t="shared" si="148"/>
        <v>1.0710065950000001</v>
      </c>
      <c r="BQ1194" s="198">
        <v>1.111</v>
      </c>
    </row>
    <row r="1195" spans="2:69" s="14" customFormat="1" ht="14.45" customHeight="1">
      <c r="B1195" s="142"/>
      <c r="C1195" s="184" t="s">
        <v>2654</v>
      </c>
      <c r="D1195" s="184" t="s">
        <v>341</v>
      </c>
      <c r="E1195" s="185" t="s">
        <v>2655</v>
      </c>
      <c r="F1195" s="186" t="s">
        <v>2269</v>
      </c>
      <c r="G1195" s="187"/>
      <c r="H1195" s="188">
        <v>1</v>
      </c>
      <c r="I1195" s="188"/>
      <c r="J1195" s="188">
        <f t="shared" si="149"/>
        <v>0</v>
      </c>
      <c r="K1195" s="189"/>
      <c r="L1195" s="190"/>
      <c r="M1195" s="191"/>
      <c r="N1195" s="192" t="s">
        <v>35</v>
      </c>
      <c r="O1195" s="151">
        <v>0</v>
      </c>
      <c r="P1195" s="151">
        <f t="shared" si="150"/>
        <v>0</v>
      </c>
      <c r="Q1195" s="151">
        <v>0</v>
      </c>
      <c r="R1195" s="151">
        <f t="shared" si="151"/>
        <v>0</v>
      </c>
      <c r="S1195" s="151">
        <v>0</v>
      </c>
      <c r="T1195" s="152">
        <f t="shared" si="152"/>
        <v>0</v>
      </c>
      <c r="AR1195" s="153" t="s">
        <v>1393</v>
      </c>
      <c r="AT1195" s="153" t="s">
        <v>341</v>
      </c>
      <c r="AU1195" s="153" t="s">
        <v>80</v>
      </c>
      <c r="AY1195" s="3" t="s">
        <v>146</v>
      </c>
      <c r="BE1195" s="154">
        <f t="shared" si="153"/>
        <v>0</v>
      </c>
      <c r="BF1195" s="10"/>
      <c r="BG1195" s="154">
        <f t="shared" si="154"/>
        <v>0</v>
      </c>
      <c r="BH1195" s="154">
        <f t="shared" si="155"/>
        <v>0</v>
      </c>
      <c r="BI1195" s="154">
        <f t="shared" si="156"/>
        <v>0</v>
      </c>
      <c r="BJ1195" s="3" t="s">
        <v>80</v>
      </c>
      <c r="BK1195" s="155">
        <f t="shared" si="157"/>
        <v>0</v>
      </c>
      <c r="BL1195" s="82" t="s">
        <v>488</v>
      </c>
      <c r="BM1195" s="153" t="s">
        <v>2656</v>
      </c>
      <c r="BP1195" s="139">
        <f t="shared" si="148"/>
        <v>1.0710065950000001</v>
      </c>
      <c r="BQ1195" s="198">
        <v>16.236000000000001</v>
      </c>
    </row>
    <row r="1196" spans="2:69" s="14" customFormat="1" ht="14.45" customHeight="1">
      <c r="B1196" s="142"/>
      <c r="C1196" s="184" t="s">
        <v>2657</v>
      </c>
      <c r="D1196" s="184" t="s">
        <v>341</v>
      </c>
      <c r="E1196" s="185" t="s">
        <v>2658</v>
      </c>
      <c r="F1196" s="186" t="s">
        <v>2525</v>
      </c>
      <c r="G1196" s="187"/>
      <c r="H1196" s="188">
        <v>1</v>
      </c>
      <c r="I1196" s="188"/>
      <c r="J1196" s="188">
        <f t="shared" si="149"/>
        <v>0</v>
      </c>
      <c r="K1196" s="189"/>
      <c r="L1196" s="190"/>
      <c r="M1196" s="191"/>
      <c r="N1196" s="192" t="s">
        <v>35</v>
      </c>
      <c r="O1196" s="151">
        <v>0</v>
      </c>
      <c r="P1196" s="151">
        <f t="shared" si="150"/>
        <v>0</v>
      </c>
      <c r="Q1196" s="151">
        <v>0</v>
      </c>
      <c r="R1196" s="151">
        <f t="shared" si="151"/>
        <v>0</v>
      </c>
      <c r="S1196" s="151">
        <v>0</v>
      </c>
      <c r="T1196" s="152">
        <f t="shared" si="152"/>
        <v>0</v>
      </c>
      <c r="AR1196" s="153" t="s">
        <v>1393</v>
      </c>
      <c r="AT1196" s="153" t="s">
        <v>341</v>
      </c>
      <c r="AU1196" s="153" t="s">
        <v>80</v>
      </c>
      <c r="AY1196" s="3" t="s">
        <v>146</v>
      </c>
      <c r="BE1196" s="154">
        <f t="shared" si="153"/>
        <v>0</v>
      </c>
      <c r="BF1196" s="10"/>
      <c r="BG1196" s="154">
        <f t="shared" si="154"/>
        <v>0</v>
      </c>
      <c r="BH1196" s="154">
        <f t="shared" si="155"/>
        <v>0</v>
      </c>
      <c r="BI1196" s="154">
        <f t="shared" si="156"/>
        <v>0</v>
      </c>
      <c r="BJ1196" s="3" t="s">
        <v>80</v>
      </c>
      <c r="BK1196" s="155">
        <f t="shared" si="157"/>
        <v>0</v>
      </c>
      <c r="BL1196" s="82" t="s">
        <v>488</v>
      </c>
      <c r="BM1196" s="153" t="s">
        <v>2659</v>
      </c>
      <c r="BP1196" s="139">
        <f t="shared" si="148"/>
        <v>1.0710065950000001</v>
      </c>
      <c r="BQ1196" s="198">
        <v>5.4119999999999999</v>
      </c>
    </row>
    <row r="1197" spans="2:69" s="14" customFormat="1" ht="14.45" customHeight="1">
      <c r="B1197" s="142"/>
      <c r="C1197" s="184" t="s">
        <v>2660</v>
      </c>
      <c r="D1197" s="184" t="s">
        <v>341</v>
      </c>
      <c r="E1197" s="185" t="s">
        <v>2661</v>
      </c>
      <c r="F1197" s="186" t="s">
        <v>2277</v>
      </c>
      <c r="G1197" s="187"/>
      <c r="H1197" s="188">
        <v>1</v>
      </c>
      <c r="I1197" s="188"/>
      <c r="J1197" s="188">
        <f t="shared" si="149"/>
        <v>0</v>
      </c>
      <c r="K1197" s="189"/>
      <c r="L1197" s="190"/>
      <c r="M1197" s="191"/>
      <c r="N1197" s="192" t="s">
        <v>35</v>
      </c>
      <c r="O1197" s="151">
        <v>0</v>
      </c>
      <c r="P1197" s="151">
        <f t="shared" si="150"/>
        <v>0</v>
      </c>
      <c r="Q1197" s="151">
        <v>0</v>
      </c>
      <c r="R1197" s="151">
        <f t="shared" si="151"/>
        <v>0</v>
      </c>
      <c r="S1197" s="151">
        <v>0</v>
      </c>
      <c r="T1197" s="152">
        <f t="shared" si="152"/>
        <v>0</v>
      </c>
      <c r="AR1197" s="153" t="s">
        <v>1393</v>
      </c>
      <c r="AT1197" s="153" t="s">
        <v>341</v>
      </c>
      <c r="AU1197" s="153" t="s">
        <v>80</v>
      </c>
      <c r="AY1197" s="3" t="s">
        <v>146</v>
      </c>
      <c r="BE1197" s="154">
        <f t="shared" si="153"/>
        <v>0</v>
      </c>
      <c r="BF1197" s="10"/>
      <c r="BG1197" s="154">
        <f t="shared" si="154"/>
        <v>0</v>
      </c>
      <c r="BH1197" s="154">
        <f t="shared" si="155"/>
        <v>0</v>
      </c>
      <c r="BI1197" s="154">
        <f t="shared" si="156"/>
        <v>0</v>
      </c>
      <c r="BJ1197" s="3" t="s">
        <v>80</v>
      </c>
      <c r="BK1197" s="155">
        <f t="shared" si="157"/>
        <v>0</v>
      </c>
      <c r="BL1197" s="82" t="s">
        <v>488</v>
      </c>
      <c r="BM1197" s="153" t="s">
        <v>2662</v>
      </c>
      <c r="BP1197" s="139">
        <f t="shared" si="148"/>
        <v>1.0710065950000001</v>
      </c>
      <c r="BQ1197" s="198">
        <v>32.472000000000001</v>
      </c>
    </row>
    <row r="1198" spans="2:69" s="14" customFormat="1" ht="14.45" customHeight="1">
      <c r="B1198" s="142"/>
      <c r="C1198" s="184" t="s">
        <v>2663</v>
      </c>
      <c r="D1198" s="184" t="s">
        <v>341</v>
      </c>
      <c r="E1198" s="185" t="s">
        <v>2664</v>
      </c>
      <c r="F1198" s="186" t="s">
        <v>2281</v>
      </c>
      <c r="G1198" s="187"/>
      <c r="H1198" s="188">
        <v>1</v>
      </c>
      <c r="I1198" s="188"/>
      <c r="J1198" s="188">
        <f t="shared" si="149"/>
        <v>0</v>
      </c>
      <c r="K1198" s="189"/>
      <c r="L1198" s="190"/>
      <c r="M1198" s="191"/>
      <c r="N1198" s="192" t="s">
        <v>35</v>
      </c>
      <c r="O1198" s="151">
        <v>0</v>
      </c>
      <c r="P1198" s="151">
        <f t="shared" si="150"/>
        <v>0</v>
      </c>
      <c r="Q1198" s="151">
        <v>0</v>
      </c>
      <c r="R1198" s="151">
        <f t="shared" si="151"/>
        <v>0</v>
      </c>
      <c r="S1198" s="151">
        <v>0</v>
      </c>
      <c r="T1198" s="152">
        <f t="shared" si="152"/>
        <v>0</v>
      </c>
      <c r="AR1198" s="153" t="s">
        <v>1393</v>
      </c>
      <c r="AT1198" s="153" t="s">
        <v>341</v>
      </c>
      <c r="AU1198" s="153" t="s">
        <v>80</v>
      </c>
      <c r="AY1198" s="3" t="s">
        <v>146</v>
      </c>
      <c r="BE1198" s="154">
        <f t="shared" si="153"/>
        <v>0</v>
      </c>
      <c r="BF1198" s="10"/>
      <c r="BG1198" s="154">
        <f t="shared" si="154"/>
        <v>0</v>
      </c>
      <c r="BH1198" s="154">
        <f t="shared" si="155"/>
        <v>0</v>
      </c>
      <c r="BI1198" s="154">
        <f t="shared" si="156"/>
        <v>0</v>
      </c>
      <c r="BJ1198" s="3" t="s">
        <v>80</v>
      </c>
      <c r="BK1198" s="155">
        <f t="shared" si="157"/>
        <v>0</v>
      </c>
      <c r="BL1198" s="82" t="s">
        <v>488</v>
      </c>
      <c r="BM1198" s="153" t="s">
        <v>2665</v>
      </c>
      <c r="BP1198" s="139">
        <f t="shared" si="148"/>
        <v>1.0710065950000001</v>
      </c>
      <c r="BQ1198" s="198">
        <v>25.509</v>
      </c>
    </row>
    <row r="1199" spans="2:69" s="129" customFormat="1" ht="22.9" customHeight="1">
      <c r="B1199" s="130"/>
      <c r="D1199" s="131" t="s">
        <v>68</v>
      </c>
      <c r="E1199" s="140" t="s">
        <v>2666</v>
      </c>
      <c r="F1199" s="140" t="s">
        <v>2667</v>
      </c>
      <c r="J1199" s="141">
        <f>BK1199</f>
        <v>0</v>
      </c>
      <c r="L1199" s="130"/>
      <c r="M1199" s="134"/>
      <c r="P1199" s="135">
        <f>SUM(P1200:P1211)</f>
        <v>0</v>
      </c>
      <c r="R1199" s="135">
        <f>SUM(R1200:R1211)</f>
        <v>0</v>
      </c>
      <c r="T1199" s="136">
        <f>SUM(T1200:T1211)</f>
        <v>0</v>
      </c>
      <c r="AR1199" s="131" t="s">
        <v>84</v>
      </c>
      <c r="AT1199" s="137" t="s">
        <v>68</v>
      </c>
      <c r="AU1199" s="137" t="s">
        <v>76</v>
      </c>
      <c r="AY1199" s="131" t="s">
        <v>146</v>
      </c>
      <c r="BK1199" s="138">
        <f>SUM(BK1200:BK1211)</f>
        <v>0</v>
      </c>
      <c r="BL1199" s="137"/>
      <c r="BP1199" s="139"/>
    </row>
    <row r="1200" spans="2:69" s="14" customFormat="1" ht="24.2" customHeight="1">
      <c r="B1200" s="142"/>
      <c r="C1200" s="184" t="s">
        <v>2668</v>
      </c>
      <c r="D1200" s="184" t="s">
        <v>341</v>
      </c>
      <c r="E1200" s="185" t="s">
        <v>2669</v>
      </c>
      <c r="F1200" s="186" t="s">
        <v>2670</v>
      </c>
      <c r="G1200" s="187" t="s">
        <v>654</v>
      </c>
      <c r="H1200" s="188">
        <v>1</v>
      </c>
      <c r="I1200" s="188"/>
      <c r="J1200" s="188">
        <f t="shared" ref="J1200:J1211" si="158">ROUND(I1200*H1200,3)</f>
        <v>0</v>
      </c>
      <c r="K1200" s="189"/>
      <c r="L1200" s="190"/>
      <c r="M1200" s="191"/>
      <c r="N1200" s="192" t="s">
        <v>35</v>
      </c>
      <c r="O1200" s="151">
        <v>0</v>
      </c>
      <c r="P1200" s="151">
        <f t="shared" ref="P1200:P1211" si="159">O1200*H1200</f>
        <v>0</v>
      </c>
      <c r="Q1200" s="151">
        <v>0</v>
      </c>
      <c r="R1200" s="151">
        <f t="shared" ref="R1200:R1211" si="160">Q1200*H1200</f>
        <v>0</v>
      </c>
      <c r="S1200" s="151">
        <v>0</v>
      </c>
      <c r="T1200" s="152">
        <f t="shared" ref="T1200:T1211" si="161">S1200*H1200</f>
        <v>0</v>
      </c>
      <c r="AR1200" s="153" t="s">
        <v>1393</v>
      </c>
      <c r="AT1200" s="153" t="s">
        <v>341</v>
      </c>
      <c r="AU1200" s="153" t="s">
        <v>80</v>
      </c>
      <c r="AY1200" s="3" t="s">
        <v>146</v>
      </c>
      <c r="BE1200" s="154">
        <f t="shared" ref="BE1200:BE1211" si="162">IF(N1200="základná",J1200,0)</f>
        <v>0</v>
      </c>
      <c r="BF1200" s="154">
        <f t="shared" ref="BF1200:BF1211" si="163">IF(N1200="znížená",J1200,0)</f>
        <v>0</v>
      </c>
      <c r="BG1200" s="154">
        <f t="shared" ref="BG1200:BG1211" si="164">IF(N1200="zákl. prenesená",J1200,0)</f>
        <v>0</v>
      </c>
      <c r="BH1200" s="154">
        <f t="shared" ref="BH1200:BH1211" si="165">IF(N1200="zníž. prenesená",J1200,0)</f>
        <v>0</v>
      </c>
      <c r="BI1200" s="154">
        <f t="shared" ref="BI1200:BI1211" si="166">IF(N1200="nulová",J1200,0)</f>
        <v>0</v>
      </c>
      <c r="BJ1200" s="3" t="s">
        <v>80</v>
      </c>
      <c r="BK1200" s="155">
        <f t="shared" ref="BK1200:BK1211" si="167">ROUND(I1200*H1200,3)</f>
        <v>0</v>
      </c>
      <c r="BL1200" s="82" t="s">
        <v>488</v>
      </c>
      <c r="BM1200" s="153" t="s">
        <v>2671</v>
      </c>
      <c r="BP1200" s="83"/>
    </row>
    <row r="1201" spans="2:68" s="14" customFormat="1" ht="24.2" customHeight="1">
      <c r="B1201" s="142"/>
      <c r="C1201" s="184" t="s">
        <v>2672</v>
      </c>
      <c r="D1201" s="184" t="s">
        <v>341</v>
      </c>
      <c r="E1201" s="185" t="s">
        <v>2673</v>
      </c>
      <c r="F1201" s="186" t="s">
        <v>2674</v>
      </c>
      <c r="G1201" s="187" t="s">
        <v>654</v>
      </c>
      <c r="H1201" s="188">
        <v>1</v>
      </c>
      <c r="I1201" s="188"/>
      <c r="J1201" s="188">
        <f t="shared" si="158"/>
        <v>0</v>
      </c>
      <c r="K1201" s="189"/>
      <c r="L1201" s="190"/>
      <c r="M1201" s="191"/>
      <c r="N1201" s="192" t="s">
        <v>35</v>
      </c>
      <c r="O1201" s="151">
        <v>0</v>
      </c>
      <c r="P1201" s="151">
        <f t="shared" si="159"/>
        <v>0</v>
      </c>
      <c r="Q1201" s="151">
        <v>0</v>
      </c>
      <c r="R1201" s="151">
        <f t="shared" si="160"/>
        <v>0</v>
      </c>
      <c r="S1201" s="151">
        <v>0</v>
      </c>
      <c r="T1201" s="152">
        <f t="shared" si="161"/>
        <v>0</v>
      </c>
      <c r="AR1201" s="153" t="s">
        <v>1393</v>
      </c>
      <c r="AT1201" s="153" t="s">
        <v>341</v>
      </c>
      <c r="AU1201" s="153" t="s">
        <v>80</v>
      </c>
      <c r="AY1201" s="3" t="s">
        <v>146</v>
      </c>
      <c r="BE1201" s="154">
        <f t="shared" si="162"/>
        <v>0</v>
      </c>
      <c r="BF1201" s="154">
        <f t="shared" si="163"/>
        <v>0</v>
      </c>
      <c r="BG1201" s="154">
        <f t="shared" si="164"/>
        <v>0</v>
      </c>
      <c r="BH1201" s="154">
        <f t="shared" si="165"/>
        <v>0</v>
      </c>
      <c r="BI1201" s="154">
        <f t="shared" si="166"/>
        <v>0</v>
      </c>
      <c r="BJ1201" s="3" t="s">
        <v>80</v>
      </c>
      <c r="BK1201" s="155">
        <f t="shared" si="167"/>
        <v>0</v>
      </c>
      <c r="BL1201" s="82" t="s">
        <v>488</v>
      </c>
      <c r="BM1201" s="153" t="s">
        <v>2675</v>
      </c>
      <c r="BP1201" s="83"/>
    </row>
    <row r="1202" spans="2:68" s="14" customFormat="1" ht="14.45" customHeight="1">
      <c r="B1202" s="142"/>
      <c r="C1202" s="184" t="s">
        <v>2676</v>
      </c>
      <c r="D1202" s="184" t="s">
        <v>341</v>
      </c>
      <c r="E1202" s="185" t="s">
        <v>2677</v>
      </c>
      <c r="F1202" s="186" t="s">
        <v>2678</v>
      </c>
      <c r="G1202" s="187" t="s">
        <v>654</v>
      </c>
      <c r="H1202" s="188">
        <v>1</v>
      </c>
      <c r="I1202" s="188"/>
      <c r="J1202" s="188">
        <f t="shared" si="158"/>
        <v>0</v>
      </c>
      <c r="K1202" s="189"/>
      <c r="L1202" s="190"/>
      <c r="M1202" s="191"/>
      <c r="N1202" s="192" t="s">
        <v>35</v>
      </c>
      <c r="O1202" s="151">
        <v>0</v>
      </c>
      <c r="P1202" s="151">
        <f t="shared" si="159"/>
        <v>0</v>
      </c>
      <c r="Q1202" s="151">
        <v>0</v>
      </c>
      <c r="R1202" s="151">
        <f t="shared" si="160"/>
        <v>0</v>
      </c>
      <c r="S1202" s="151">
        <v>0</v>
      </c>
      <c r="T1202" s="152">
        <f t="shared" si="161"/>
        <v>0</v>
      </c>
      <c r="AR1202" s="153" t="s">
        <v>1393</v>
      </c>
      <c r="AT1202" s="153" t="s">
        <v>341</v>
      </c>
      <c r="AU1202" s="153" t="s">
        <v>80</v>
      </c>
      <c r="AY1202" s="3" t="s">
        <v>146</v>
      </c>
      <c r="BE1202" s="154">
        <f t="shared" si="162"/>
        <v>0</v>
      </c>
      <c r="BF1202" s="154">
        <f t="shared" si="163"/>
        <v>0</v>
      </c>
      <c r="BG1202" s="154">
        <f t="shared" si="164"/>
        <v>0</v>
      </c>
      <c r="BH1202" s="154">
        <f t="shared" si="165"/>
        <v>0</v>
      </c>
      <c r="BI1202" s="154">
        <f t="shared" si="166"/>
        <v>0</v>
      </c>
      <c r="BJ1202" s="3" t="s">
        <v>80</v>
      </c>
      <c r="BK1202" s="155">
        <f t="shared" si="167"/>
        <v>0</v>
      </c>
      <c r="BL1202" s="82" t="s">
        <v>488</v>
      </c>
      <c r="BM1202" s="153" t="s">
        <v>2679</v>
      </c>
      <c r="BP1202" s="83"/>
    </row>
    <row r="1203" spans="2:68" s="14" customFormat="1" ht="14.45" customHeight="1">
      <c r="B1203" s="142"/>
      <c r="C1203" s="184" t="s">
        <v>2680</v>
      </c>
      <c r="D1203" s="184" t="s">
        <v>341</v>
      </c>
      <c r="E1203" s="185" t="s">
        <v>2681</v>
      </c>
      <c r="F1203" s="186" t="s">
        <v>2682</v>
      </c>
      <c r="G1203" s="187" t="s">
        <v>654</v>
      </c>
      <c r="H1203" s="188">
        <v>1</v>
      </c>
      <c r="I1203" s="188"/>
      <c r="J1203" s="188">
        <f t="shared" si="158"/>
        <v>0</v>
      </c>
      <c r="K1203" s="189"/>
      <c r="L1203" s="190"/>
      <c r="M1203" s="191"/>
      <c r="N1203" s="192" t="s">
        <v>35</v>
      </c>
      <c r="O1203" s="151">
        <v>0</v>
      </c>
      <c r="P1203" s="151">
        <f t="shared" si="159"/>
        <v>0</v>
      </c>
      <c r="Q1203" s="151">
        <v>0</v>
      </c>
      <c r="R1203" s="151">
        <f t="shared" si="160"/>
        <v>0</v>
      </c>
      <c r="S1203" s="151">
        <v>0</v>
      </c>
      <c r="T1203" s="152">
        <f t="shared" si="161"/>
        <v>0</v>
      </c>
      <c r="AR1203" s="153" t="s">
        <v>1393</v>
      </c>
      <c r="AT1203" s="153" t="s">
        <v>341</v>
      </c>
      <c r="AU1203" s="153" t="s">
        <v>80</v>
      </c>
      <c r="AY1203" s="3" t="s">
        <v>146</v>
      </c>
      <c r="BE1203" s="154">
        <f t="shared" si="162"/>
        <v>0</v>
      </c>
      <c r="BF1203" s="154">
        <f t="shared" si="163"/>
        <v>0</v>
      </c>
      <c r="BG1203" s="154">
        <f t="shared" si="164"/>
        <v>0</v>
      </c>
      <c r="BH1203" s="154">
        <f t="shared" si="165"/>
        <v>0</v>
      </c>
      <c r="BI1203" s="154">
        <f t="shared" si="166"/>
        <v>0</v>
      </c>
      <c r="BJ1203" s="3" t="s">
        <v>80</v>
      </c>
      <c r="BK1203" s="155">
        <f t="shared" si="167"/>
        <v>0</v>
      </c>
      <c r="BL1203" s="82" t="s">
        <v>488</v>
      </c>
      <c r="BM1203" s="153" t="s">
        <v>2683</v>
      </c>
      <c r="BP1203" s="83"/>
    </row>
    <row r="1204" spans="2:68" s="14" customFormat="1" ht="14.45" customHeight="1">
      <c r="B1204" s="142"/>
      <c r="C1204" s="184" t="s">
        <v>2684</v>
      </c>
      <c r="D1204" s="184" t="s">
        <v>341</v>
      </c>
      <c r="E1204" s="185" t="s">
        <v>2685</v>
      </c>
      <c r="F1204" s="186" t="s">
        <v>2686</v>
      </c>
      <c r="G1204" s="187" t="s">
        <v>654</v>
      </c>
      <c r="H1204" s="188">
        <v>1</v>
      </c>
      <c r="I1204" s="188"/>
      <c r="J1204" s="188">
        <f t="shared" si="158"/>
        <v>0</v>
      </c>
      <c r="K1204" s="189"/>
      <c r="L1204" s="190"/>
      <c r="M1204" s="191"/>
      <c r="N1204" s="192" t="s">
        <v>35</v>
      </c>
      <c r="O1204" s="151">
        <v>0</v>
      </c>
      <c r="P1204" s="151">
        <f t="shared" si="159"/>
        <v>0</v>
      </c>
      <c r="Q1204" s="151">
        <v>0</v>
      </c>
      <c r="R1204" s="151">
        <f t="shared" si="160"/>
        <v>0</v>
      </c>
      <c r="S1204" s="151">
        <v>0</v>
      </c>
      <c r="T1204" s="152">
        <f t="shared" si="161"/>
        <v>0</v>
      </c>
      <c r="AR1204" s="153" t="s">
        <v>1393</v>
      </c>
      <c r="AT1204" s="153" t="s">
        <v>341</v>
      </c>
      <c r="AU1204" s="153" t="s">
        <v>80</v>
      </c>
      <c r="AY1204" s="3" t="s">
        <v>146</v>
      </c>
      <c r="BE1204" s="154">
        <f t="shared" si="162"/>
        <v>0</v>
      </c>
      <c r="BF1204" s="154">
        <f t="shared" si="163"/>
        <v>0</v>
      </c>
      <c r="BG1204" s="154">
        <f t="shared" si="164"/>
        <v>0</v>
      </c>
      <c r="BH1204" s="154">
        <f t="shared" si="165"/>
        <v>0</v>
      </c>
      <c r="BI1204" s="154">
        <f t="shared" si="166"/>
        <v>0</v>
      </c>
      <c r="BJ1204" s="3" t="s">
        <v>80</v>
      </c>
      <c r="BK1204" s="155">
        <f t="shared" si="167"/>
        <v>0</v>
      </c>
      <c r="BL1204" s="82" t="s">
        <v>488</v>
      </c>
      <c r="BM1204" s="153" t="s">
        <v>2687</v>
      </c>
      <c r="BP1204" s="83"/>
    </row>
    <row r="1205" spans="2:68" s="14" customFormat="1" ht="14.45" customHeight="1">
      <c r="B1205" s="142"/>
      <c r="C1205" s="184" t="s">
        <v>2688</v>
      </c>
      <c r="D1205" s="184" t="s">
        <v>341</v>
      </c>
      <c r="E1205" s="185" t="s">
        <v>2689</v>
      </c>
      <c r="F1205" s="186" t="s">
        <v>2690</v>
      </c>
      <c r="G1205" s="187" t="s">
        <v>654</v>
      </c>
      <c r="H1205" s="188">
        <v>20</v>
      </c>
      <c r="I1205" s="188"/>
      <c r="J1205" s="188">
        <f t="shared" si="158"/>
        <v>0</v>
      </c>
      <c r="K1205" s="189"/>
      <c r="L1205" s="190"/>
      <c r="M1205" s="191"/>
      <c r="N1205" s="192" t="s">
        <v>35</v>
      </c>
      <c r="O1205" s="151">
        <v>0</v>
      </c>
      <c r="P1205" s="151">
        <f t="shared" si="159"/>
        <v>0</v>
      </c>
      <c r="Q1205" s="151">
        <v>0</v>
      </c>
      <c r="R1205" s="151">
        <f t="shared" si="160"/>
        <v>0</v>
      </c>
      <c r="S1205" s="151">
        <v>0</v>
      </c>
      <c r="T1205" s="152">
        <f t="shared" si="161"/>
        <v>0</v>
      </c>
      <c r="AR1205" s="153" t="s">
        <v>1393</v>
      </c>
      <c r="AT1205" s="153" t="s">
        <v>341</v>
      </c>
      <c r="AU1205" s="153" t="s">
        <v>80</v>
      </c>
      <c r="AY1205" s="3" t="s">
        <v>146</v>
      </c>
      <c r="BE1205" s="154">
        <f t="shared" si="162"/>
        <v>0</v>
      </c>
      <c r="BF1205" s="154">
        <f t="shared" si="163"/>
        <v>0</v>
      </c>
      <c r="BG1205" s="154">
        <f t="shared" si="164"/>
        <v>0</v>
      </c>
      <c r="BH1205" s="154">
        <f t="shared" si="165"/>
        <v>0</v>
      </c>
      <c r="BI1205" s="154">
        <f t="shared" si="166"/>
        <v>0</v>
      </c>
      <c r="BJ1205" s="3" t="s">
        <v>80</v>
      </c>
      <c r="BK1205" s="155">
        <f t="shared" si="167"/>
        <v>0</v>
      </c>
      <c r="BL1205" s="82" t="s">
        <v>488</v>
      </c>
      <c r="BM1205" s="153" t="s">
        <v>2691</v>
      </c>
      <c r="BP1205" s="83"/>
    </row>
    <row r="1206" spans="2:68" s="14" customFormat="1" ht="14.45" customHeight="1">
      <c r="B1206" s="142"/>
      <c r="C1206" s="184" t="s">
        <v>2692</v>
      </c>
      <c r="D1206" s="184" t="s">
        <v>341</v>
      </c>
      <c r="E1206" s="185" t="s">
        <v>2693</v>
      </c>
      <c r="F1206" s="186" t="s">
        <v>2694</v>
      </c>
      <c r="G1206" s="187" t="s">
        <v>654</v>
      </c>
      <c r="H1206" s="188">
        <v>5</v>
      </c>
      <c r="I1206" s="188"/>
      <c r="J1206" s="188">
        <f t="shared" si="158"/>
        <v>0</v>
      </c>
      <c r="K1206" s="189"/>
      <c r="L1206" s="190"/>
      <c r="M1206" s="191"/>
      <c r="N1206" s="192" t="s">
        <v>35</v>
      </c>
      <c r="O1206" s="151">
        <v>0</v>
      </c>
      <c r="P1206" s="151">
        <f t="shared" si="159"/>
        <v>0</v>
      </c>
      <c r="Q1206" s="151">
        <v>0</v>
      </c>
      <c r="R1206" s="151">
        <f t="shared" si="160"/>
        <v>0</v>
      </c>
      <c r="S1206" s="151">
        <v>0</v>
      </c>
      <c r="T1206" s="152">
        <f t="shared" si="161"/>
        <v>0</v>
      </c>
      <c r="AR1206" s="153" t="s">
        <v>1393</v>
      </c>
      <c r="AT1206" s="153" t="s">
        <v>341</v>
      </c>
      <c r="AU1206" s="153" t="s">
        <v>80</v>
      </c>
      <c r="AY1206" s="3" t="s">
        <v>146</v>
      </c>
      <c r="BE1206" s="154">
        <f t="shared" si="162"/>
        <v>0</v>
      </c>
      <c r="BF1206" s="154">
        <f t="shared" si="163"/>
        <v>0</v>
      </c>
      <c r="BG1206" s="154">
        <f t="shared" si="164"/>
        <v>0</v>
      </c>
      <c r="BH1206" s="154">
        <f t="shared" si="165"/>
        <v>0</v>
      </c>
      <c r="BI1206" s="154">
        <f t="shared" si="166"/>
        <v>0</v>
      </c>
      <c r="BJ1206" s="3" t="s">
        <v>80</v>
      </c>
      <c r="BK1206" s="155">
        <f t="shared" si="167"/>
        <v>0</v>
      </c>
      <c r="BL1206" s="82" t="s">
        <v>488</v>
      </c>
      <c r="BM1206" s="153" t="s">
        <v>2695</v>
      </c>
      <c r="BP1206" s="83"/>
    </row>
    <row r="1207" spans="2:68" s="14" customFormat="1" ht="14.45" customHeight="1">
      <c r="B1207" s="142"/>
      <c r="C1207" s="184" t="s">
        <v>2696</v>
      </c>
      <c r="D1207" s="184" t="s">
        <v>341</v>
      </c>
      <c r="E1207" s="185" t="s">
        <v>2697</v>
      </c>
      <c r="F1207" s="186" t="s">
        <v>2698</v>
      </c>
      <c r="G1207" s="187" t="s">
        <v>654</v>
      </c>
      <c r="H1207" s="188">
        <v>6</v>
      </c>
      <c r="I1207" s="188"/>
      <c r="J1207" s="188">
        <f t="shared" si="158"/>
        <v>0</v>
      </c>
      <c r="K1207" s="189"/>
      <c r="L1207" s="190"/>
      <c r="M1207" s="191"/>
      <c r="N1207" s="192" t="s">
        <v>35</v>
      </c>
      <c r="O1207" s="151">
        <v>0</v>
      </c>
      <c r="P1207" s="151">
        <f t="shared" si="159"/>
        <v>0</v>
      </c>
      <c r="Q1207" s="151">
        <v>0</v>
      </c>
      <c r="R1207" s="151">
        <f t="shared" si="160"/>
        <v>0</v>
      </c>
      <c r="S1207" s="151">
        <v>0</v>
      </c>
      <c r="T1207" s="152">
        <f t="shared" si="161"/>
        <v>0</v>
      </c>
      <c r="AR1207" s="153" t="s">
        <v>1393</v>
      </c>
      <c r="AT1207" s="153" t="s">
        <v>341</v>
      </c>
      <c r="AU1207" s="153" t="s">
        <v>80</v>
      </c>
      <c r="AY1207" s="3" t="s">
        <v>146</v>
      </c>
      <c r="BE1207" s="154">
        <f t="shared" si="162"/>
        <v>0</v>
      </c>
      <c r="BF1207" s="154">
        <f t="shared" si="163"/>
        <v>0</v>
      </c>
      <c r="BG1207" s="154">
        <f t="shared" si="164"/>
        <v>0</v>
      </c>
      <c r="BH1207" s="154">
        <f t="shared" si="165"/>
        <v>0</v>
      </c>
      <c r="BI1207" s="154">
        <f t="shared" si="166"/>
        <v>0</v>
      </c>
      <c r="BJ1207" s="3" t="s">
        <v>80</v>
      </c>
      <c r="BK1207" s="155">
        <f t="shared" si="167"/>
        <v>0</v>
      </c>
      <c r="BL1207" s="82" t="s">
        <v>488</v>
      </c>
      <c r="BM1207" s="153" t="s">
        <v>2699</v>
      </c>
      <c r="BP1207" s="83"/>
    </row>
    <row r="1208" spans="2:68" s="14" customFormat="1" ht="14.45" customHeight="1">
      <c r="B1208" s="142"/>
      <c r="C1208" s="184" t="s">
        <v>2700</v>
      </c>
      <c r="D1208" s="184" t="s">
        <v>341</v>
      </c>
      <c r="E1208" s="185" t="s">
        <v>2701</v>
      </c>
      <c r="F1208" s="186" t="s">
        <v>2702</v>
      </c>
      <c r="G1208" s="187" t="s">
        <v>654</v>
      </c>
      <c r="H1208" s="188">
        <v>11</v>
      </c>
      <c r="I1208" s="188"/>
      <c r="J1208" s="188">
        <f t="shared" si="158"/>
        <v>0</v>
      </c>
      <c r="K1208" s="189"/>
      <c r="L1208" s="190"/>
      <c r="M1208" s="191"/>
      <c r="N1208" s="192" t="s">
        <v>35</v>
      </c>
      <c r="O1208" s="151">
        <v>0</v>
      </c>
      <c r="P1208" s="151">
        <f t="shared" si="159"/>
        <v>0</v>
      </c>
      <c r="Q1208" s="151">
        <v>0</v>
      </c>
      <c r="R1208" s="151">
        <f t="shared" si="160"/>
        <v>0</v>
      </c>
      <c r="S1208" s="151">
        <v>0</v>
      </c>
      <c r="T1208" s="152">
        <f t="shared" si="161"/>
        <v>0</v>
      </c>
      <c r="AR1208" s="153" t="s">
        <v>1393</v>
      </c>
      <c r="AT1208" s="153" t="s">
        <v>341</v>
      </c>
      <c r="AU1208" s="153" t="s">
        <v>80</v>
      </c>
      <c r="AY1208" s="3" t="s">
        <v>146</v>
      </c>
      <c r="BE1208" s="154">
        <f t="shared" si="162"/>
        <v>0</v>
      </c>
      <c r="BF1208" s="154">
        <f t="shared" si="163"/>
        <v>0</v>
      </c>
      <c r="BG1208" s="154">
        <f t="shared" si="164"/>
        <v>0</v>
      </c>
      <c r="BH1208" s="154">
        <f t="shared" si="165"/>
        <v>0</v>
      </c>
      <c r="BI1208" s="154">
        <f t="shared" si="166"/>
        <v>0</v>
      </c>
      <c r="BJ1208" s="3" t="s">
        <v>80</v>
      </c>
      <c r="BK1208" s="155">
        <f t="shared" si="167"/>
        <v>0</v>
      </c>
      <c r="BL1208" s="82" t="s">
        <v>488</v>
      </c>
      <c r="BM1208" s="153" t="s">
        <v>2703</v>
      </c>
      <c r="BP1208" s="83"/>
    </row>
    <row r="1209" spans="2:68" s="14" customFormat="1" ht="14.45" customHeight="1">
      <c r="B1209" s="142"/>
      <c r="C1209" s="184" t="s">
        <v>2704</v>
      </c>
      <c r="D1209" s="184" t="s">
        <v>341</v>
      </c>
      <c r="E1209" s="185" t="s">
        <v>2705</v>
      </c>
      <c r="F1209" s="186" t="s">
        <v>2706</v>
      </c>
      <c r="G1209" s="187" t="s">
        <v>654</v>
      </c>
      <c r="H1209" s="188">
        <v>610</v>
      </c>
      <c r="I1209" s="188"/>
      <c r="J1209" s="188">
        <f t="shared" si="158"/>
        <v>0</v>
      </c>
      <c r="K1209" s="189"/>
      <c r="L1209" s="190"/>
      <c r="M1209" s="191"/>
      <c r="N1209" s="192" t="s">
        <v>35</v>
      </c>
      <c r="O1209" s="151">
        <v>0</v>
      </c>
      <c r="P1209" s="151">
        <f t="shared" si="159"/>
        <v>0</v>
      </c>
      <c r="Q1209" s="151">
        <v>0</v>
      </c>
      <c r="R1209" s="151">
        <f t="shared" si="160"/>
        <v>0</v>
      </c>
      <c r="S1209" s="151">
        <v>0</v>
      </c>
      <c r="T1209" s="152">
        <f t="shared" si="161"/>
        <v>0</v>
      </c>
      <c r="AR1209" s="153" t="s">
        <v>1393</v>
      </c>
      <c r="AT1209" s="153" t="s">
        <v>341</v>
      </c>
      <c r="AU1209" s="153" t="s">
        <v>80</v>
      </c>
      <c r="AY1209" s="3" t="s">
        <v>146</v>
      </c>
      <c r="BE1209" s="154">
        <f t="shared" si="162"/>
        <v>0</v>
      </c>
      <c r="BF1209" s="154">
        <f t="shared" si="163"/>
        <v>0</v>
      </c>
      <c r="BG1209" s="154">
        <f t="shared" si="164"/>
        <v>0</v>
      </c>
      <c r="BH1209" s="154">
        <f t="shared" si="165"/>
        <v>0</v>
      </c>
      <c r="BI1209" s="154">
        <f t="shared" si="166"/>
        <v>0</v>
      </c>
      <c r="BJ1209" s="3" t="s">
        <v>80</v>
      </c>
      <c r="BK1209" s="155">
        <f t="shared" si="167"/>
        <v>0</v>
      </c>
      <c r="BL1209" s="82" t="s">
        <v>488</v>
      </c>
      <c r="BM1209" s="153" t="s">
        <v>2707</v>
      </c>
      <c r="BP1209" s="83"/>
    </row>
    <row r="1210" spans="2:68" s="14" customFormat="1" ht="14.45" customHeight="1">
      <c r="B1210" s="142"/>
      <c r="C1210" s="184" t="s">
        <v>2708</v>
      </c>
      <c r="D1210" s="184" t="s">
        <v>341</v>
      </c>
      <c r="E1210" s="185" t="s">
        <v>2709</v>
      </c>
      <c r="F1210" s="186" t="s">
        <v>2710</v>
      </c>
      <c r="G1210" s="187" t="s">
        <v>654</v>
      </c>
      <c r="H1210" s="188">
        <v>1</v>
      </c>
      <c r="I1210" s="188"/>
      <c r="J1210" s="188">
        <f t="shared" si="158"/>
        <v>0</v>
      </c>
      <c r="K1210" s="189"/>
      <c r="L1210" s="190"/>
      <c r="M1210" s="191"/>
      <c r="N1210" s="192" t="s">
        <v>35</v>
      </c>
      <c r="O1210" s="151">
        <v>0</v>
      </c>
      <c r="P1210" s="151">
        <f t="shared" si="159"/>
        <v>0</v>
      </c>
      <c r="Q1210" s="151">
        <v>0</v>
      </c>
      <c r="R1210" s="151">
        <f t="shared" si="160"/>
        <v>0</v>
      </c>
      <c r="S1210" s="151">
        <v>0</v>
      </c>
      <c r="T1210" s="152">
        <f t="shared" si="161"/>
        <v>0</v>
      </c>
      <c r="AR1210" s="153" t="s">
        <v>1393</v>
      </c>
      <c r="AT1210" s="153" t="s">
        <v>341</v>
      </c>
      <c r="AU1210" s="153" t="s">
        <v>80</v>
      </c>
      <c r="AY1210" s="3" t="s">
        <v>146</v>
      </c>
      <c r="BE1210" s="154">
        <f t="shared" si="162"/>
        <v>0</v>
      </c>
      <c r="BF1210" s="154">
        <f t="shared" si="163"/>
        <v>0</v>
      </c>
      <c r="BG1210" s="154">
        <f t="shared" si="164"/>
        <v>0</v>
      </c>
      <c r="BH1210" s="154">
        <f t="shared" si="165"/>
        <v>0</v>
      </c>
      <c r="BI1210" s="154">
        <f t="shared" si="166"/>
        <v>0</v>
      </c>
      <c r="BJ1210" s="3" t="s">
        <v>80</v>
      </c>
      <c r="BK1210" s="155">
        <f t="shared" si="167"/>
        <v>0</v>
      </c>
      <c r="BL1210" s="82" t="s">
        <v>488</v>
      </c>
      <c r="BM1210" s="153" t="s">
        <v>2711</v>
      </c>
      <c r="BP1210" s="83"/>
    </row>
    <row r="1211" spans="2:68" s="14" customFormat="1" ht="24.2" customHeight="1">
      <c r="B1211" s="142"/>
      <c r="C1211" s="184" t="s">
        <v>2712</v>
      </c>
      <c r="D1211" s="184" t="s">
        <v>341</v>
      </c>
      <c r="E1211" s="185" t="s">
        <v>2713</v>
      </c>
      <c r="F1211" s="186" t="s">
        <v>2714</v>
      </c>
      <c r="G1211" s="187" t="s">
        <v>2118</v>
      </c>
      <c r="H1211" s="188">
        <v>80</v>
      </c>
      <c r="I1211" s="188"/>
      <c r="J1211" s="188">
        <f t="shared" si="158"/>
        <v>0</v>
      </c>
      <c r="K1211" s="189"/>
      <c r="L1211" s="190"/>
      <c r="M1211" s="191"/>
      <c r="N1211" s="192" t="s">
        <v>35</v>
      </c>
      <c r="O1211" s="151">
        <v>0</v>
      </c>
      <c r="P1211" s="151">
        <f t="shared" si="159"/>
        <v>0</v>
      </c>
      <c r="Q1211" s="151">
        <v>0</v>
      </c>
      <c r="R1211" s="151">
        <f t="shared" si="160"/>
        <v>0</v>
      </c>
      <c r="S1211" s="151">
        <v>0</v>
      </c>
      <c r="T1211" s="152">
        <f t="shared" si="161"/>
        <v>0</v>
      </c>
      <c r="AR1211" s="153" t="s">
        <v>1393</v>
      </c>
      <c r="AT1211" s="153" t="s">
        <v>341</v>
      </c>
      <c r="AU1211" s="153" t="s">
        <v>80</v>
      </c>
      <c r="AY1211" s="3" t="s">
        <v>146</v>
      </c>
      <c r="BE1211" s="154">
        <f t="shared" si="162"/>
        <v>0</v>
      </c>
      <c r="BF1211" s="154">
        <f t="shared" si="163"/>
        <v>0</v>
      </c>
      <c r="BG1211" s="154">
        <f t="shared" si="164"/>
        <v>0</v>
      </c>
      <c r="BH1211" s="154">
        <f t="shared" si="165"/>
        <v>0</v>
      </c>
      <c r="BI1211" s="154">
        <f t="shared" si="166"/>
        <v>0</v>
      </c>
      <c r="BJ1211" s="3" t="s">
        <v>80</v>
      </c>
      <c r="BK1211" s="155">
        <f t="shared" si="167"/>
        <v>0</v>
      </c>
      <c r="BL1211" s="82" t="s">
        <v>488</v>
      </c>
      <c r="BM1211" s="153" t="s">
        <v>2715</v>
      </c>
      <c r="BP1211" s="83"/>
    </row>
    <row r="1212" spans="2:68" s="129" customFormat="1" ht="22.9" customHeight="1">
      <c r="B1212" s="130"/>
      <c r="D1212" s="131" t="s">
        <v>68</v>
      </c>
      <c r="E1212" s="140" t="s">
        <v>2716</v>
      </c>
      <c r="F1212" s="140" t="s">
        <v>2717</v>
      </c>
      <c r="J1212" s="141">
        <f>BK1212</f>
        <v>0</v>
      </c>
      <c r="L1212" s="130"/>
      <c r="M1212" s="134"/>
      <c r="P1212" s="135">
        <f>SUM(P1213:P1224)</f>
        <v>0</v>
      </c>
      <c r="R1212" s="135">
        <f>SUM(R1213:R1224)</f>
        <v>0</v>
      </c>
      <c r="T1212" s="136">
        <f>SUM(T1213:T1224)</f>
        <v>0</v>
      </c>
      <c r="AR1212" s="131" t="s">
        <v>84</v>
      </c>
      <c r="AT1212" s="137" t="s">
        <v>68</v>
      </c>
      <c r="AU1212" s="137" t="s">
        <v>76</v>
      </c>
      <c r="AY1212" s="131" t="s">
        <v>146</v>
      </c>
      <c r="BK1212" s="138">
        <f>SUM(BK1213:BK1224)</f>
        <v>0</v>
      </c>
      <c r="BL1212" s="137"/>
      <c r="BP1212" s="139"/>
    </row>
    <row r="1213" spans="2:68" s="14" customFormat="1" ht="24.2" customHeight="1">
      <c r="B1213" s="142"/>
      <c r="C1213" s="184" t="s">
        <v>2718</v>
      </c>
      <c r="D1213" s="184" t="s">
        <v>341</v>
      </c>
      <c r="E1213" s="185" t="s">
        <v>2719</v>
      </c>
      <c r="F1213" s="186" t="s">
        <v>2720</v>
      </c>
      <c r="G1213" s="187" t="s">
        <v>654</v>
      </c>
      <c r="H1213" s="188">
        <v>1</v>
      </c>
      <c r="I1213" s="188"/>
      <c r="J1213" s="188">
        <f t="shared" ref="J1213:J1224" si="168">ROUND(I1213*H1213,3)</f>
        <v>0</v>
      </c>
      <c r="K1213" s="189"/>
      <c r="L1213" s="190"/>
      <c r="M1213" s="191"/>
      <c r="N1213" s="192" t="s">
        <v>35</v>
      </c>
      <c r="O1213" s="151">
        <v>0</v>
      </c>
      <c r="P1213" s="151">
        <f t="shared" ref="P1213:P1224" si="169">O1213*H1213</f>
        <v>0</v>
      </c>
      <c r="Q1213" s="151">
        <v>0</v>
      </c>
      <c r="R1213" s="151">
        <f t="shared" ref="R1213:R1224" si="170">Q1213*H1213</f>
        <v>0</v>
      </c>
      <c r="S1213" s="151">
        <v>0</v>
      </c>
      <c r="T1213" s="152">
        <f t="shared" ref="T1213:T1224" si="171">S1213*H1213</f>
        <v>0</v>
      </c>
      <c r="AR1213" s="153" t="s">
        <v>1393</v>
      </c>
      <c r="AT1213" s="153" t="s">
        <v>341</v>
      </c>
      <c r="AU1213" s="153" t="s">
        <v>80</v>
      </c>
      <c r="AY1213" s="3" t="s">
        <v>146</v>
      </c>
      <c r="BE1213" s="154">
        <f t="shared" ref="BE1213:BE1224" si="172">IF(N1213="základná",J1213,0)</f>
        <v>0</v>
      </c>
      <c r="BF1213" s="154">
        <f t="shared" ref="BF1213:BF1224" si="173">IF(N1213="znížená",J1213,0)</f>
        <v>0</v>
      </c>
      <c r="BG1213" s="154">
        <f t="shared" ref="BG1213:BG1224" si="174">IF(N1213="zákl. prenesená",J1213,0)</f>
        <v>0</v>
      </c>
      <c r="BH1213" s="154">
        <f t="shared" ref="BH1213:BH1224" si="175">IF(N1213="zníž. prenesená",J1213,0)</f>
        <v>0</v>
      </c>
      <c r="BI1213" s="154">
        <f t="shared" ref="BI1213:BI1224" si="176">IF(N1213="nulová",J1213,0)</f>
        <v>0</v>
      </c>
      <c r="BJ1213" s="3" t="s">
        <v>80</v>
      </c>
      <c r="BK1213" s="155">
        <f t="shared" ref="BK1213:BK1224" si="177">ROUND(I1213*H1213,3)</f>
        <v>0</v>
      </c>
      <c r="BL1213" s="82" t="s">
        <v>488</v>
      </c>
      <c r="BM1213" s="153" t="s">
        <v>2721</v>
      </c>
      <c r="BP1213" s="83"/>
    </row>
    <row r="1214" spans="2:68" s="14" customFormat="1" ht="14.45" customHeight="1">
      <c r="B1214" s="142"/>
      <c r="C1214" s="184" t="s">
        <v>2722</v>
      </c>
      <c r="D1214" s="184" t="s">
        <v>341</v>
      </c>
      <c r="E1214" s="185" t="s">
        <v>2723</v>
      </c>
      <c r="F1214" s="186" t="s">
        <v>2724</v>
      </c>
      <c r="G1214" s="187" t="s">
        <v>654</v>
      </c>
      <c r="H1214" s="188">
        <v>1</v>
      </c>
      <c r="I1214" s="188"/>
      <c r="J1214" s="188">
        <f t="shared" si="168"/>
        <v>0</v>
      </c>
      <c r="K1214" s="189"/>
      <c r="L1214" s="190"/>
      <c r="M1214" s="191"/>
      <c r="N1214" s="192" t="s">
        <v>35</v>
      </c>
      <c r="O1214" s="151">
        <v>0</v>
      </c>
      <c r="P1214" s="151">
        <f t="shared" si="169"/>
        <v>0</v>
      </c>
      <c r="Q1214" s="151">
        <v>0</v>
      </c>
      <c r="R1214" s="151">
        <f t="shared" si="170"/>
        <v>0</v>
      </c>
      <c r="S1214" s="151">
        <v>0</v>
      </c>
      <c r="T1214" s="152">
        <f t="shared" si="171"/>
        <v>0</v>
      </c>
      <c r="AR1214" s="153" t="s">
        <v>1393</v>
      </c>
      <c r="AT1214" s="153" t="s">
        <v>341</v>
      </c>
      <c r="AU1214" s="153" t="s">
        <v>80</v>
      </c>
      <c r="AY1214" s="3" t="s">
        <v>146</v>
      </c>
      <c r="BE1214" s="154">
        <f t="shared" si="172"/>
        <v>0</v>
      </c>
      <c r="BF1214" s="154">
        <f t="shared" si="173"/>
        <v>0</v>
      </c>
      <c r="BG1214" s="154">
        <f t="shared" si="174"/>
        <v>0</v>
      </c>
      <c r="BH1214" s="154">
        <f t="shared" si="175"/>
        <v>0</v>
      </c>
      <c r="BI1214" s="154">
        <f t="shared" si="176"/>
        <v>0</v>
      </c>
      <c r="BJ1214" s="3" t="s">
        <v>80</v>
      </c>
      <c r="BK1214" s="155">
        <f t="shared" si="177"/>
        <v>0</v>
      </c>
      <c r="BL1214" s="82" t="s">
        <v>488</v>
      </c>
      <c r="BM1214" s="153" t="s">
        <v>2725</v>
      </c>
      <c r="BP1214" s="83"/>
    </row>
    <row r="1215" spans="2:68" s="14" customFormat="1" ht="14.45" customHeight="1">
      <c r="B1215" s="142"/>
      <c r="C1215" s="184" t="s">
        <v>2726</v>
      </c>
      <c r="D1215" s="184" t="s">
        <v>341</v>
      </c>
      <c r="E1215" s="185" t="s">
        <v>2727</v>
      </c>
      <c r="F1215" s="186" t="s">
        <v>2728</v>
      </c>
      <c r="G1215" s="187" t="s">
        <v>654</v>
      </c>
      <c r="H1215" s="188">
        <v>1</v>
      </c>
      <c r="I1215" s="188"/>
      <c r="J1215" s="188">
        <f t="shared" si="168"/>
        <v>0</v>
      </c>
      <c r="K1215" s="189"/>
      <c r="L1215" s="190"/>
      <c r="M1215" s="191"/>
      <c r="N1215" s="192" t="s">
        <v>35</v>
      </c>
      <c r="O1215" s="151">
        <v>0</v>
      </c>
      <c r="P1215" s="151">
        <f t="shared" si="169"/>
        <v>0</v>
      </c>
      <c r="Q1215" s="151">
        <v>0</v>
      </c>
      <c r="R1215" s="151">
        <f t="shared" si="170"/>
        <v>0</v>
      </c>
      <c r="S1215" s="151">
        <v>0</v>
      </c>
      <c r="T1215" s="152">
        <f t="shared" si="171"/>
        <v>0</v>
      </c>
      <c r="AR1215" s="153" t="s">
        <v>1393</v>
      </c>
      <c r="AT1215" s="153" t="s">
        <v>341</v>
      </c>
      <c r="AU1215" s="153" t="s">
        <v>80</v>
      </c>
      <c r="AY1215" s="3" t="s">
        <v>146</v>
      </c>
      <c r="BE1215" s="154">
        <f t="shared" si="172"/>
        <v>0</v>
      </c>
      <c r="BF1215" s="154">
        <f t="shared" si="173"/>
        <v>0</v>
      </c>
      <c r="BG1215" s="154">
        <f t="shared" si="174"/>
        <v>0</v>
      </c>
      <c r="BH1215" s="154">
        <f t="shared" si="175"/>
        <v>0</v>
      </c>
      <c r="BI1215" s="154">
        <f t="shared" si="176"/>
        <v>0</v>
      </c>
      <c r="BJ1215" s="3" t="s">
        <v>80</v>
      </c>
      <c r="BK1215" s="155">
        <f t="shared" si="177"/>
        <v>0</v>
      </c>
      <c r="BL1215" s="82" t="s">
        <v>488</v>
      </c>
      <c r="BM1215" s="153" t="s">
        <v>2729</v>
      </c>
      <c r="BP1215" s="83"/>
    </row>
    <row r="1216" spans="2:68" s="14" customFormat="1" ht="24.2" customHeight="1">
      <c r="B1216" s="142"/>
      <c r="C1216" s="184" t="s">
        <v>2730</v>
      </c>
      <c r="D1216" s="184" t="s">
        <v>341</v>
      </c>
      <c r="E1216" s="185" t="s">
        <v>2731</v>
      </c>
      <c r="F1216" s="186" t="s">
        <v>2732</v>
      </c>
      <c r="G1216" s="187" t="s">
        <v>654</v>
      </c>
      <c r="H1216" s="188">
        <v>1</v>
      </c>
      <c r="I1216" s="188"/>
      <c r="J1216" s="188">
        <f t="shared" si="168"/>
        <v>0</v>
      </c>
      <c r="K1216" s="189"/>
      <c r="L1216" s="190"/>
      <c r="M1216" s="191"/>
      <c r="N1216" s="192" t="s">
        <v>35</v>
      </c>
      <c r="O1216" s="151">
        <v>0</v>
      </c>
      <c r="P1216" s="151">
        <f t="shared" si="169"/>
        <v>0</v>
      </c>
      <c r="Q1216" s="151">
        <v>0</v>
      </c>
      <c r="R1216" s="151">
        <f t="shared" si="170"/>
        <v>0</v>
      </c>
      <c r="S1216" s="151">
        <v>0</v>
      </c>
      <c r="T1216" s="152">
        <f t="shared" si="171"/>
        <v>0</v>
      </c>
      <c r="AR1216" s="153" t="s">
        <v>1393</v>
      </c>
      <c r="AT1216" s="153" t="s">
        <v>341</v>
      </c>
      <c r="AU1216" s="153" t="s">
        <v>80</v>
      </c>
      <c r="AY1216" s="3" t="s">
        <v>146</v>
      </c>
      <c r="BE1216" s="154">
        <f t="shared" si="172"/>
        <v>0</v>
      </c>
      <c r="BF1216" s="154">
        <f t="shared" si="173"/>
        <v>0</v>
      </c>
      <c r="BG1216" s="154">
        <f t="shared" si="174"/>
        <v>0</v>
      </c>
      <c r="BH1216" s="154">
        <f t="shared" si="175"/>
        <v>0</v>
      </c>
      <c r="BI1216" s="154">
        <f t="shared" si="176"/>
        <v>0</v>
      </c>
      <c r="BJ1216" s="3" t="s">
        <v>80</v>
      </c>
      <c r="BK1216" s="155">
        <f t="shared" si="177"/>
        <v>0</v>
      </c>
      <c r="BL1216" s="82" t="s">
        <v>488</v>
      </c>
      <c r="BM1216" s="153" t="s">
        <v>2733</v>
      </c>
      <c r="BP1216" s="83"/>
    </row>
    <row r="1217" spans="2:68" s="14" customFormat="1" ht="14.45" customHeight="1">
      <c r="B1217" s="142"/>
      <c r="C1217" s="184" t="s">
        <v>2734</v>
      </c>
      <c r="D1217" s="184" t="s">
        <v>341</v>
      </c>
      <c r="E1217" s="185" t="s">
        <v>2735</v>
      </c>
      <c r="F1217" s="186" t="s">
        <v>2736</v>
      </c>
      <c r="G1217" s="187" t="s">
        <v>654</v>
      </c>
      <c r="H1217" s="188">
        <v>1</v>
      </c>
      <c r="I1217" s="188"/>
      <c r="J1217" s="188">
        <f t="shared" si="168"/>
        <v>0</v>
      </c>
      <c r="K1217" s="189"/>
      <c r="L1217" s="190"/>
      <c r="M1217" s="191"/>
      <c r="N1217" s="192" t="s">
        <v>35</v>
      </c>
      <c r="O1217" s="151">
        <v>0</v>
      </c>
      <c r="P1217" s="151">
        <f t="shared" si="169"/>
        <v>0</v>
      </c>
      <c r="Q1217" s="151">
        <v>0</v>
      </c>
      <c r="R1217" s="151">
        <f t="shared" si="170"/>
        <v>0</v>
      </c>
      <c r="S1217" s="151">
        <v>0</v>
      </c>
      <c r="T1217" s="152">
        <f t="shared" si="171"/>
        <v>0</v>
      </c>
      <c r="AR1217" s="153" t="s">
        <v>1393</v>
      </c>
      <c r="AT1217" s="153" t="s">
        <v>341</v>
      </c>
      <c r="AU1217" s="153" t="s">
        <v>80</v>
      </c>
      <c r="AY1217" s="3" t="s">
        <v>146</v>
      </c>
      <c r="BE1217" s="154">
        <f t="shared" si="172"/>
        <v>0</v>
      </c>
      <c r="BF1217" s="154">
        <f t="shared" si="173"/>
        <v>0</v>
      </c>
      <c r="BG1217" s="154">
        <f t="shared" si="174"/>
        <v>0</v>
      </c>
      <c r="BH1217" s="154">
        <f t="shared" si="175"/>
        <v>0</v>
      </c>
      <c r="BI1217" s="154">
        <f t="shared" si="176"/>
        <v>0</v>
      </c>
      <c r="BJ1217" s="3" t="s">
        <v>80</v>
      </c>
      <c r="BK1217" s="155">
        <f t="shared" si="177"/>
        <v>0</v>
      </c>
      <c r="BL1217" s="82" t="s">
        <v>488</v>
      </c>
      <c r="BM1217" s="153" t="s">
        <v>2737</v>
      </c>
      <c r="BP1217" s="83"/>
    </row>
    <row r="1218" spans="2:68" s="14" customFormat="1" ht="14.45" customHeight="1">
      <c r="B1218" s="142"/>
      <c r="C1218" s="184" t="s">
        <v>2738</v>
      </c>
      <c r="D1218" s="184" t="s">
        <v>341</v>
      </c>
      <c r="E1218" s="185" t="s">
        <v>2739</v>
      </c>
      <c r="F1218" s="186" t="s">
        <v>2740</v>
      </c>
      <c r="G1218" s="187" t="s">
        <v>654</v>
      </c>
      <c r="H1218" s="188">
        <v>20</v>
      </c>
      <c r="I1218" s="188"/>
      <c r="J1218" s="188">
        <f t="shared" si="168"/>
        <v>0</v>
      </c>
      <c r="K1218" s="189"/>
      <c r="L1218" s="190"/>
      <c r="M1218" s="191"/>
      <c r="N1218" s="192" t="s">
        <v>35</v>
      </c>
      <c r="O1218" s="151">
        <v>0</v>
      </c>
      <c r="P1218" s="151">
        <f t="shared" si="169"/>
        <v>0</v>
      </c>
      <c r="Q1218" s="151">
        <v>0</v>
      </c>
      <c r="R1218" s="151">
        <f t="shared" si="170"/>
        <v>0</v>
      </c>
      <c r="S1218" s="151">
        <v>0</v>
      </c>
      <c r="T1218" s="152">
        <f t="shared" si="171"/>
        <v>0</v>
      </c>
      <c r="AR1218" s="153" t="s">
        <v>1393</v>
      </c>
      <c r="AT1218" s="153" t="s">
        <v>341</v>
      </c>
      <c r="AU1218" s="153" t="s">
        <v>80</v>
      </c>
      <c r="AY1218" s="3" t="s">
        <v>146</v>
      </c>
      <c r="BE1218" s="154">
        <f t="shared" si="172"/>
        <v>0</v>
      </c>
      <c r="BF1218" s="154">
        <f t="shared" si="173"/>
        <v>0</v>
      </c>
      <c r="BG1218" s="154">
        <f t="shared" si="174"/>
        <v>0</v>
      </c>
      <c r="BH1218" s="154">
        <f t="shared" si="175"/>
        <v>0</v>
      </c>
      <c r="BI1218" s="154">
        <f t="shared" si="176"/>
        <v>0</v>
      </c>
      <c r="BJ1218" s="3" t="s">
        <v>80</v>
      </c>
      <c r="BK1218" s="155">
        <f t="shared" si="177"/>
        <v>0</v>
      </c>
      <c r="BL1218" s="82" t="s">
        <v>488</v>
      </c>
      <c r="BM1218" s="153" t="s">
        <v>2741</v>
      </c>
      <c r="BP1218" s="83"/>
    </row>
    <row r="1219" spans="2:68" s="14" customFormat="1" ht="14.45" customHeight="1">
      <c r="B1219" s="142"/>
      <c r="C1219" s="184" t="s">
        <v>2742</v>
      </c>
      <c r="D1219" s="184" t="s">
        <v>341</v>
      </c>
      <c r="E1219" s="185" t="s">
        <v>2743</v>
      </c>
      <c r="F1219" s="186" t="s">
        <v>2744</v>
      </c>
      <c r="G1219" s="187" t="s">
        <v>654</v>
      </c>
      <c r="H1219" s="188">
        <v>5</v>
      </c>
      <c r="I1219" s="188"/>
      <c r="J1219" s="188">
        <f t="shared" si="168"/>
        <v>0</v>
      </c>
      <c r="K1219" s="189"/>
      <c r="L1219" s="190"/>
      <c r="M1219" s="191"/>
      <c r="N1219" s="192" t="s">
        <v>35</v>
      </c>
      <c r="O1219" s="151">
        <v>0</v>
      </c>
      <c r="P1219" s="151">
        <f t="shared" si="169"/>
        <v>0</v>
      </c>
      <c r="Q1219" s="151">
        <v>0</v>
      </c>
      <c r="R1219" s="151">
        <f t="shared" si="170"/>
        <v>0</v>
      </c>
      <c r="S1219" s="151">
        <v>0</v>
      </c>
      <c r="T1219" s="152">
        <f t="shared" si="171"/>
        <v>0</v>
      </c>
      <c r="AR1219" s="153" t="s">
        <v>1393</v>
      </c>
      <c r="AT1219" s="153" t="s">
        <v>341</v>
      </c>
      <c r="AU1219" s="153" t="s">
        <v>80</v>
      </c>
      <c r="AY1219" s="3" t="s">
        <v>146</v>
      </c>
      <c r="BE1219" s="154">
        <f t="shared" si="172"/>
        <v>0</v>
      </c>
      <c r="BF1219" s="154">
        <f t="shared" si="173"/>
        <v>0</v>
      </c>
      <c r="BG1219" s="154">
        <f t="shared" si="174"/>
        <v>0</v>
      </c>
      <c r="BH1219" s="154">
        <f t="shared" si="175"/>
        <v>0</v>
      </c>
      <c r="BI1219" s="154">
        <f t="shared" si="176"/>
        <v>0</v>
      </c>
      <c r="BJ1219" s="3" t="s">
        <v>80</v>
      </c>
      <c r="BK1219" s="155">
        <f t="shared" si="177"/>
        <v>0</v>
      </c>
      <c r="BL1219" s="82" t="s">
        <v>488</v>
      </c>
      <c r="BM1219" s="153" t="s">
        <v>2745</v>
      </c>
      <c r="BP1219" s="83"/>
    </row>
    <row r="1220" spans="2:68" s="14" customFormat="1" ht="14.45" customHeight="1">
      <c r="B1220" s="142"/>
      <c r="C1220" s="184" t="s">
        <v>2746</v>
      </c>
      <c r="D1220" s="184" t="s">
        <v>341</v>
      </c>
      <c r="E1220" s="185" t="s">
        <v>2747</v>
      </c>
      <c r="F1220" s="186" t="s">
        <v>2748</v>
      </c>
      <c r="G1220" s="187" t="s">
        <v>654</v>
      </c>
      <c r="H1220" s="188">
        <v>6</v>
      </c>
      <c r="I1220" s="188"/>
      <c r="J1220" s="188">
        <f t="shared" si="168"/>
        <v>0</v>
      </c>
      <c r="K1220" s="189"/>
      <c r="L1220" s="190"/>
      <c r="M1220" s="191"/>
      <c r="N1220" s="192" t="s">
        <v>35</v>
      </c>
      <c r="O1220" s="151">
        <v>0</v>
      </c>
      <c r="P1220" s="151">
        <f t="shared" si="169"/>
        <v>0</v>
      </c>
      <c r="Q1220" s="151">
        <v>0</v>
      </c>
      <c r="R1220" s="151">
        <f t="shared" si="170"/>
        <v>0</v>
      </c>
      <c r="S1220" s="151">
        <v>0</v>
      </c>
      <c r="T1220" s="152">
        <f t="shared" si="171"/>
        <v>0</v>
      </c>
      <c r="AR1220" s="153" t="s">
        <v>1393</v>
      </c>
      <c r="AT1220" s="153" t="s">
        <v>341</v>
      </c>
      <c r="AU1220" s="153" t="s">
        <v>80</v>
      </c>
      <c r="AY1220" s="3" t="s">
        <v>146</v>
      </c>
      <c r="BE1220" s="154">
        <f t="shared" si="172"/>
        <v>0</v>
      </c>
      <c r="BF1220" s="154">
        <f t="shared" si="173"/>
        <v>0</v>
      </c>
      <c r="BG1220" s="154">
        <f t="shared" si="174"/>
        <v>0</v>
      </c>
      <c r="BH1220" s="154">
        <f t="shared" si="175"/>
        <v>0</v>
      </c>
      <c r="BI1220" s="154">
        <f t="shared" si="176"/>
        <v>0</v>
      </c>
      <c r="BJ1220" s="3" t="s">
        <v>80</v>
      </c>
      <c r="BK1220" s="155">
        <f t="shared" si="177"/>
        <v>0</v>
      </c>
      <c r="BL1220" s="82" t="s">
        <v>488</v>
      </c>
      <c r="BM1220" s="153" t="s">
        <v>2749</v>
      </c>
      <c r="BP1220" s="83"/>
    </row>
    <row r="1221" spans="2:68" s="14" customFormat="1" ht="14.45" customHeight="1">
      <c r="B1221" s="142"/>
      <c r="C1221" s="184" t="s">
        <v>2750</v>
      </c>
      <c r="D1221" s="184" t="s">
        <v>341</v>
      </c>
      <c r="E1221" s="185" t="s">
        <v>2751</v>
      </c>
      <c r="F1221" s="186" t="s">
        <v>2752</v>
      </c>
      <c r="G1221" s="187" t="s">
        <v>654</v>
      </c>
      <c r="H1221" s="188">
        <v>11</v>
      </c>
      <c r="I1221" s="188"/>
      <c r="J1221" s="188">
        <f t="shared" si="168"/>
        <v>0</v>
      </c>
      <c r="K1221" s="189"/>
      <c r="L1221" s="190"/>
      <c r="M1221" s="191"/>
      <c r="N1221" s="192" t="s">
        <v>35</v>
      </c>
      <c r="O1221" s="151">
        <v>0</v>
      </c>
      <c r="P1221" s="151">
        <f t="shared" si="169"/>
        <v>0</v>
      </c>
      <c r="Q1221" s="151">
        <v>0</v>
      </c>
      <c r="R1221" s="151">
        <f t="shared" si="170"/>
        <v>0</v>
      </c>
      <c r="S1221" s="151">
        <v>0</v>
      </c>
      <c r="T1221" s="152">
        <f t="shared" si="171"/>
        <v>0</v>
      </c>
      <c r="AR1221" s="153" t="s">
        <v>1393</v>
      </c>
      <c r="AT1221" s="153" t="s">
        <v>341</v>
      </c>
      <c r="AU1221" s="153" t="s">
        <v>80</v>
      </c>
      <c r="AY1221" s="3" t="s">
        <v>146</v>
      </c>
      <c r="BE1221" s="154">
        <f t="shared" si="172"/>
        <v>0</v>
      </c>
      <c r="BF1221" s="154">
        <f t="shared" si="173"/>
        <v>0</v>
      </c>
      <c r="BG1221" s="154">
        <f t="shared" si="174"/>
        <v>0</v>
      </c>
      <c r="BH1221" s="154">
        <f t="shared" si="175"/>
        <v>0</v>
      </c>
      <c r="BI1221" s="154">
        <f t="shared" si="176"/>
        <v>0</v>
      </c>
      <c r="BJ1221" s="3" t="s">
        <v>80</v>
      </c>
      <c r="BK1221" s="155">
        <f t="shared" si="177"/>
        <v>0</v>
      </c>
      <c r="BL1221" s="82" t="s">
        <v>488</v>
      </c>
      <c r="BM1221" s="153" t="s">
        <v>2753</v>
      </c>
      <c r="BP1221" s="83"/>
    </row>
    <row r="1222" spans="2:68" s="14" customFormat="1" ht="24.2" customHeight="1">
      <c r="B1222" s="142"/>
      <c r="C1222" s="184" t="s">
        <v>2754</v>
      </c>
      <c r="D1222" s="184" t="s">
        <v>341</v>
      </c>
      <c r="E1222" s="185" t="s">
        <v>2755</v>
      </c>
      <c r="F1222" s="186" t="s">
        <v>2756</v>
      </c>
      <c r="G1222" s="187" t="s">
        <v>654</v>
      </c>
      <c r="H1222" s="188">
        <v>610</v>
      </c>
      <c r="I1222" s="188"/>
      <c r="J1222" s="188">
        <f t="shared" si="168"/>
        <v>0</v>
      </c>
      <c r="K1222" s="189"/>
      <c r="L1222" s="190"/>
      <c r="M1222" s="191"/>
      <c r="N1222" s="192" t="s">
        <v>35</v>
      </c>
      <c r="O1222" s="151">
        <v>0</v>
      </c>
      <c r="P1222" s="151">
        <f t="shared" si="169"/>
        <v>0</v>
      </c>
      <c r="Q1222" s="151">
        <v>0</v>
      </c>
      <c r="R1222" s="151">
        <f t="shared" si="170"/>
        <v>0</v>
      </c>
      <c r="S1222" s="151">
        <v>0</v>
      </c>
      <c r="T1222" s="152">
        <f t="shared" si="171"/>
        <v>0</v>
      </c>
      <c r="AR1222" s="153" t="s">
        <v>1393</v>
      </c>
      <c r="AT1222" s="153" t="s">
        <v>341</v>
      </c>
      <c r="AU1222" s="153" t="s">
        <v>80</v>
      </c>
      <c r="AY1222" s="3" t="s">
        <v>146</v>
      </c>
      <c r="BE1222" s="154">
        <f t="shared" si="172"/>
        <v>0</v>
      </c>
      <c r="BF1222" s="154">
        <f t="shared" si="173"/>
        <v>0</v>
      </c>
      <c r="BG1222" s="154">
        <f t="shared" si="174"/>
        <v>0</v>
      </c>
      <c r="BH1222" s="154">
        <f t="shared" si="175"/>
        <v>0</v>
      </c>
      <c r="BI1222" s="154">
        <f t="shared" si="176"/>
        <v>0</v>
      </c>
      <c r="BJ1222" s="3" t="s">
        <v>80</v>
      </c>
      <c r="BK1222" s="155">
        <f t="shared" si="177"/>
        <v>0</v>
      </c>
      <c r="BL1222" s="82" t="s">
        <v>488</v>
      </c>
      <c r="BM1222" s="153" t="s">
        <v>2757</v>
      </c>
      <c r="BP1222" s="83"/>
    </row>
    <row r="1223" spans="2:68" s="14" customFormat="1" ht="14.45" customHeight="1">
      <c r="B1223" s="142"/>
      <c r="C1223" s="184" t="s">
        <v>2758</v>
      </c>
      <c r="D1223" s="184" t="s">
        <v>341</v>
      </c>
      <c r="E1223" s="185" t="s">
        <v>2759</v>
      </c>
      <c r="F1223" s="186" t="s">
        <v>2710</v>
      </c>
      <c r="G1223" s="187" t="s">
        <v>654</v>
      </c>
      <c r="H1223" s="188">
        <v>1</v>
      </c>
      <c r="I1223" s="188"/>
      <c r="J1223" s="188">
        <f t="shared" si="168"/>
        <v>0</v>
      </c>
      <c r="K1223" s="189"/>
      <c r="L1223" s="190"/>
      <c r="M1223" s="191"/>
      <c r="N1223" s="192" t="s">
        <v>35</v>
      </c>
      <c r="O1223" s="151">
        <v>0</v>
      </c>
      <c r="P1223" s="151">
        <f t="shared" si="169"/>
        <v>0</v>
      </c>
      <c r="Q1223" s="151">
        <v>0</v>
      </c>
      <c r="R1223" s="151">
        <f t="shared" si="170"/>
        <v>0</v>
      </c>
      <c r="S1223" s="151">
        <v>0</v>
      </c>
      <c r="T1223" s="152">
        <f t="shared" si="171"/>
        <v>0</v>
      </c>
      <c r="AR1223" s="153" t="s">
        <v>1393</v>
      </c>
      <c r="AT1223" s="153" t="s">
        <v>341</v>
      </c>
      <c r="AU1223" s="153" t="s">
        <v>80</v>
      </c>
      <c r="AY1223" s="3" t="s">
        <v>146</v>
      </c>
      <c r="BE1223" s="154">
        <f t="shared" si="172"/>
        <v>0</v>
      </c>
      <c r="BF1223" s="154">
        <f t="shared" si="173"/>
        <v>0</v>
      </c>
      <c r="BG1223" s="154">
        <f t="shared" si="174"/>
        <v>0</v>
      </c>
      <c r="BH1223" s="154">
        <f t="shared" si="175"/>
        <v>0</v>
      </c>
      <c r="BI1223" s="154">
        <f t="shared" si="176"/>
        <v>0</v>
      </c>
      <c r="BJ1223" s="3" t="s">
        <v>80</v>
      </c>
      <c r="BK1223" s="155">
        <f t="shared" si="177"/>
        <v>0</v>
      </c>
      <c r="BL1223" s="82" t="s">
        <v>488</v>
      </c>
      <c r="BM1223" s="153" t="s">
        <v>2760</v>
      </c>
      <c r="BP1223" s="83"/>
    </row>
    <row r="1224" spans="2:68" s="14" customFormat="1" ht="24.2" customHeight="1">
      <c r="B1224" s="142"/>
      <c r="C1224" s="184" t="s">
        <v>2761</v>
      </c>
      <c r="D1224" s="184" t="s">
        <v>341</v>
      </c>
      <c r="E1224" s="185" t="s">
        <v>2762</v>
      </c>
      <c r="F1224" s="186" t="s">
        <v>2763</v>
      </c>
      <c r="G1224" s="187" t="s">
        <v>2118</v>
      </c>
      <c r="H1224" s="188">
        <v>64</v>
      </c>
      <c r="I1224" s="188"/>
      <c r="J1224" s="188">
        <f t="shared" si="168"/>
        <v>0</v>
      </c>
      <c r="K1224" s="189"/>
      <c r="L1224" s="190"/>
      <c r="M1224" s="201"/>
      <c r="N1224" s="202" t="s">
        <v>35</v>
      </c>
      <c r="O1224" s="203">
        <v>0</v>
      </c>
      <c r="P1224" s="203">
        <f t="shared" si="169"/>
        <v>0</v>
      </c>
      <c r="Q1224" s="203">
        <v>0</v>
      </c>
      <c r="R1224" s="203">
        <f t="shared" si="170"/>
        <v>0</v>
      </c>
      <c r="S1224" s="203">
        <v>0</v>
      </c>
      <c r="T1224" s="204">
        <f t="shared" si="171"/>
        <v>0</v>
      </c>
      <c r="AR1224" s="153" t="s">
        <v>1393</v>
      </c>
      <c r="AT1224" s="153" t="s">
        <v>341</v>
      </c>
      <c r="AU1224" s="153" t="s">
        <v>80</v>
      </c>
      <c r="AY1224" s="3" t="s">
        <v>146</v>
      </c>
      <c r="BE1224" s="154">
        <f t="shared" si="172"/>
        <v>0</v>
      </c>
      <c r="BF1224" s="154">
        <f t="shared" si="173"/>
        <v>0</v>
      </c>
      <c r="BG1224" s="154">
        <f t="shared" si="174"/>
        <v>0</v>
      </c>
      <c r="BH1224" s="154">
        <f t="shared" si="175"/>
        <v>0</v>
      </c>
      <c r="BI1224" s="154">
        <f t="shared" si="176"/>
        <v>0</v>
      </c>
      <c r="BJ1224" s="3" t="s">
        <v>80</v>
      </c>
      <c r="BK1224" s="155">
        <f t="shared" si="177"/>
        <v>0</v>
      </c>
      <c r="BL1224" s="82" t="s">
        <v>488</v>
      </c>
      <c r="BM1224" s="153" t="s">
        <v>2764</v>
      </c>
      <c r="BP1224" s="83"/>
    </row>
    <row r="1225" spans="2:68" s="14" customFormat="1" ht="6.95" customHeight="1">
      <c r="B1225" s="28"/>
      <c r="C1225" s="17"/>
      <c r="D1225" s="17"/>
      <c r="E1225" s="17"/>
      <c r="F1225" s="17"/>
      <c r="G1225" s="17"/>
      <c r="H1225" s="17"/>
      <c r="I1225" s="17"/>
      <c r="J1225" s="17"/>
      <c r="K1225" s="17"/>
      <c r="L1225" s="15"/>
      <c r="BL1225" s="82"/>
      <c r="BP1225" s="83"/>
    </row>
  </sheetData>
  <sheetProtection algorithmName="SHA-512" hashValue="lYBhF9HUe8cesa7DlF+1CC0/cqzVr8AiY1+qLHwEmjsBM9VKZci+vCDPFt7rh2qi6P8MHv22OfwEjKjKQ512Mg==" saltValue="3epKTlRVdCdUzSh9gTBiMQ==" spinCount="100000" sheet="1" objects="1" scenarios="1"/>
  <mergeCells count="12">
    <mergeCell ref="E144:H144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40:H140"/>
    <mergeCell ref="E142:H142"/>
  </mergeCells>
  <pageMargins left="0.39370078740157505" right="0.39370078740157505" top="0.78740157480315009" bottom="0.67637795275590606" header="0.39370078740157505" footer="0"/>
  <pageSetup paperSize="0" fitToWidth="0" fitToHeight="0" orientation="portrait" horizontalDpi="0" verticalDpi="0" copies="0"/>
  <headerFooter alignWithMargins="0">
    <oddFooter>&amp;C&amp;"Arial CE,Regular"&amp;8Strana &amp;P z &amp;N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55"/>
  <sheetViews>
    <sheetView workbookViewId="0"/>
  </sheetViews>
  <sheetFormatPr defaultRowHeight="14.25"/>
  <cols>
    <col min="1" max="1" width="6.125" style="2" customWidth="1"/>
    <col min="2" max="2" width="0.875" style="2" customWidth="1"/>
    <col min="3" max="3" width="3.125" style="2" customWidth="1"/>
    <col min="4" max="4" width="3.25" style="2" customWidth="1"/>
    <col min="5" max="5" width="12.75" style="2" customWidth="1"/>
    <col min="6" max="6" width="37.75" style="2" customWidth="1"/>
    <col min="7" max="7" width="5.625" style="2" customWidth="1"/>
    <col min="8" max="8" width="10.375" style="2" customWidth="1"/>
    <col min="9" max="9" width="11.75" style="2" customWidth="1"/>
    <col min="10" max="10" width="16.625" style="2" customWidth="1"/>
    <col min="11" max="11" width="16.625" style="2" hidden="1" customWidth="1"/>
    <col min="12" max="12" width="6.875" style="2" customWidth="1"/>
    <col min="13" max="13" width="8" style="2" hidden="1" customWidth="1"/>
    <col min="14" max="14" width="6.875" style="2" hidden="1" customWidth="1"/>
    <col min="15" max="20" width="10.5" style="2" hidden="1" customWidth="1"/>
    <col min="21" max="21" width="12.125" style="2" hidden="1" customWidth="1"/>
    <col min="22" max="22" width="9.125" style="2" customWidth="1"/>
    <col min="23" max="23" width="12.125" style="2" customWidth="1"/>
    <col min="24" max="24" width="9.125" style="2" customWidth="1"/>
    <col min="25" max="25" width="11.125" style="2" customWidth="1"/>
    <col min="26" max="26" width="8.125" style="2" customWidth="1"/>
    <col min="27" max="27" width="11.125" style="2" customWidth="1"/>
    <col min="28" max="28" width="12.125" style="2" customWidth="1"/>
    <col min="29" max="29" width="8.125" style="2" customWidth="1"/>
    <col min="30" max="30" width="11.125" style="2" customWidth="1"/>
    <col min="31" max="31" width="12.125" style="2" customWidth="1"/>
    <col min="32" max="43" width="6.5" style="2" customWidth="1"/>
    <col min="44" max="65" width="6.875" style="2" hidden="1" customWidth="1"/>
    <col min="66" max="1024" width="6.5" style="2" customWidth="1"/>
    <col min="1025" max="1025" width="9" customWidth="1"/>
  </cols>
  <sheetData>
    <row r="2" spans="2:46" ht="36.950000000000003" customHeight="1">
      <c r="L2" s="224" t="s">
        <v>4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3" t="s">
        <v>83</v>
      </c>
    </row>
    <row r="3" spans="2:46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69</v>
      </c>
    </row>
    <row r="4" spans="2:46" ht="24.95" customHeight="1">
      <c r="B4" s="6"/>
      <c r="D4" s="7" t="s">
        <v>90</v>
      </c>
      <c r="L4" s="6"/>
      <c r="M4" s="81" t="s">
        <v>8</v>
      </c>
      <c r="AT4" s="3" t="s">
        <v>2</v>
      </c>
    </row>
    <row r="5" spans="2:46" ht="6.95" customHeight="1">
      <c r="B5" s="6"/>
      <c r="L5" s="6"/>
    </row>
    <row r="6" spans="2:46" ht="12" customHeight="1">
      <c r="B6" s="6"/>
      <c r="D6" s="12" t="s">
        <v>9</v>
      </c>
      <c r="L6" s="6"/>
    </row>
    <row r="7" spans="2:46" ht="26.25" customHeight="1">
      <c r="B7" s="6"/>
      <c r="E7" s="229" t="str">
        <f>Rekapitulácia_stavby!K6</f>
        <v xml:space="preserve"> OBNOVA NKP, ÚZPF Č. 2354/0, ŽELEZIAREŇ, ZLIEVÁREŇ, STARÁ MAŠA, KROMPACHY</v>
      </c>
      <c r="F7" s="229"/>
      <c r="G7" s="229"/>
      <c r="H7" s="229"/>
      <c r="L7" s="6"/>
    </row>
    <row r="8" spans="2:46" ht="12" customHeight="1">
      <c r="B8" s="6"/>
      <c r="D8" s="12" t="s">
        <v>91</v>
      </c>
      <c r="L8" s="6"/>
    </row>
    <row r="9" spans="2:46" s="14" customFormat="1" ht="23.25" customHeight="1">
      <c r="B9" s="15"/>
      <c r="E9" s="229" t="s">
        <v>92</v>
      </c>
      <c r="F9" s="229"/>
      <c r="G9" s="229"/>
      <c r="H9" s="229"/>
      <c r="L9" s="15"/>
    </row>
    <row r="10" spans="2:46" s="14" customFormat="1" ht="12" customHeight="1">
      <c r="B10" s="15"/>
      <c r="D10" s="12" t="s">
        <v>93</v>
      </c>
      <c r="L10" s="15"/>
    </row>
    <row r="11" spans="2:46" s="14" customFormat="1" ht="16.5" customHeight="1">
      <c r="B11" s="15"/>
      <c r="E11" s="223" t="s">
        <v>2765</v>
      </c>
      <c r="F11" s="223"/>
      <c r="G11" s="223"/>
      <c r="H11" s="223"/>
      <c r="L11" s="15"/>
    </row>
    <row r="12" spans="2:46" s="14" customFormat="1" ht="11.25">
      <c r="B12" s="15"/>
      <c r="L12" s="15"/>
    </row>
    <row r="13" spans="2:46" s="14" customFormat="1" ht="12" customHeight="1">
      <c r="B13" s="15"/>
      <c r="D13" s="12" t="s">
        <v>11</v>
      </c>
      <c r="F13" s="13"/>
      <c r="I13" s="12" t="s">
        <v>12</v>
      </c>
      <c r="J13" s="13"/>
      <c r="L13" s="15"/>
    </row>
    <row r="14" spans="2:46" s="14" customFormat="1" ht="12" customHeight="1">
      <c r="B14" s="15"/>
      <c r="D14" s="12" t="s">
        <v>13</v>
      </c>
      <c r="F14" s="13" t="s">
        <v>14</v>
      </c>
      <c r="I14" s="12" t="s">
        <v>15</v>
      </c>
      <c r="J14" s="36">
        <f>Rekapitulácia_stavby!AN8</f>
        <v>0</v>
      </c>
      <c r="L14" s="15"/>
    </row>
    <row r="15" spans="2:46" s="14" customFormat="1" ht="10.9" customHeight="1">
      <c r="B15" s="15"/>
      <c r="L15" s="15"/>
    </row>
    <row r="16" spans="2:46" s="14" customFormat="1" ht="12" customHeight="1">
      <c r="B16" s="15"/>
      <c r="D16" s="12" t="s">
        <v>16</v>
      </c>
      <c r="I16" s="12" t="s">
        <v>17</v>
      </c>
      <c r="J16" s="13"/>
      <c r="L16" s="15"/>
    </row>
    <row r="17" spans="2:12" s="14" customFormat="1" ht="18" customHeight="1">
      <c r="B17" s="15"/>
      <c r="E17" s="13" t="s">
        <v>18</v>
      </c>
      <c r="I17" s="12" t="s">
        <v>19</v>
      </c>
      <c r="J17" s="13"/>
      <c r="L17" s="15"/>
    </row>
    <row r="18" spans="2:12" s="14" customFormat="1" ht="6.95" customHeight="1">
      <c r="B18" s="15"/>
      <c r="L18" s="15"/>
    </row>
    <row r="19" spans="2:12" s="14" customFormat="1" ht="12" customHeight="1">
      <c r="B19" s="15"/>
      <c r="D19" s="12" t="s">
        <v>20</v>
      </c>
      <c r="I19" s="12" t="s">
        <v>17</v>
      </c>
      <c r="J19" s="13">
        <f>Rekapitulácia_stavby!AN13</f>
        <v>0</v>
      </c>
      <c r="L19" s="15"/>
    </row>
    <row r="20" spans="2:12" s="14" customFormat="1" ht="18" customHeight="1">
      <c r="B20" s="15"/>
      <c r="E20" s="230" t="str">
        <f>Rekapitulácia_stavby!E14</f>
        <v xml:space="preserve"> </v>
      </c>
      <c r="F20" s="230"/>
      <c r="G20" s="230"/>
      <c r="H20" s="230"/>
      <c r="I20" s="12" t="s">
        <v>19</v>
      </c>
      <c r="J20" s="13">
        <f>Rekapitulácia_stavby!AN14</f>
        <v>0</v>
      </c>
      <c r="L20" s="15"/>
    </row>
    <row r="21" spans="2:12" s="14" customFormat="1" ht="6.95" customHeight="1">
      <c r="B21" s="15"/>
      <c r="L21" s="15"/>
    </row>
    <row r="22" spans="2:12" s="14" customFormat="1" ht="12" customHeight="1">
      <c r="B22" s="15"/>
      <c r="D22" s="12" t="s">
        <v>22</v>
      </c>
      <c r="I22" s="12" t="s">
        <v>17</v>
      </c>
      <c r="J22" s="13"/>
      <c r="L22" s="15"/>
    </row>
    <row r="23" spans="2:12" s="14" customFormat="1" ht="18" customHeight="1">
      <c r="B23" s="15"/>
      <c r="E23" s="13" t="s">
        <v>23</v>
      </c>
      <c r="I23" s="12" t="s">
        <v>19</v>
      </c>
      <c r="J23" s="13"/>
      <c r="L23" s="15"/>
    </row>
    <row r="24" spans="2:12" s="14" customFormat="1" ht="6.95" customHeight="1">
      <c r="B24" s="15"/>
      <c r="L24" s="15"/>
    </row>
    <row r="25" spans="2:12" s="14" customFormat="1" ht="12" customHeight="1">
      <c r="B25" s="15"/>
      <c r="D25" s="12" t="s">
        <v>25</v>
      </c>
      <c r="I25" s="12" t="s">
        <v>17</v>
      </c>
      <c r="J25" s="13"/>
      <c r="L25" s="15"/>
    </row>
    <row r="26" spans="2:12" s="14" customFormat="1" ht="18" customHeight="1">
      <c r="B26" s="15"/>
      <c r="E26" s="13" t="s">
        <v>26</v>
      </c>
      <c r="I26" s="12" t="s">
        <v>19</v>
      </c>
      <c r="J26" s="13"/>
      <c r="L26" s="15"/>
    </row>
    <row r="27" spans="2:12" s="14" customFormat="1" ht="6.95" customHeight="1">
      <c r="B27" s="15"/>
      <c r="L27" s="15"/>
    </row>
    <row r="28" spans="2:12" s="14" customFormat="1" ht="12" customHeight="1">
      <c r="B28" s="15"/>
      <c r="D28" s="12" t="s">
        <v>28</v>
      </c>
      <c r="L28" s="15"/>
    </row>
    <row r="29" spans="2:12" s="84" customFormat="1" ht="16.5" customHeight="1">
      <c r="B29" s="85"/>
      <c r="E29" s="225"/>
      <c r="F29" s="225"/>
      <c r="G29" s="225"/>
      <c r="H29" s="225"/>
      <c r="L29" s="85"/>
    </row>
    <row r="30" spans="2:12" s="14" customFormat="1" ht="6.95" customHeight="1">
      <c r="B30" s="15"/>
      <c r="L30" s="15"/>
    </row>
    <row r="31" spans="2:12" s="14" customFormat="1" ht="6.95" customHeight="1">
      <c r="B31" s="15"/>
      <c r="D31" s="37"/>
      <c r="E31" s="37"/>
      <c r="F31" s="37"/>
      <c r="G31" s="37"/>
      <c r="H31" s="37"/>
      <c r="I31" s="37"/>
      <c r="J31" s="37"/>
      <c r="K31" s="37"/>
      <c r="L31" s="15"/>
    </row>
    <row r="32" spans="2:12" s="14" customFormat="1" ht="25.35" customHeight="1">
      <c r="B32" s="15"/>
      <c r="D32" s="88" t="s">
        <v>29</v>
      </c>
      <c r="J32" s="50">
        <f>ROUND(J126, 2)</f>
        <v>0</v>
      </c>
      <c r="L32" s="15"/>
    </row>
    <row r="33" spans="2:12" s="14" customFormat="1" ht="6.95" customHeight="1">
      <c r="B33" s="15"/>
      <c r="D33" s="37"/>
      <c r="E33" s="37"/>
      <c r="F33" s="37"/>
      <c r="G33" s="37"/>
      <c r="H33" s="37"/>
      <c r="I33" s="37"/>
      <c r="J33" s="37"/>
      <c r="K33" s="37"/>
      <c r="L33" s="15"/>
    </row>
    <row r="34" spans="2:12" s="14" customFormat="1" ht="14.45" customHeight="1">
      <c r="B34" s="15"/>
      <c r="F34" s="18" t="s">
        <v>31</v>
      </c>
      <c r="I34" s="18" t="s">
        <v>30</v>
      </c>
      <c r="J34" s="18" t="s">
        <v>32</v>
      </c>
      <c r="L34" s="15"/>
    </row>
    <row r="35" spans="2:12" s="14" customFormat="1" ht="14.45" customHeight="1">
      <c r="B35" s="15"/>
      <c r="D35" s="89" t="s">
        <v>33</v>
      </c>
      <c r="E35" s="12" t="s">
        <v>34</v>
      </c>
      <c r="F35" s="72">
        <f>ROUND((SUM(BE126:BE154)),  2)</f>
        <v>0</v>
      </c>
      <c r="I35" s="90">
        <v>0.2</v>
      </c>
      <c r="J35" s="72">
        <f>ROUND(((SUM(BE126:BE154))*I35),  2)</f>
        <v>0</v>
      </c>
      <c r="L35" s="15"/>
    </row>
    <row r="36" spans="2:12" s="14" customFormat="1" ht="14.45" customHeight="1">
      <c r="B36" s="15"/>
      <c r="E36" s="12" t="s">
        <v>35</v>
      </c>
      <c r="F36" s="72">
        <f>ROUND((SUM(BF126:BF154)),  2)</f>
        <v>0</v>
      </c>
      <c r="I36" s="90">
        <v>0.2</v>
      </c>
      <c r="J36" s="72">
        <f>ROUND(((SUM(BF126:BF154))*I36),  2)</f>
        <v>0</v>
      </c>
      <c r="L36" s="15"/>
    </row>
    <row r="37" spans="2:12" s="14" customFormat="1" ht="14.45" hidden="1" customHeight="1">
      <c r="B37" s="15"/>
      <c r="E37" s="12" t="s">
        <v>36</v>
      </c>
      <c r="F37" s="72">
        <f>ROUND((SUM(BG126:BG154)),  2)</f>
        <v>0</v>
      </c>
      <c r="I37" s="90">
        <v>0.2</v>
      </c>
      <c r="J37" s="72">
        <f>0</f>
        <v>0</v>
      </c>
      <c r="L37" s="15"/>
    </row>
    <row r="38" spans="2:12" s="14" customFormat="1" ht="14.45" hidden="1" customHeight="1">
      <c r="B38" s="15"/>
      <c r="E38" s="12" t="s">
        <v>37</v>
      </c>
      <c r="F38" s="72">
        <f>ROUND((SUM(BH126:BH154)),  2)</f>
        <v>0</v>
      </c>
      <c r="I38" s="90">
        <v>0.2</v>
      </c>
      <c r="J38" s="72">
        <f>0</f>
        <v>0</v>
      </c>
      <c r="L38" s="15"/>
    </row>
    <row r="39" spans="2:12" s="14" customFormat="1" ht="14.45" hidden="1" customHeight="1">
      <c r="B39" s="15"/>
      <c r="E39" s="12" t="s">
        <v>38</v>
      </c>
      <c r="F39" s="72">
        <f>ROUND((SUM(BI126:BI154)),  2)</f>
        <v>0</v>
      </c>
      <c r="I39" s="90">
        <v>0</v>
      </c>
      <c r="J39" s="72">
        <f>0</f>
        <v>0</v>
      </c>
      <c r="L39" s="15"/>
    </row>
    <row r="40" spans="2:12" s="14" customFormat="1" ht="6.95" customHeight="1">
      <c r="B40" s="15"/>
      <c r="L40" s="15"/>
    </row>
    <row r="41" spans="2:12" s="14" customFormat="1" ht="25.35" customHeight="1">
      <c r="B41" s="15"/>
      <c r="C41" s="91"/>
      <c r="D41" s="92" t="s">
        <v>39</v>
      </c>
      <c r="E41" s="40"/>
      <c r="F41" s="40"/>
      <c r="G41" s="93" t="s">
        <v>40</v>
      </c>
      <c r="H41" s="94" t="s">
        <v>41</v>
      </c>
      <c r="I41" s="40"/>
      <c r="J41" s="95">
        <f>SUM(J32:J39)</f>
        <v>0</v>
      </c>
      <c r="K41" s="96"/>
      <c r="L41" s="15"/>
    </row>
    <row r="42" spans="2:12" s="14" customFormat="1" ht="14.45" customHeight="1">
      <c r="B42" s="15"/>
      <c r="L42" s="15"/>
    </row>
    <row r="43" spans="2:12" ht="14.45" customHeight="1">
      <c r="B43" s="6"/>
      <c r="L43" s="6"/>
    </row>
    <row r="44" spans="2:12" ht="14.45" customHeight="1">
      <c r="B44" s="6"/>
      <c r="L44" s="6"/>
    </row>
    <row r="45" spans="2:12" ht="14.45" customHeight="1">
      <c r="B45" s="6"/>
      <c r="L45" s="6"/>
    </row>
    <row r="46" spans="2:12" ht="14.45" customHeight="1">
      <c r="B46" s="6"/>
      <c r="L46" s="6"/>
    </row>
    <row r="47" spans="2:12" ht="14.45" customHeight="1">
      <c r="B47" s="6"/>
      <c r="L47" s="6"/>
    </row>
    <row r="48" spans="2:12" ht="14.45" customHeight="1">
      <c r="B48" s="6"/>
      <c r="L48" s="6"/>
    </row>
    <row r="49" spans="2:12" ht="14.45" customHeight="1">
      <c r="B49" s="6"/>
      <c r="L49" s="6"/>
    </row>
    <row r="50" spans="2:12" s="14" customFormat="1" ht="14.45" customHeight="1">
      <c r="B50" s="15"/>
      <c r="D50" s="25" t="s">
        <v>42</v>
      </c>
      <c r="E50" s="26"/>
      <c r="F50" s="26"/>
      <c r="G50" s="25" t="s">
        <v>43</v>
      </c>
      <c r="H50" s="26"/>
      <c r="I50" s="26"/>
      <c r="J50" s="26"/>
      <c r="K50" s="26"/>
      <c r="L50" s="15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4" customFormat="1" ht="12.75">
      <c r="B61" s="15"/>
      <c r="D61" s="27" t="s">
        <v>44</v>
      </c>
      <c r="E61" s="17"/>
      <c r="F61" s="97" t="s">
        <v>45</v>
      </c>
      <c r="G61" s="27" t="s">
        <v>44</v>
      </c>
      <c r="H61" s="17"/>
      <c r="I61" s="17"/>
      <c r="J61" s="98" t="s">
        <v>45</v>
      </c>
      <c r="K61" s="17"/>
      <c r="L61" s="15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4" customFormat="1" ht="12.75">
      <c r="B65" s="15"/>
      <c r="D65" s="25" t="s">
        <v>46</v>
      </c>
      <c r="E65" s="26"/>
      <c r="F65" s="26"/>
      <c r="G65" s="25" t="s">
        <v>47</v>
      </c>
      <c r="H65" s="26"/>
      <c r="I65" s="26"/>
      <c r="J65" s="26"/>
      <c r="K65" s="26"/>
      <c r="L65" s="15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4" customFormat="1" ht="12.75">
      <c r="B76" s="15"/>
      <c r="D76" s="27" t="s">
        <v>44</v>
      </c>
      <c r="E76" s="17"/>
      <c r="F76" s="97" t="s">
        <v>45</v>
      </c>
      <c r="G76" s="27" t="s">
        <v>44</v>
      </c>
      <c r="H76" s="17"/>
      <c r="I76" s="17"/>
      <c r="J76" s="98" t="s">
        <v>45</v>
      </c>
      <c r="K76" s="17"/>
      <c r="L76" s="15"/>
    </row>
    <row r="77" spans="2:12" s="14" customFormat="1" ht="14.45" customHeight="1">
      <c r="B77" s="28"/>
      <c r="C77" s="17"/>
      <c r="D77" s="17"/>
      <c r="E77" s="17"/>
      <c r="F77" s="17"/>
      <c r="G77" s="17"/>
      <c r="H77" s="17"/>
      <c r="I77" s="17"/>
      <c r="J77" s="17"/>
      <c r="K77" s="17"/>
      <c r="L77" s="15"/>
    </row>
    <row r="81" spans="2:12" s="14" customFormat="1" ht="6.95" customHeight="1">
      <c r="B81" s="29"/>
      <c r="C81" s="26"/>
      <c r="D81" s="26"/>
      <c r="E81" s="26"/>
      <c r="F81" s="26"/>
      <c r="G81" s="26"/>
      <c r="H81" s="26"/>
      <c r="I81" s="26"/>
      <c r="J81" s="26"/>
      <c r="K81" s="26"/>
      <c r="L81" s="15"/>
    </row>
    <row r="82" spans="2:12" s="14" customFormat="1" ht="24.95" customHeight="1">
      <c r="B82" s="15"/>
      <c r="C82" s="7" t="s">
        <v>95</v>
      </c>
      <c r="L82" s="15"/>
    </row>
    <row r="83" spans="2:12" s="14" customFormat="1" ht="6.95" customHeight="1">
      <c r="B83" s="15"/>
      <c r="L83" s="15"/>
    </row>
    <row r="84" spans="2:12" s="14" customFormat="1" ht="12" customHeight="1">
      <c r="B84" s="15"/>
      <c r="C84" s="12" t="s">
        <v>9</v>
      </c>
      <c r="L84" s="15"/>
    </row>
    <row r="85" spans="2:12" s="14" customFormat="1" ht="26.25" customHeight="1">
      <c r="B85" s="15"/>
      <c r="E85" s="229" t="str">
        <f>E7</f>
        <v xml:space="preserve"> OBNOVA NKP, ÚZPF Č. 2354/0, ŽELEZIAREŇ, ZLIEVÁREŇ, STARÁ MAŠA, KROMPACHY</v>
      </c>
      <c r="F85" s="229"/>
      <c r="G85" s="229"/>
      <c r="H85" s="229"/>
      <c r="L85" s="15"/>
    </row>
    <row r="86" spans="2:12" ht="12" customHeight="1">
      <c r="B86" s="6"/>
      <c r="C86" s="12" t="s">
        <v>91</v>
      </c>
      <c r="L86" s="6"/>
    </row>
    <row r="87" spans="2:12" s="14" customFormat="1" ht="23.25" customHeight="1">
      <c r="B87" s="15"/>
      <c r="E87" s="229" t="s">
        <v>92</v>
      </c>
      <c r="F87" s="229"/>
      <c r="G87" s="229"/>
      <c r="H87" s="229"/>
      <c r="L87" s="15"/>
    </row>
    <row r="88" spans="2:12" s="14" customFormat="1" ht="12" customHeight="1">
      <c r="B88" s="15"/>
      <c r="C88" s="12" t="s">
        <v>93</v>
      </c>
      <c r="L88" s="15"/>
    </row>
    <row r="89" spans="2:12" s="14" customFormat="1" ht="16.5" customHeight="1">
      <c r="B89" s="15"/>
      <c r="E89" s="223" t="str">
        <f>E11</f>
        <v>2 - NN prípojka</v>
      </c>
      <c r="F89" s="223"/>
      <c r="G89" s="223"/>
      <c r="H89" s="223"/>
      <c r="L89" s="15"/>
    </row>
    <row r="90" spans="2:12" s="14" customFormat="1" ht="6.95" customHeight="1">
      <c r="B90" s="15"/>
      <c r="L90" s="15"/>
    </row>
    <row r="91" spans="2:12" s="14" customFormat="1" ht="12" customHeight="1">
      <c r="B91" s="15"/>
      <c r="C91" s="12" t="s">
        <v>13</v>
      </c>
      <c r="F91" s="13" t="str">
        <f>F14</f>
        <v>Stará Maša, Krompachy</v>
      </c>
      <c r="I91" s="12" t="s">
        <v>15</v>
      </c>
      <c r="J91" s="36">
        <f>IF(J14="","",J14)</f>
        <v>0</v>
      </c>
      <c r="L91" s="15"/>
    </row>
    <row r="92" spans="2:12" s="14" customFormat="1" ht="6.95" customHeight="1">
      <c r="B92" s="15"/>
      <c r="L92" s="15"/>
    </row>
    <row r="93" spans="2:12" s="14" customFormat="1" ht="40.15" customHeight="1">
      <c r="B93" s="15"/>
      <c r="C93" s="12" t="s">
        <v>16</v>
      </c>
      <c r="F93" s="13" t="str">
        <f>E17</f>
        <v>Mesto Krompachy, Nám. Slobody 1, 053 42 Krompachy</v>
      </c>
      <c r="I93" s="12" t="s">
        <v>22</v>
      </c>
      <c r="J93" s="99" t="str">
        <f>E23</f>
        <v>AŽ PROJEKT s.r.o., Toplianska 28,  Bratislava</v>
      </c>
      <c r="L93" s="15"/>
    </row>
    <row r="94" spans="2:12" s="14" customFormat="1" ht="15.2" customHeight="1">
      <c r="B94" s="15"/>
      <c r="C94" s="12" t="s">
        <v>20</v>
      </c>
      <c r="F94" s="13" t="str">
        <f>IF(E20="","",E20)</f>
        <v xml:space="preserve"> </v>
      </c>
      <c r="I94" s="12" t="s">
        <v>25</v>
      </c>
      <c r="J94" s="99" t="str">
        <f>E26</f>
        <v>Ing. Krumpolec</v>
      </c>
      <c r="L94" s="15"/>
    </row>
    <row r="95" spans="2:12" s="14" customFormat="1" ht="10.35" customHeight="1">
      <c r="B95" s="15"/>
      <c r="L95" s="15"/>
    </row>
    <row r="96" spans="2:12" s="14" customFormat="1" ht="29.25" customHeight="1">
      <c r="B96" s="15"/>
      <c r="C96" s="100" t="s">
        <v>96</v>
      </c>
      <c r="D96" s="91"/>
      <c r="E96" s="91"/>
      <c r="F96" s="91"/>
      <c r="G96" s="91"/>
      <c r="H96" s="91"/>
      <c r="I96" s="91"/>
      <c r="J96" s="101" t="s">
        <v>97</v>
      </c>
      <c r="K96" s="91"/>
      <c r="L96" s="15"/>
    </row>
    <row r="97" spans="2:47" s="14" customFormat="1" ht="10.35" customHeight="1">
      <c r="B97" s="15"/>
      <c r="L97" s="15"/>
    </row>
    <row r="98" spans="2:47" s="14" customFormat="1" ht="22.9" customHeight="1">
      <c r="B98" s="15"/>
      <c r="C98" s="102" t="s">
        <v>98</v>
      </c>
      <c r="J98" s="50">
        <f>J126</f>
        <v>0</v>
      </c>
      <c r="L98" s="15"/>
      <c r="AU98" s="3" t="s">
        <v>99</v>
      </c>
    </row>
    <row r="99" spans="2:47" s="103" customFormat="1" ht="24.95" customHeight="1">
      <c r="B99" s="104"/>
      <c r="D99" s="105" t="s">
        <v>100</v>
      </c>
      <c r="E99" s="106"/>
      <c r="F99" s="106"/>
      <c r="G99" s="106"/>
      <c r="H99" s="106"/>
      <c r="I99" s="106"/>
      <c r="J99" s="107">
        <f>J127</f>
        <v>0</v>
      </c>
      <c r="L99" s="104"/>
    </row>
    <row r="100" spans="2:47" s="69" customFormat="1" ht="19.899999999999999" customHeight="1">
      <c r="B100" s="110"/>
      <c r="D100" s="111" t="s">
        <v>101</v>
      </c>
      <c r="E100" s="112"/>
      <c r="F100" s="112"/>
      <c r="G100" s="112"/>
      <c r="H100" s="112"/>
      <c r="I100" s="112"/>
      <c r="J100" s="113">
        <f>J128</f>
        <v>0</v>
      </c>
      <c r="L100" s="110"/>
    </row>
    <row r="101" spans="2:47" s="103" customFormat="1" ht="24.95" customHeight="1">
      <c r="B101" s="104"/>
      <c r="D101" s="105" t="s">
        <v>121</v>
      </c>
      <c r="E101" s="106"/>
      <c r="F101" s="106"/>
      <c r="G101" s="106"/>
      <c r="H101" s="106"/>
      <c r="I101" s="106"/>
      <c r="J101" s="107">
        <f>J130</f>
        <v>0</v>
      </c>
      <c r="L101" s="104"/>
    </row>
    <row r="102" spans="2:47" s="69" customFormat="1" ht="19.899999999999999" customHeight="1">
      <c r="B102" s="110"/>
      <c r="D102" s="111" t="s">
        <v>2766</v>
      </c>
      <c r="E102" s="112"/>
      <c r="F102" s="112"/>
      <c r="G102" s="112"/>
      <c r="H102" s="112"/>
      <c r="I102" s="112"/>
      <c r="J102" s="113">
        <f>J131</f>
        <v>0</v>
      </c>
      <c r="L102" s="110"/>
    </row>
    <row r="103" spans="2:47" s="69" customFormat="1" ht="19.899999999999999" customHeight="1">
      <c r="B103" s="110"/>
      <c r="D103" s="116" t="s">
        <v>2767</v>
      </c>
      <c r="E103" s="117"/>
      <c r="F103" s="117"/>
      <c r="G103" s="117"/>
      <c r="H103" s="117"/>
      <c r="I103" s="117"/>
      <c r="J103" s="118">
        <f>J146</f>
        <v>0</v>
      </c>
      <c r="L103" s="110"/>
    </row>
    <row r="104" spans="2:47" s="103" customFormat="1" ht="24.95" customHeight="1">
      <c r="B104" s="104"/>
      <c r="D104" s="105" t="s">
        <v>2768</v>
      </c>
      <c r="E104" s="106"/>
      <c r="F104" s="106"/>
      <c r="G104" s="106"/>
      <c r="H104" s="106"/>
      <c r="I104" s="106"/>
      <c r="J104" s="107">
        <f>J153</f>
        <v>0</v>
      </c>
      <c r="L104" s="104"/>
    </row>
    <row r="105" spans="2:47" s="14" customFormat="1" ht="21.75" customHeight="1">
      <c r="B105" s="15"/>
      <c r="L105" s="15"/>
    </row>
    <row r="106" spans="2:47" s="14" customFormat="1" ht="6.95" customHeight="1">
      <c r="B106" s="28"/>
      <c r="C106" s="17"/>
      <c r="D106" s="17"/>
      <c r="E106" s="17"/>
      <c r="F106" s="17"/>
      <c r="G106" s="17"/>
      <c r="H106" s="17"/>
      <c r="I106" s="17"/>
      <c r="J106" s="17"/>
      <c r="K106" s="17"/>
      <c r="L106" s="15"/>
    </row>
    <row r="110" spans="2:47" s="14" customFormat="1" ht="6.95" customHeight="1">
      <c r="B110" s="29"/>
      <c r="C110" s="26"/>
      <c r="D110" s="26"/>
      <c r="E110" s="26"/>
      <c r="F110" s="26"/>
      <c r="G110" s="26"/>
      <c r="H110" s="26"/>
      <c r="I110" s="26"/>
      <c r="J110" s="26"/>
      <c r="K110" s="26"/>
      <c r="L110" s="15"/>
    </row>
    <row r="111" spans="2:47" s="14" customFormat="1" ht="24.95" customHeight="1">
      <c r="B111" s="15"/>
      <c r="C111" s="7" t="s">
        <v>132</v>
      </c>
      <c r="L111" s="15"/>
    </row>
    <row r="112" spans="2:47" s="14" customFormat="1" ht="6.95" customHeight="1">
      <c r="B112" s="15"/>
      <c r="L112" s="15"/>
    </row>
    <row r="113" spans="2:63" s="14" customFormat="1" ht="12" customHeight="1">
      <c r="B113" s="15"/>
      <c r="C113" s="12" t="s">
        <v>9</v>
      </c>
      <c r="L113" s="15"/>
    </row>
    <row r="114" spans="2:63" s="14" customFormat="1" ht="26.25" customHeight="1">
      <c r="B114" s="15"/>
      <c r="E114" s="229" t="str">
        <f>E7</f>
        <v xml:space="preserve"> OBNOVA NKP, ÚZPF Č. 2354/0, ŽELEZIAREŇ, ZLIEVÁREŇ, STARÁ MAŠA, KROMPACHY</v>
      </c>
      <c r="F114" s="229"/>
      <c r="G114" s="229"/>
      <c r="H114" s="229"/>
      <c r="L114" s="15"/>
    </row>
    <row r="115" spans="2:63" ht="12" customHeight="1">
      <c r="B115" s="6"/>
      <c r="C115" s="12" t="s">
        <v>91</v>
      </c>
      <c r="L115" s="6"/>
    </row>
    <row r="116" spans="2:63" s="14" customFormat="1" ht="23.25" customHeight="1">
      <c r="B116" s="15"/>
      <c r="E116" s="229" t="s">
        <v>92</v>
      </c>
      <c r="F116" s="229"/>
      <c r="G116" s="229"/>
      <c r="H116" s="229"/>
      <c r="L116" s="15"/>
    </row>
    <row r="117" spans="2:63" s="14" customFormat="1" ht="12" customHeight="1">
      <c r="B117" s="15"/>
      <c r="C117" s="12" t="s">
        <v>93</v>
      </c>
      <c r="L117" s="15"/>
    </row>
    <row r="118" spans="2:63" s="14" customFormat="1" ht="16.5" customHeight="1">
      <c r="B118" s="15"/>
      <c r="E118" s="223" t="str">
        <f>E11</f>
        <v>2 - NN prípojka</v>
      </c>
      <c r="F118" s="223"/>
      <c r="G118" s="223"/>
      <c r="H118" s="223"/>
      <c r="L118" s="15"/>
    </row>
    <row r="119" spans="2:63" s="14" customFormat="1" ht="6.95" customHeight="1">
      <c r="B119" s="15"/>
      <c r="L119" s="15"/>
    </row>
    <row r="120" spans="2:63" s="14" customFormat="1" ht="12" customHeight="1">
      <c r="B120" s="15"/>
      <c r="C120" s="12" t="s">
        <v>13</v>
      </c>
      <c r="F120" s="13" t="str">
        <f>F14</f>
        <v>Stará Maša, Krompachy</v>
      </c>
      <c r="I120" s="12" t="s">
        <v>15</v>
      </c>
      <c r="J120" s="36">
        <f>IF(J14="","",J14)</f>
        <v>0</v>
      </c>
      <c r="L120" s="15"/>
    </row>
    <row r="121" spans="2:63" s="14" customFormat="1" ht="6.95" customHeight="1">
      <c r="B121" s="15"/>
      <c r="L121" s="15"/>
    </row>
    <row r="122" spans="2:63" s="14" customFormat="1" ht="40.15" customHeight="1">
      <c r="B122" s="15"/>
      <c r="C122" s="12" t="s">
        <v>16</v>
      </c>
      <c r="F122" s="13" t="str">
        <f>E17</f>
        <v>Mesto Krompachy, Nám. Slobody 1, 053 42 Krompachy</v>
      </c>
      <c r="I122" s="12" t="s">
        <v>22</v>
      </c>
      <c r="J122" s="99" t="str">
        <f>E23</f>
        <v>AŽ PROJEKT s.r.o., Toplianska 28,  Bratislava</v>
      </c>
      <c r="L122" s="15"/>
    </row>
    <row r="123" spans="2:63" s="14" customFormat="1" ht="15.2" customHeight="1">
      <c r="B123" s="15"/>
      <c r="C123" s="12" t="s">
        <v>20</v>
      </c>
      <c r="F123" s="13" t="str">
        <f>IF(E20="","",E20)</f>
        <v xml:space="preserve"> </v>
      </c>
      <c r="I123" s="12" t="s">
        <v>25</v>
      </c>
      <c r="J123" s="99" t="str">
        <f>E26</f>
        <v>Ing. Krumpolec</v>
      </c>
      <c r="L123" s="15"/>
    </row>
    <row r="124" spans="2:63" s="14" customFormat="1" ht="10.35" customHeight="1">
      <c r="B124" s="15"/>
      <c r="L124" s="15"/>
    </row>
    <row r="125" spans="2:63" s="86" customFormat="1" ht="29.25" customHeight="1">
      <c r="B125" s="119"/>
      <c r="C125" s="120" t="s">
        <v>133</v>
      </c>
      <c r="D125" s="121" t="s">
        <v>54</v>
      </c>
      <c r="E125" s="121" t="s">
        <v>50</v>
      </c>
      <c r="F125" s="121" t="s">
        <v>51</v>
      </c>
      <c r="G125" s="121" t="s">
        <v>134</v>
      </c>
      <c r="H125" s="121" t="s">
        <v>135</v>
      </c>
      <c r="I125" s="121" t="s">
        <v>136</v>
      </c>
      <c r="J125" s="122" t="s">
        <v>97</v>
      </c>
      <c r="K125" s="123" t="s">
        <v>137</v>
      </c>
      <c r="L125" s="119"/>
      <c r="M125" s="42"/>
      <c r="N125" s="43" t="s">
        <v>33</v>
      </c>
      <c r="O125" s="43" t="s">
        <v>138</v>
      </c>
      <c r="P125" s="43" t="s">
        <v>139</v>
      </c>
      <c r="Q125" s="43" t="s">
        <v>140</v>
      </c>
      <c r="R125" s="43" t="s">
        <v>141</v>
      </c>
      <c r="S125" s="43" t="s">
        <v>142</v>
      </c>
      <c r="T125" s="44" t="s">
        <v>143</v>
      </c>
    </row>
    <row r="126" spans="2:63" s="14" customFormat="1" ht="22.9" customHeight="1">
      <c r="B126" s="15"/>
      <c r="C126" s="48" t="s">
        <v>98</v>
      </c>
      <c r="J126" s="125">
        <f>BK126</f>
        <v>0</v>
      </c>
      <c r="L126" s="15"/>
      <c r="M126" s="45"/>
      <c r="N126" s="37"/>
      <c r="O126" s="37"/>
      <c r="P126" s="126">
        <f>P127+P130+P153</f>
        <v>0</v>
      </c>
      <c r="Q126" s="37"/>
      <c r="R126" s="126">
        <f>R127+R130+R153</f>
        <v>0</v>
      </c>
      <c r="S126" s="37"/>
      <c r="T126" s="127">
        <f>T127+T130+T153</f>
        <v>0</v>
      </c>
      <c r="AT126" s="3" t="s">
        <v>68</v>
      </c>
      <c r="AU126" s="3" t="s">
        <v>99</v>
      </c>
      <c r="BK126" s="128">
        <f>BK127+BK130+BK153</f>
        <v>0</v>
      </c>
    </row>
    <row r="127" spans="2:63" s="129" customFormat="1" ht="25.9" customHeight="1">
      <c r="B127" s="130"/>
      <c r="D127" s="131" t="s">
        <v>68</v>
      </c>
      <c r="E127" s="132" t="s">
        <v>144</v>
      </c>
      <c r="F127" s="132" t="s">
        <v>145</v>
      </c>
      <c r="J127" s="133">
        <f>BK127</f>
        <v>0</v>
      </c>
      <c r="L127" s="130"/>
      <c r="M127" s="134"/>
      <c r="P127" s="135">
        <f>P128</f>
        <v>0</v>
      </c>
      <c r="R127" s="135">
        <f>R128</f>
        <v>0</v>
      </c>
      <c r="T127" s="136">
        <f>T128</f>
        <v>0</v>
      </c>
      <c r="AR127" s="131" t="s">
        <v>76</v>
      </c>
      <c r="AT127" s="137" t="s">
        <v>68</v>
      </c>
      <c r="AU127" s="137" t="s">
        <v>69</v>
      </c>
      <c r="AY127" s="131" t="s">
        <v>146</v>
      </c>
      <c r="BK127" s="138">
        <f>BK128</f>
        <v>0</v>
      </c>
    </row>
    <row r="128" spans="2:63" s="129" customFormat="1" ht="22.9" customHeight="1">
      <c r="B128" s="130"/>
      <c r="D128" s="131" t="s">
        <v>68</v>
      </c>
      <c r="E128" s="140" t="s">
        <v>76</v>
      </c>
      <c r="F128" s="140" t="s">
        <v>147</v>
      </c>
      <c r="J128" s="141">
        <f>BK128</f>
        <v>0</v>
      </c>
      <c r="L128" s="130"/>
      <c r="M128" s="134"/>
      <c r="P128" s="135">
        <f>P129</f>
        <v>0</v>
      </c>
      <c r="R128" s="135">
        <f>R129</f>
        <v>0</v>
      </c>
      <c r="T128" s="136">
        <f>T129</f>
        <v>0</v>
      </c>
      <c r="AR128" s="131" t="s">
        <v>76</v>
      </c>
      <c r="AT128" s="137" t="s">
        <v>68</v>
      </c>
      <c r="AU128" s="137" t="s">
        <v>76</v>
      </c>
      <c r="AY128" s="131" t="s">
        <v>146</v>
      </c>
      <c r="BK128" s="138">
        <f>BK129</f>
        <v>0</v>
      </c>
    </row>
    <row r="129" spans="2:65" s="14" customFormat="1" ht="24.2" customHeight="1">
      <c r="B129" s="142"/>
      <c r="C129" s="143" t="s">
        <v>76</v>
      </c>
      <c r="D129" s="143" t="s">
        <v>148</v>
      </c>
      <c r="E129" s="144" t="s">
        <v>2769</v>
      </c>
      <c r="F129" s="145" t="s">
        <v>2770</v>
      </c>
      <c r="G129" s="146" t="s">
        <v>151</v>
      </c>
      <c r="H129" s="147">
        <v>18</v>
      </c>
      <c r="I129" s="147"/>
      <c r="J129" s="147">
        <f>ROUND(I129*H129,3)</f>
        <v>0</v>
      </c>
      <c r="K129" s="148"/>
      <c r="L129" s="15"/>
      <c r="M129" s="149"/>
      <c r="N129" s="150" t="s">
        <v>35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AR129" s="153" t="s">
        <v>87</v>
      </c>
      <c r="AT129" s="153" t="s">
        <v>148</v>
      </c>
      <c r="AU129" s="153" t="s">
        <v>80</v>
      </c>
      <c r="AY129" s="3" t="s">
        <v>146</v>
      </c>
      <c r="BE129" s="154">
        <f>IF(N129="základná",J129,0)</f>
        <v>0</v>
      </c>
      <c r="BF129" s="154">
        <f>IF(N129="znížená",J129,0)</f>
        <v>0</v>
      </c>
      <c r="BG129" s="154">
        <f>IF(N129="zákl. prenesená",J129,0)</f>
        <v>0</v>
      </c>
      <c r="BH129" s="154">
        <f>IF(N129="zníž. prenesená",J129,0)</f>
        <v>0</v>
      </c>
      <c r="BI129" s="154">
        <f>IF(N129="nulová",J129,0)</f>
        <v>0</v>
      </c>
      <c r="BJ129" s="3" t="s">
        <v>80</v>
      </c>
      <c r="BK129" s="155">
        <f>ROUND(I129*H129,3)</f>
        <v>0</v>
      </c>
      <c r="BL129" s="3" t="s">
        <v>87</v>
      </c>
      <c r="BM129" s="153" t="s">
        <v>2771</v>
      </c>
    </row>
    <row r="130" spans="2:65" s="129" customFormat="1" ht="25.9" customHeight="1">
      <c r="B130" s="130"/>
      <c r="D130" s="131" t="s">
        <v>68</v>
      </c>
      <c r="E130" s="132" t="s">
        <v>341</v>
      </c>
      <c r="F130" s="132" t="s">
        <v>1463</v>
      </c>
      <c r="J130" s="133">
        <f>BK130</f>
        <v>0</v>
      </c>
      <c r="L130" s="130"/>
      <c r="M130" s="134"/>
      <c r="P130" s="135">
        <f>P131+P146</f>
        <v>0</v>
      </c>
      <c r="R130" s="135">
        <f>R131+R146</f>
        <v>0</v>
      </c>
      <c r="T130" s="136">
        <f>T131+T146</f>
        <v>0</v>
      </c>
      <c r="AR130" s="131" t="s">
        <v>84</v>
      </c>
      <c r="AT130" s="137" t="s">
        <v>68</v>
      </c>
      <c r="AU130" s="137" t="s">
        <v>69</v>
      </c>
      <c r="AY130" s="131" t="s">
        <v>146</v>
      </c>
      <c r="BK130" s="138">
        <f>BK131+BK146</f>
        <v>0</v>
      </c>
    </row>
    <row r="131" spans="2:65" s="129" customFormat="1" ht="22.9" customHeight="1">
      <c r="B131" s="130"/>
      <c r="D131" s="131" t="s">
        <v>68</v>
      </c>
      <c r="E131" s="140" t="s">
        <v>2772</v>
      </c>
      <c r="F131" s="140" t="s">
        <v>2773</v>
      </c>
      <c r="J131" s="141">
        <f>BK131</f>
        <v>0</v>
      </c>
      <c r="L131" s="130"/>
      <c r="M131" s="134"/>
      <c r="P131" s="135">
        <f>SUM(P132:P145)</f>
        <v>0</v>
      </c>
      <c r="R131" s="135">
        <f>SUM(R132:R145)</f>
        <v>0</v>
      </c>
      <c r="T131" s="136">
        <f>SUM(T132:T145)</f>
        <v>0</v>
      </c>
      <c r="AR131" s="131" t="s">
        <v>84</v>
      </c>
      <c r="AT131" s="137" t="s">
        <v>68</v>
      </c>
      <c r="AU131" s="137" t="s">
        <v>76</v>
      </c>
      <c r="AY131" s="131" t="s">
        <v>146</v>
      </c>
      <c r="BK131" s="138">
        <f>SUM(BK132:BK145)</f>
        <v>0</v>
      </c>
    </row>
    <row r="132" spans="2:65" s="14" customFormat="1" ht="14.45" customHeight="1">
      <c r="B132" s="142"/>
      <c r="C132" s="143" t="s">
        <v>80</v>
      </c>
      <c r="D132" s="143" t="s">
        <v>148</v>
      </c>
      <c r="E132" s="144" t="s">
        <v>2774</v>
      </c>
      <c r="F132" s="145" t="s">
        <v>2775</v>
      </c>
      <c r="G132" s="146" t="s">
        <v>151</v>
      </c>
      <c r="H132" s="147">
        <v>35</v>
      </c>
      <c r="I132" s="147"/>
      <c r="J132" s="147">
        <f t="shared" ref="J132:J145" si="0">ROUND(I132*H132,3)</f>
        <v>0</v>
      </c>
      <c r="K132" s="148"/>
      <c r="L132" s="15"/>
      <c r="M132" s="149"/>
      <c r="N132" s="150" t="s">
        <v>35</v>
      </c>
      <c r="O132" s="151">
        <v>0</v>
      </c>
      <c r="P132" s="151">
        <f t="shared" ref="P132:P145" si="1">O132*H132</f>
        <v>0</v>
      </c>
      <c r="Q132" s="151">
        <v>0</v>
      </c>
      <c r="R132" s="151">
        <f t="shared" ref="R132:R145" si="2">Q132*H132</f>
        <v>0</v>
      </c>
      <c r="S132" s="151">
        <v>0</v>
      </c>
      <c r="T132" s="152">
        <f t="shared" ref="T132:T145" si="3">S132*H132</f>
        <v>0</v>
      </c>
      <c r="AR132" s="153" t="s">
        <v>488</v>
      </c>
      <c r="AT132" s="153" t="s">
        <v>148</v>
      </c>
      <c r="AU132" s="153" t="s">
        <v>80</v>
      </c>
      <c r="AY132" s="3" t="s">
        <v>146</v>
      </c>
      <c r="BE132" s="154">
        <f t="shared" ref="BE132:BE145" si="4">IF(N132="základná",J132,0)</f>
        <v>0</v>
      </c>
      <c r="BF132" s="154">
        <f t="shared" ref="BF132:BF145" si="5">IF(N132="znížená",J132,0)</f>
        <v>0</v>
      </c>
      <c r="BG132" s="154">
        <f t="shared" ref="BG132:BG145" si="6">IF(N132="zákl. prenesená",J132,0)</f>
        <v>0</v>
      </c>
      <c r="BH132" s="154">
        <f t="shared" ref="BH132:BH145" si="7">IF(N132="zníž. prenesená",J132,0)</f>
        <v>0</v>
      </c>
      <c r="BI132" s="154">
        <f t="shared" ref="BI132:BI145" si="8">IF(N132="nulová",J132,0)</f>
        <v>0</v>
      </c>
      <c r="BJ132" s="3" t="s">
        <v>80</v>
      </c>
      <c r="BK132" s="155">
        <f t="shared" ref="BK132:BK145" si="9">ROUND(I132*H132,3)</f>
        <v>0</v>
      </c>
      <c r="BL132" s="3" t="s">
        <v>488</v>
      </c>
      <c r="BM132" s="153" t="s">
        <v>2776</v>
      </c>
    </row>
    <row r="133" spans="2:65" s="14" customFormat="1" ht="14.45" customHeight="1">
      <c r="B133" s="142"/>
      <c r="C133" s="184" t="s">
        <v>84</v>
      </c>
      <c r="D133" s="184" t="s">
        <v>341</v>
      </c>
      <c r="E133" s="185" t="s">
        <v>2777</v>
      </c>
      <c r="F133" s="186" t="s">
        <v>2778</v>
      </c>
      <c r="G133" s="187" t="s">
        <v>654</v>
      </c>
      <c r="H133" s="188">
        <v>6</v>
      </c>
      <c r="I133" s="188"/>
      <c r="J133" s="188">
        <f t="shared" si="0"/>
        <v>0</v>
      </c>
      <c r="K133" s="189"/>
      <c r="L133" s="190"/>
      <c r="M133" s="191"/>
      <c r="N133" s="192" t="s">
        <v>35</v>
      </c>
      <c r="O133" s="151">
        <v>0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153" t="s">
        <v>1393</v>
      </c>
      <c r="AT133" s="153" t="s">
        <v>341</v>
      </c>
      <c r="AU133" s="153" t="s">
        <v>80</v>
      </c>
      <c r="AY133" s="3" t="s">
        <v>146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3" t="s">
        <v>80</v>
      </c>
      <c r="BK133" s="155">
        <f t="shared" si="9"/>
        <v>0</v>
      </c>
      <c r="BL133" s="3" t="s">
        <v>488</v>
      </c>
      <c r="BM133" s="153" t="s">
        <v>2779</v>
      </c>
    </row>
    <row r="134" spans="2:65" s="14" customFormat="1" ht="24.2" customHeight="1">
      <c r="B134" s="142"/>
      <c r="C134" s="143" t="s">
        <v>87</v>
      </c>
      <c r="D134" s="143" t="s">
        <v>148</v>
      </c>
      <c r="E134" s="144" t="s">
        <v>2780</v>
      </c>
      <c r="F134" s="145" t="s">
        <v>1612</v>
      </c>
      <c r="G134" s="146" t="s">
        <v>654</v>
      </c>
      <c r="H134" s="147">
        <v>2</v>
      </c>
      <c r="I134" s="147"/>
      <c r="J134" s="147">
        <f t="shared" si="0"/>
        <v>0</v>
      </c>
      <c r="K134" s="148"/>
      <c r="L134" s="15"/>
      <c r="M134" s="149"/>
      <c r="N134" s="150" t="s">
        <v>35</v>
      </c>
      <c r="O134" s="151">
        <v>0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153" t="s">
        <v>488</v>
      </c>
      <c r="AT134" s="153" t="s">
        <v>148</v>
      </c>
      <c r="AU134" s="153" t="s">
        <v>80</v>
      </c>
      <c r="AY134" s="3" t="s">
        <v>146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3" t="s">
        <v>80</v>
      </c>
      <c r="BK134" s="155">
        <f t="shared" si="9"/>
        <v>0</v>
      </c>
      <c r="BL134" s="3" t="s">
        <v>488</v>
      </c>
      <c r="BM134" s="153" t="s">
        <v>2781</v>
      </c>
    </row>
    <row r="135" spans="2:65" s="14" customFormat="1" ht="14.45" customHeight="1">
      <c r="B135" s="142"/>
      <c r="C135" s="184" t="s">
        <v>168</v>
      </c>
      <c r="D135" s="184" t="s">
        <v>341</v>
      </c>
      <c r="E135" s="185" t="s">
        <v>1615</v>
      </c>
      <c r="F135" s="186" t="s">
        <v>1616</v>
      </c>
      <c r="G135" s="187" t="s">
        <v>654</v>
      </c>
      <c r="H135" s="188">
        <v>0.2</v>
      </c>
      <c r="I135" s="188"/>
      <c r="J135" s="188">
        <f t="shared" si="0"/>
        <v>0</v>
      </c>
      <c r="K135" s="189"/>
      <c r="L135" s="190"/>
      <c r="M135" s="191"/>
      <c r="N135" s="192" t="s">
        <v>35</v>
      </c>
      <c r="O135" s="151">
        <v>0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153" t="s">
        <v>1393</v>
      </c>
      <c r="AT135" s="153" t="s">
        <v>341</v>
      </c>
      <c r="AU135" s="153" t="s">
        <v>80</v>
      </c>
      <c r="AY135" s="3" t="s">
        <v>146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3" t="s">
        <v>80</v>
      </c>
      <c r="BK135" s="155">
        <f t="shared" si="9"/>
        <v>0</v>
      </c>
      <c r="BL135" s="3" t="s">
        <v>488</v>
      </c>
      <c r="BM135" s="153" t="s">
        <v>2782</v>
      </c>
    </row>
    <row r="136" spans="2:65" s="14" customFormat="1" ht="24.2" customHeight="1">
      <c r="B136" s="142"/>
      <c r="C136" s="143" t="s">
        <v>172</v>
      </c>
      <c r="D136" s="143" t="s">
        <v>148</v>
      </c>
      <c r="E136" s="144" t="s">
        <v>2783</v>
      </c>
      <c r="F136" s="145" t="s">
        <v>2784</v>
      </c>
      <c r="G136" s="146" t="s">
        <v>654</v>
      </c>
      <c r="H136" s="147">
        <v>4</v>
      </c>
      <c r="I136" s="147"/>
      <c r="J136" s="147">
        <f t="shared" si="0"/>
        <v>0</v>
      </c>
      <c r="K136" s="148"/>
      <c r="L136" s="15"/>
      <c r="M136" s="149"/>
      <c r="N136" s="150" t="s">
        <v>35</v>
      </c>
      <c r="O136" s="151">
        <v>0</v>
      </c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AR136" s="153" t="s">
        <v>488</v>
      </c>
      <c r="AT136" s="153" t="s">
        <v>148</v>
      </c>
      <c r="AU136" s="153" t="s">
        <v>80</v>
      </c>
      <c r="AY136" s="3" t="s">
        <v>146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3" t="s">
        <v>80</v>
      </c>
      <c r="BK136" s="155">
        <f t="shared" si="9"/>
        <v>0</v>
      </c>
      <c r="BL136" s="3" t="s">
        <v>488</v>
      </c>
      <c r="BM136" s="153" t="s">
        <v>2785</v>
      </c>
    </row>
    <row r="137" spans="2:65" s="14" customFormat="1" ht="14.45" customHeight="1">
      <c r="B137" s="142"/>
      <c r="C137" s="184" t="s">
        <v>177</v>
      </c>
      <c r="D137" s="184" t="s">
        <v>341</v>
      </c>
      <c r="E137" s="185" t="s">
        <v>2786</v>
      </c>
      <c r="F137" s="186" t="s">
        <v>2787</v>
      </c>
      <c r="G137" s="187" t="s">
        <v>654</v>
      </c>
      <c r="H137" s="188">
        <v>4</v>
      </c>
      <c r="I137" s="188"/>
      <c r="J137" s="188">
        <f t="shared" si="0"/>
        <v>0</v>
      </c>
      <c r="K137" s="189"/>
      <c r="L137" s="190"/>
      <c r="M137" s="191"/>
      <c r="N137" s="192" t="s">
        <v>35</v>
      </c>
      <c r="O137" s="151">
        <v>0</v>
      </c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AR137" s="153" t="s">
        <v>1393</v>
      </c>
      <c r="AT137" s="153" t="s">
        <v>341</v>
      </c>
      <c r="AU137" s="153" t="s">
        <v>80</v>
      </c>
      <c r="AY137" s="3" t="s">
        <v>146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3" t="s">
        <v>80</v>
      </c>
      <c r="BK137" s="155">
        <f t="shared" si="9"/>
        <v>0</v>
      </c>
      <c r="BL137" s="3" t="s">
        <v>488</v>
      </c>
      <c r="BM137" s="153" t="s">
        <v>2788</v>
      </c>
    </row>
    <row r="138" spans="2:65" s="14" customFormat="1" ht="24.2" customHeight="1">
      <c r="B138" s="142"/>
      <c r="C138" s="143" t="s">
        <v>182</v>
      </c>
      <c r="D138" s="143" t="s">
        <v>148</v>
      </c>
      <c r="E138" s="144" t="s">
        <v>2789</v>
      </c>
      <c r="F138" s="145" t="s">
        <v>2790</v>
      </c>
      <c r="G138" s="146" t="s">
        <v>654</v>
      </c>
      <c r="H138" s="147">
        <v>1</v>
      </c>
      <c r="I138" s="147"/>
      <c r="J138" s="147">
        <f t="shared" si="0"/>
        <v>0</v>
      </c>
      <c r="K138" s="148"/>
      <c r="L138" s="15"/>
      <c r="M138" s="149"/>
      <c r="N138" s="150" t="s">
        <v>35</v>
      </c>
      <c r="O138" s="151">
        <v>0</v>
      </c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AR138" s="153" t="s">
        <v>488</v>
      </c>
      <c r="AT138" s="153" t="s">
        <v>148</v>
      </c>
      <c r="AU138" s="153" t="s">
        <v>80</v>
      </c>
      <c r="AY138" s="3" t="s">
        <v>146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3" t="s">
        <v>80</v>
      </c>
      <c r="BK138" s="155">
        <f t="shared" si="9"/>
        <v>0</v>
      </c>
      <c r="BL138" s="3" t="s">
        <v>488</v>
      </c>
      <c r="BM138" s="153" t="s">
        <v>2791</v>
      </c>
    </row>
    <row r="139" spans="2:65" s="14" customFormat="1" ht="24.2" customHeight="1">
      <c r="B139" s="142"/>
      <c r="C139" s="184" t="s">
        <v>187</v>
      </c>
      <c r="D139" s="184" t="s">
        <v>341</v>
      </c>
      <c r="E139" s="185" t="s">
        <v>2792</v>
      </c>
      <c r="F139" s="186" t="s">
        <v>2793</v>
      </c>
      <c r="G139" s="187" t="s">
        <v>654</v>
      </c>
      <c r="H139" s="188">
        <v>1</v>
      </c>
      <c r="I139" s="188"/>
      <c r="J139" s="188">
        <f t="shared" si="0"/>
        <v>0</v>
      </c>
      <c r="K139" s="189"/>
      <c r="L139" s="190"/>
      <c r="M139" s="191"/>
      <c r="N139" s="192" t="s">
        <v>35</v>
      </c>
      <c r="O139" s="151">
        <v>0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AR139" s="153" t="s">
        <v>1393</v>
      </c>
      <c r="AT139" s="153" t="s">
        <v>341</v>
      </c>
      <c r="AU139" s="153" t="s">
        <v>80</v>
      </c>
      <c r="AY139" s="3" t="s">
        <v>146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3" t="s">
        <v>80</v>
      </c>
      <c r="BK139" s="155">
        <f t="shared" si="9"/>
        <v>0</v>
      </c>
      <c r="BL139" s="3" t="s">
        <v>488</v>
      </c>
      <c r="BM139" s="153" t="s">
        <v>2794</v>
      </c>
    </row>
    <row r="140" spans="2:65" s="14" customFormat="1" ht="14.45" customHeight="1">
      <c r="B140" s="142"/>
      <c r="C140" s="143" t="s">
        <v>191</v>
      </c>
      <c r="D140" s="143" t="s">
        <v>148</v>
      </c>
      <c r="E140" s="144" t="s">
        <v>2795</v>
      </c>
      <c r="F140" s="145" t="s">
        <v>2796</v>
      </c>
      <c r="G140" s="146" t="s">
        <v>654</v>
      </c>
      <c r="H140" s="147">
        <v>1</v>
      </c>
      <c r="I140" s="147"/>
      <c r="J140" s="147">
        <f t="shared" si="0"/>
        <v>0</v>
      </c>
      <c r="K140" s="148"/>
      <c r="L140" s="15"/>
      <c r="M140" s="149"/>
      <c r="N140" s="150" t="s">
        <v>35</v>
      </c>
      <c r="O140" s="151">
        <v>0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AR140" s="153" t="s">
        <v>488</v>
      </c>
      <c r="AT140" s="153" t="s">
        <v>148</v>
      </c>
      <c r="AU140" s="153" t="s">
        <v>80</v>
      </c>
      <c r="AY140" s="3" t="s">
        <v>146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3" t="s">
        <v>80</v>
      </c>
      <c r="BK140" s="155">
        <f t="shared" si="9"/>
        <v>0</v>
      </c>
      <c r="BL140" s="3" t="s">
        <v>488</v>
      </c>
      <c r="BM140" s="153" t="s">
        <v>2797</v>
      </c>
    </row>
    <row r="141" spans="2:65" s="14" customFormat="1" ht="24.2" customHeight="1">
      <c r="B141" s="142"/>
      <c r="C141" s="184" t="s">
        <v>197</v>
      </c>
      <c r="D141" s="184" t="s">
        <v>341</v>
      </c>
      <c r="E141" s="185" t="s">
        <v>2798</v>
      </c>
      <c r="F141" s="186" t="s">
        <v>2799</v>
      </c>
      <c r="G141" s="187" t="s">
        <v>654</v>
      </c>
      <c r="H141" s="188">
        <v>1</v>
      </c>
      <c r="I141" s="188"/>
      <c r="J141" s="188">
        <f t="shared" si="0"/>
        <v>0</v>
      </c>
      <c r="K141" s="189"/>
      <c r="L141" s="190"/>
      <c r="M141" s="191"/>
      <c r="N141" s="192" t="s">
        <v>35</v>
      </c>
      <c r="O141" s="151">
        <v>0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AR141" s="153" t="s">
        <v>1393</v>
      </c>
      <c r="AT141" s="153" t="s">
        <v>341</v>
      </c>
      <c r="AU141" s="153" t="s">
        <v>80</v>
      </c>
      <c r="AY141" s="3" t="s">
        <v>146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3" t="s">
        <v>80</v>
      </c>
      <c r="BK141" s="155">
        <f t="shared" si="9"/>
        <v>0</v>
      </c>
      <c r="BL141" s="3" t="s">
        <v>488</v>
      </c>
      <c r="BM141" s="153" t="s">
        <v>2800</v>
      </c>
    </row>
    <row r="142" spans="2:65" s="14" customFormat="1" ht="14.45" customHeight="1">
      <c r="B142" s="142"/>
      <c r="C142" s="143" t="s">
        <v>201</v>
      </c>
      <c r="D142" s="143" t="s">
        <v>148</v>
      </c>
      <c r="E142" s="144" t="s">
        <v>2801</v>
      </c>
      <c r="F142" s="145" t="s">
        <v>2019</v>
      </c>
      <c r="G142" s="146" t="s">
        <v>151</v>
      </c>
      <c r="H142" s="147">
        <v>72</v>
      </c>
      <c r="I142" s="147"/>
      <c r="J142" s="147">
        <f t="shared" si="0"/>
        <v>0</v>
      </c>
      <c r="K142" s="148"/>
      <c r="L142" s="15"/>
      <c r="M142" s="149"/>
      <c r="N142" s="150" t="s">
        <v>35</v>
      </c>
      <c r="O142" s="151">
        <v>0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AR142" s="153" t="s">
        <v>488</v>
      </c>
      <c r="AT142" s="153" t="s">
        <v>148</v>
      </c>
      <c r="AU142" s="153" t="s">
        <v>80</v>
      </c>
      <c r="AY142" s="3" t="s">
        <v>146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3" t="s">
        <v>80</v>
      </c>
      <c r="BK142" s="155">
        <f t="shared" si="9"/>
        <v>0</v>
      </c>
      <c r="BL142" s="3" t="s">
        <v>488</v>
      </c>
      <c r="BM142" s="153" t="s">
        <v>2802</v>
      </c>
    </row>
    <row r="143" spans="2:65" s="14" customFormat="1" ht="14.45" customHeight="1">
      <c r="B143" s="142"/>
      <c r="C143" s="184" t="s">
        <v>213</v>
      </c>
      <c r="D143" s="184" t="s">
        <v>341</v>
      </c>
      <c r="E143" s="185" t="s">
        <v>2803</v>
      </c>
      <c r="F143" s="186" t="s">
        <v>2804</v>
      </c>
      <c r="G143" s="187" t="s">
        <v>151</v>
      </c>
      <c r="H143" s="188">
        <v>72</v>
      </c>
      <c r="I143" s="188"/>
      <c r="J143" s="188">
        <f t="shared" si="0"/>
        <v>0</v>
      </c>
      <c r="K143" s="189"/>
      <c r="L143" s="190"/>
      <c r="M143" s="191"/>
      <c r="N143" s="192" t="s">
        <v>35</v>
      </c>
      <c r="O143" s="151">
        <v>0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AR143" s="153" t="s">
        <v>1393</v>
      </c>
      <c r="AT143" s="153" t="s">
        <v>341</v>
      </c>
      <c r="AU143" s="153" t="s">
        <v>80</v>
      </c>
      <c r="AY143" s="3" t="s">
        <v>146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3" t="s">
        <v>80</v>
      </c>
      <c r="BK143" s="155">
        <f t="shared" si="9"/>
        <v>0</v>
      </c>
      <c r="BL143" s="3" t="s">
        <v>488</v>
      </c>
      <c r="BM143" s="153" t="s">
        <v>2805</v>
      </c>
    </row>
    <row r="144" spans="2:65" s="14" customFormat="1" ht="24.2" customHeight="1">
      <c r="B144" s="142"/>
      <c r="C144" s="143" t="s">
        <v>217</v>
      </c>
      <c r="D144" s="143" t="s">
        <v>148</v>
      </c>
      <c r="E144" s="144" t="s">
        <v>2806</v>
      </c>
      <c r="F144" s="145" t="s">
        <v>2807</v>
      </c>
      <c r="G144" s="146" t="s">
        <v>151</v>
      </c>
      <c r="H144" s="147">
        <v>82</v>
      </c>
      <c r="I144" s="147"/>
      <c r="J144" s="147">
        <f t="shared" si="0"/>
        <v>0</v>
      </c>
      <c r="K144" s="148"/>
      <c r="L144" s="15"/>
      <c r="M144" s="149"/>
      <c r="N144" s="150" t="s">
        <v>35</v>
      </c>
      <c r="O144" s="151">
        <v>0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AR144" s="153" t="s">
        <v>488</v>
      </c>
      <c r="AT144" s="153" t="s">
        <v>148</v>
      </c>
      <c r="AU144" s="153" t="s">
        <v>80</v>
      </c>
      <c r="AY144" s="3" t="s">
        <v>146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3" t="s">
        <v>80</v>
      </c>
      <c r="BK144" s="155">
        <f t="shared" si="9"/>
        <v>0</v>
      </c>
      <c r="BL144" s="3" t="s">
        <v>488</v>
      </c>
      <c r="BM144" s="153" t="s">
        <v>2808</v>
      </c>
    </row>
    <row r="145" spans="2:65" s="14" customFormat="1" ht="24.2" customHeight="1">
      <c r="B145" s="142"/>
      <c r="C145" s="184" t="s">
        <v>225</v>
      </c>
      <c r="D145" s="184" t="s">
        <v>341</v>
      </c>
      <c r="E145" s="185" t="s">
        <v>2809</v>
      </c>
      <c r="F145" s="186" t="s">
        <v>2810</v>
      </c>
      <c r="G145" s="187" t="s">
        <v>151</v>
      </c>
      <c r="H145" s="188">
        <v>82</v>
      </c>
      <c r="I145" s="188"/>
      <c r="J145" s="188">
        <f t="shared" si="0"/>
        <v>0</v>
      </c>
      <c r="K145" s="189"/>
      <c r="L145" s="190"/>
      <c r="M145" s="191"/>
      <c r="N145" s="192" t="s">
        <v>35</v>
      </c>
      <c r="O145" s="151">
        <v>0</v>
      </c>
      <c r="P145" s="151">
        <f t="shared" si="1"/>
        <v>0</v>
      </c>
      <c r="Q145" s="151">
        <v>0</v>
      </c>
      <c r="R145" s="151">
        <f t="shared" si="2"/>
        <v>0</v>
      </c>
      <c r="S145" s="151">
        <v>0</v>
      </c>
      <c r="T145" s="152">
        <f t="shared" si="3"/>
        <v>0</v>
      </c>
      <c r="AR145" s="153" t="s">
        <v>1393</v>
      </c>
      <c r="AT145" s="153" t="s">
        <v>341</v>
      </c>
      <c r="AU145" s="153" t="s">
        <v>80</v>
      </c>
      <c r="AY145" s="3" t="s">
        <v>146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3" t="s">
        <v>80</v>
      </c>
      <c r="BK145" s="155">
        <f t="shared" si="9"/>
        <v>0</v>
      </c>
      <c r="BL145" s="3" t="s">
        <v>488</v>
      </c>
      <c r="BM145" s="153" t="s">
        <v>2811</v>
      </c>
    </row>
    <row r="146" spans="2:65" s="129" customFormat="1" ht="22.9" customHeight="1">
      <c r="B146" s="130"/>
      <c r="D146" s="131" t="s">
        <v>68</v>
      </c>
      <c r="E146" s="140" t="s">
        <v>2812</v>
      </c>
      <c r="F146" s="140" t="s">
        <v>2813</v>
      </c>
      <c r="J146" s="141">
        <f>BK146</f>
        <v>0</v>
      </c>
      <c r="L146" s="130"/>
      <c r="M146" s="134"/>
      <c r="P146" s="135">
        <f>SUM(P147:P152)</f>
        <v>0</v>
      </c>
      <c r="R146" s="135">
        <f>SUM(R147:R152)</f>
        <v>0</v>
      </c>
      <c r="T146" s="136">
        <f>SUM(T147:T152)</f>
        <v>0</v>
      </c>
      <c r="AR146" s="131" t="s">
        <v>84</v>
      </c>
      <c r="AT146" s="137" t="s">
        <v>68</v>
      </c>
      <c r="AU146" s="137" t="s">
        <v>76</v>
      </c>
      <c r="AY146" s="131" t="s">
        <v>146</v>
      </c>
      <c r="BK146" s="138">
        <f>SUM(BK147:BK152)</f>
        <v>0</v>
      </c>
    </row>
    <row r="147" spans="2:65" s="14" customFormat="1" ht="24.2" customHeight="1">
      <c r="B147" s="142"/>
      <c r="C147" s="184" t="s">
        <v>232</v>
      </c>
      <c r="D147" s="184" t="s">
        <v>341</v>
      </c>
      <c r="E147" s="185" t="s">
        <v>2072</v>
      </c>
      <c r="F147" s="186" t="s">
        <v>2073</v>
      </c>
      <c r="G147" s="187" t="s">
        <v>151</v>
      </c>
      <c r="H147" s="188">
        <v>40</v>
      </c>
      <c r="I147" s="188"/>
      <c r="J147" s="188">
        <f t="shared" ref="J147:J152" si="10">ROUND(I147*H147,3)</f>
        <v>0</v>
      </c>
      <c r="K147" s="189"/>
      <c r="L147" s="190"/>
      <c r="M147" s="191"/>
      <c r="N147" s="192" t="s">
        <v>35</v>
      </c>
      <c r="O147" s="151">
        <v>0</v>
      </c>
      <c r="P147" s="151">
        <f t="shared" ref="P147:P152" si="11">O147*H147</f>
        <v>0</v>
      </c>
      <c r="Q147" s="151">
        <v>0</v>
      </c>
      <c r="R147" s="151">
        <f t="shared" ref="R147:R152" si="12">Q147*H147</f>
        <v>0</v>
      </c>
      <c r="S147" s="151">
        <v>0</v>
      </c>
      <c r="T147" s="152">
        <f t="shared" ref="T147:T152" si="13">S147*H147</f>
        <v>0</v>
      </c>
      <c r="AR147" s="153" t="s">
        <v>1393</v>
      </c>
      <c r="AT147" s="153" t="s">
        <v>341</v>
      </c>
      <c r="AU147" s="153" t="s">
        <v>80</v>
      </c>
      <c r="AY147" s="3" t="s">
        <v>146</v>
      </c>
      <c r="BE147" s="154">
        <f t="shared" ref="BE147:BE152" si="14">IF(N147="základná",J147,0)</f>
        <v>0</v>
      </c>
      <c r="BF147" s="154">
        <f t="shared" ref="BF147:BF152" si="15">IF(N147="znížená",J147,0)</f>
        <v>0</v>
      </c>
      <c r="BG147" s="154">
        <f t="shared" ref="BG147:BG152" si="16">IF(N147="zákl. prenesená",J147,0)</f>
        <v>0</v>
      </c>
      <c r="BH147" s="154">
        <f t="shared" ref="BH147:BH152" si="17">IF(N147="zníž. prenesená",J147,0)</f>
        <v>0</v>
      </c>
      <c r="BI147" s="154">
        <f t="shared" ref="BI147:BI152" si="18">IF(N147="nulová",J147,0)</f>
        <v>0</v>
      </c>
      <c r="BJ147" s="3" t="s">
        <v>80</v>
      </c>
      <c r="BK147" s="155">
        <f t="shared" ref="BK147:BK152" si="19">ROUND(I147*H147,3)</f>
        <v>0</v>
      </c>
      <c r="BL147" s="3" t="s">
        <v>488</v>
      </c>
      <c r="BM147" s="153" t="s">
        <v>2814</v>
      </c>
    </row>
    <row r="148" spans="2:65" s="14" customFormat="1" ht="24.2" customHeight="1">
      <c r="B148" s="142"/>
      <c r="C148" s="184" t="s">
        <v>236</v>
      </c>
      <c r="D148" s="184" t="s">
        <v>341</v>
      </c>
      <c r="E148" s="185" t="s">
        <v>2815</v>
      </c>
      <c r="F148" s="186" t="s">
        <v>2816</v>
      </c>
      <c r="G148" s="187" t="s">
        <v>151</v>
      </c>
      <c r="H148" s="188">
        <v>10</v>
      </c>
      <c r="I148" s="188"/>
      <c r="J148" s="188">
        <f t="shared" si="10"/>
        <v>0</v>
      </c>
      <c r="K148" s="189"/>
      <c r="L148" s="190"/>
      <c r="M148" s="191"/>
      <c r="N148" s="192" t="s">
        <v>35</v>
      </c>
      <c r="O148" s="151">
        <v>0</v>
      </c>
      <c r="P148" s="151">
        <f t="shared" si="11"/>
        <v>0</v>
      </c>
      <c r="Q148" s="151">
        <v>0</v>
      </c>
      <c r="R148" s="151">
        <f t="shared" si="12"/>
        <v>0</v>
      </c>
      <c r="S148" s="151">
        <v>0</v>
      </c>
      <c r="T148" s="152">
        <f t="shared" si="13"/>
        <v>0</v>
      </c>
      <c r="AR148" s="153" t="s">
        <v>1393</v>
      </c>
      <c r="AT148" s="153" t="s">
        <v>341</v>
      </c>
      <c r="AU148" s="153" t="s">
        <v>80</v>
      </c>
      <c r="AY148" s="3" t="s">
        <v>146</v>
      </c>
      <c r="BE148" s="154">
        <f t="shared" si="14"/>
        <v>0</v>
      </c>
      <c r="BF148" s="154">
        <f t="shared" si="15"/>
        <v>0</v>
      </c>
      <c r="BG148" s="154">
        <f t="shared" si="16"/>
        <v>0</v>
      </c>
      <c r="BH148" s="154">
        <f t="shared" si="17"/>
        <v>0</v>
      </c>
      <c r="BI148" s="154">
        <f t="shared" si="18"/>
        <v>0</v>
      </c>
      <c r="BJ148" s="3" t="s">
        <v>80</v>
      </c>
      <c r="BK148" s="155">
        <f t="shared" si="19"/>
        <v>0</v>
      </c>
      <c r="BL148" s="3" t="s">
        <v>488</v>
      </c>
      <c r="BM148" s="153" t="s">
        <v>2817</v>
      </c>
    </row>
    <row r="149" spans="2:65" s="14" customFormat="1" ht="24.2" customHeight="1">
      <c r="B149" s="142"/>
      <c r="C149" s="184" t="s">
        <v>242</v>
      </c>
      <c r="D149" s="184" t="s">
        <v>341</v>
      </c>
      <c r="E149" s="185" t="s">
        <v>2818</v>
      </c>
      <c r="F149" s="186" t="s">
        <v>2089</v>
      </c>
      <c r="G149" s="187" t="s">
        <v>151</v>
      </c>
      <c r="H149" s="188">
        <v>50</v>
      </c>
      <c r="I149" s="188"/>
      <c r="J149" s="188">
        <f t="shared" si="10"/>
        <v>0</v>
      </c>
      <c r="K149" s="189"/>
      <c r="L149" s="190"/>
      <c r="M149" s="191"/>
      <c r="N149" s="192" t="s">
        <v>35</v>
      </c>
      <c r="O149" s="151">
        <v>0</v>
      </c>
      <c r="P149" s="151">
        <f t="shared" si="11"/>
        <v>0</v>
      </c>
      <c r="Q149" s="151">
        <v>0</v>
      </c>
      <c r="R149" s="151">
        <f t="shared" si="12"/>
        <v>0</v>
      </c>
      <c r="S149" s="151">
        <v>0</v>
      </c>
      <c r="T149" s="152">
        <f t="shared" si="13"/>
        <v>0</v>
      </c>
      <c r="AR149" s="153" t="s">
        <v>1393</v>
      </c>
      <c r="AT149" s="153" t="s">
        <v>341</v>
      </c>
      <c r="AU149" s="153" t="s">
        <v>80</v>
      </c>
      <c r="AY149" s="3" t="s">
        <v>146</v>
      </c>
      <c r="BE149" s="154">
        <f t="shared" si="14"/>
        <v>0</v>
      </c>
      <c r="BF149" s="154">
        <f t="shared" si="15"/>
        <v>0</v>
      </c>
      <c r="BG149" s="154">
        <f t="shared" si="16"/>
        <v>0</v>
      </c>
      <c r="BH149" s="154">
        <f t="shared" si="17"/>
        <v>0</v>
      </c>
      <c r="BI149" s="154">
        <f t="shared" si="18"/>
        <v>0</v>
      </c>
      <c r="BJ149" s="3" t="s">
        <v>80</v>
      </c>
      <c r="BK149" s="155">
        <f t="shared" si="19"/>
        <v>0</v>
      </c>
      <c r="BL149" s="3" t="s">
        <v>488</v>
      </c>
      <c r="BM149" s="153" t="s">
        <v>2819</v>
      </c>
    </row>
    <row r="150" spans="2:65" s="14" customFormat="1" ht="14.45" customHeight="1">
      <c r="B150" s="142"/>
      <c r="C150" s="184" t="s">
        <v>246</v>
      </c>
      <c r="D150" s="184" t="s">
        <v>341</v>
      </c>
      <c r="E150" s="185" t="s">
        <v>2820</v>
      </c>
      <c r="F150" s="186" t="s">
        <v>2093</v>
      </c>
      <c r="G150" s="187" t="s">
        <v>151</v>
      </c>
      <c r="H150" s="188">
        <v>50</v>
      </c>
      <c r="I150" s="188"/>
      <c r="J150" s="188">
        <f t="shared" si="10"/>
        <v>0</v>
      </c>
      <c r="K150" s="189"/>
      <c r="L150" s="190"/>
      <c r="M150" s="191"/>
      <c r="N150" s="192" t="s">
        <v>35</v>
      </c>
      <c r="O150" s="151">
        <v>0</v>
      </c>
      <c r="P150" s="151">
        <f t="shared" si="11"/>
        <v>0</v>
      </c>
      <c r="Q150" s="151">
        <v>0</v>
      </c>
      <c r="R150" s="151">
        <f t="shared" si="12"/>
        <v>0</v>
      </c>
      <c r="S150" s="151">
        <v>0</v>
      </c>
      <c r="T150" s="152">
        <f t="shared" si="13"/>
        <v>0</v>
      </c>
      <c r="AR150" s="153" t="s">
        <v>1393</v>
      </c>
      <c r="AT150" s="153" t="s">
        <v>341</v>
      </c>
      <c r="AU150" s="153" t="s">
        <v>80</v>
      </c>
      <c r="AY150" s="3" t="s">
        <v>146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3" t="s">
        <v>80</v>
      </c>
      <c r="BK150" s="155">
        <f t="shared" si="19"/>
        <v>0</v>
      </c>
      <c r="BL150" s="3" t="s">
        <v>488</v>
      </c>
      <c r="BM150" s="153" t="s">
        <v>2821</v>
      </c>
    </row>
    <row r="151" spans="2:65" s="14" customFormat="1" ht="24.2" customHeight="1">
      <c r="B151" s="142"/>
      <c r="C151" s="184" t="s">
        <v>6</v>
      </c>
      <c r="D151" s="184" t="s">
        <v>341</v>
      </c>
      <c r="E151" s="185" t="s">
        <v>2822</v>
      </c>
      <c r="F151" s="186" t="s">
        <v>2823</v>
      </c>
      <c r="G151" s="187" t="s">
        <v>151</v>
      </c>
      <c r="H151" s="188">
        <v>40</v>
      </c>
      <c r="I151" s="188"/>
      <c r="J151" s="188">
        <f t="shared" si="10"/>
        <v>0</v>
      </c>
      <c r="K151" s="189"/>
      <c r="L151" s="190"/>
      <c r="M151" s="191"/>
      <c r="N151" s="192" t="s">
        <v>35</v>
      </c>
      <c r="O151" s="151">
        <v>0</v>
      </c>
      <c r="P151" s="151">
        <f t="shared" si="11"/>
        <v>0</v>
      </c>
      <c r="Q151" s="151">
        <v>0</v>
      </c>
      <c r="R151" s="151">
        <f t="shared" si="12"/>
        <v>0</v>
      </c>
      <c r="S151" s="151">
        <v>0</v>
      </c>
      <c r="T151" s="152">
        <f t="shared" si="13"/>
        <v>0</v>
      </c>
      <c r="AR151" s="153" t="s">
        <v>1393</v>
      </c>
      <c r="AT151" s="153" t="s">
        <v>341</v>
      </c>
      <c r="AU151" s="153" t="s">
        <v>80</v>
      </c>
      <c r="AY151" s="3" t="s">
        <v>146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3" t="s">
        <v>80</v>
      </c>
      <c r="BK151" s="155">
        <f t="shared" si="19"/>
        <v>0</v>
      </c>
      <c r="BL151" s="3" t="s">
        <v>488</v>
      </c>
      <c r="BM151" s="153" t="s">
        <v>2824</v>
      </c>
    </row>
    <row r="152" spans="2:65" s="14" customFormat="1" ht="24.2" customHeight="1">
      <c r="B152" s="142"/>
      <c r="C152" s="184" t="s">
        <v>254</v>
      </c>
      <c r="D152" s="184" t="s">
        <v>341</v>
      </c>
      <c r="E152" s="185" t="s">
        <v>2825</v>
      </c>
      <c r="F152" s="186" t="s">
        <v>2826</v>
      </c>
      <c r="G152" s="187" t="s">
        <v>151</v>
      </c>
      <c r="H152" s="188">
        <v>10</v>
      </c>
      <c r="I152" s="188"/>
      <c r="J152" s="188">
        <f t="shared" si="10"/>
        <v>0</v>
      </c>
      <c r="K152" s="189"/>
      <c r="L152" s="190"/>
      <c r="M152" s="191"/>
      <c r="N152" s="192" t="s">
        <v>35</v>
      </c>
      <c r="O152" s="151">
        <v>0</v>
      </c>
      <c r="P152" s="151">
        <f t="shared" si="11"/>
        <v>0</v>
      </c>
      <c r="Q152" s="151">
        <v>0</v>
      </c>
      <c r="R152" s="151">
        <f t="shared" si="12"/>
        <v>0</v>
      </c>
      <c r="S152" s="151">
        <v>0</v>
      </c>
      <c r="T152" s="152">
        <f t="shared" si="13"/>
        <v>0</v>
      </c>
      <c r="AR152" s="153" t="s">
        <v>1393</v>
      </c>
      <c r="AT152" s="153" t="s">
        <v>341</v>
      </c>
      <c r="AU152" s="153" t="s">
        <v>80</v>
      </c>
      <c r="AY152" s="3" t="s">
        <v>146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3" t="s">
        <v>80</v>
      </c>
      <c r="BK152" s="155">
        <f t="shared" si="19"/>
        <v>0</v>
      </c>
      <c r="BL152" s="3" t="s">
        <v>488</v>
      </c>
      <c r="BM152" s="153" t="s">
        <v>2827</v>
      </c>
    </row>
    <row r="153" spans="2:65" s="129" customFormat="1" ht="25.9" customHeight="1">
      <c r="B153" s="130"/>
      <c r="D153" s="131" t="s">
        <v>68</v>
      </c>
      <c r="E153" s="132" t="s">
        <v>2828</v>
      </c>
      <c r="F153" s="132" t="s">
        <v>2829</v>
      </c>
      <c r="J153" s="133">
        <f>BK153</f>
        <v>0</v>
      </c>
      <c r="L153" s="130"/>
      <c r="M153" s="134"/>
      <c r="P153" s="135">
        <f>P154</f>
        <v>0</v>
      </c>
      <c r="R153" s="135">
        <f>R154</f>
        <v>0</v>
      </c>
      <c r="T153" s="136">
        <f>T154</f>
        <v>0</v>
      </c>
      <c r="AR153" s="131" t="s">
        <v>87</v>
      </c>
      <c r="AT153" s="137" t="s">
        <v>68</v>
      </c>
      <c r="AU153" s="137" t="s">
        <v>69</v>
      </c>
      <c r="AY153" s="131" t="s">
        <v>146</v>
      </c>
      <c r="BK153" s="138">
        <f>BK154</f>
        <v>0</v>
      </c>
    </row>
    <row r="154" spans="2:65" s="14" customFormat="1" ht="14.45" customHeight="1">
      <c r="B154" s="142"/>
      <c r="C154" s="184" t="s">
        <v>258</v>
      </c>
      <c r="D154" s="184" t="s">
        <v>341</v>
      </c>
      <c r="E154" s="185" t="s">
        <v>2830</v>
      </c>
      <c r="F154" s="186" t="s">
        <v>2117</v>
      </c>
      <c r="G154" s="187" t="s">
        <v>2118</v>
      </c>
      <c r="H154" s="188">
        <v>8</v>
      </c>
      <c r="I154" s="188"/>
      <c r="J154" s="188">
        <f>ROUND(I154*H154,3)</f>
        <v>0</v>
      </c>
      <c r="K154" s="189"/>
      <c r="L154" s="190"/>
      <c r="M154" s="201"/>
      <c r="N154" s="202" t="s">
        <v>35</v>
      </c>
      <c r="O154" s="203">
        <v>0</v>
      </c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AR154" s="153" t="s">
        <v>182</v>
      </c>
      <c r="AT154" s="153" t="s">
        <v>341</v>
      </c>
      <c r="AU154" s="153" t="s">
        <v>76</v>
      </c>
      <c r="AY154" s="3" t="s">
        <v>146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3" t="s">
        <v>80</v>
      </c>
      <c r="BK154" s="155">
        <f>ROUND(I154*H154,3)</f>
        <v>0</v>
      </c>
      <c r="BL154" s="3" t="s">
        <v>87</v>
      </c>
      <c r="BM154" s="153" t="s">
        <v>2831</v>
      </c>
    </row>
    <row r="155" spans="2:65" s="14" customFormat="1" ht="6.95" customHeight="1">
      <c r="B155" s="28"/>
      <c r="C155" s="17"/>
      <c r="D155" s="17"/>
      <c r="E155" s="17"/>
      <c r="F155" s="17"/>
      <c r="G155" s="17"/>
      <c r="H155" s="17"/>
      <c r="I155" s="17"/>
      <c r="J155" s="17"/>
      <c r="K155" s="17"/>
      <c r="L155" s="15"/>
    </row>
  </sheetData>
  <mergeCells count="12">
    <mergeCell ref="E118:H118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</mergeCells>
  <pageMargins left="0.39370078740157505" right="0.39370078740157505" top="0.78740157480315009" bottom="0.67637795275590606" header="0.39370078740157505" footer="0"/>
  <pageSetup paperSize="0" fitToWidth="0" fitToHeight="0" orientation="portrait" horizontalDpi="0" verticalDpi="0" copies="0"/>
  <headerFooter alignWithMargins="0">
    <oddFooter>&amp;C&amp;"Arial CE,Regular"&amp;8Strana &amp;P z &amp;N</oddFooter>
  </headerFooter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87"/>
  <sheetViews>
    <sheetView tabSelected="1" workbookViewId="0"/>
  </sheetViews>
  <sheetFormatPr defaultRowHeight="14.25"/>
  <cols>
    <col min="1" max="1" width="6.125" style="2" customWidth="1"/>
    <col min="2" max="2" width="0.875" style="2" customWidth="1"/>
    <col min="3" max="3" width="3.125" style="2" customWidth="1"/>
    <col min="4" max="4" width="3.25" style="2" customWidth="1"/>
    <col min="5" max="5" width="12.75" style="2" customWidth="1"/>
    <col min="6" max="6" width="37.75" style="2" customWidth="1"/>
    <col min="7" max="7" width="5.625" style="2" customWidth="1"/>
    <col min="8" max="8" width="10.375" style="2" customWidth="1"/>
    <col min="9" max="9" width="11.75" style="2" customWidth="1"/>
    <col min="10" max="10" width="16.625" style="2" customWidth="1"/>
    <col min="11" max="11" width="16.625" style="2" hidden="1" customWidth="1"/>
    <col min="12" max="12" width="6.875" style="2" customWidth="1"/>
    <col min="13" max="13" width="8" style="2" hidden="1" customWidth="1"/>
    <col min="14" max="14" width="6.875" style="2" hidden="1" customWidth="1"/>
    <col min="15" max="20" width="10.5" style="2" hidden="1" customWidth="1"/>
    <col min="21" max="21" width="12.125" style="2" hidden="1" customWidth="1"/>
    <col min="22" max="22" width="9.125" style="2" customWidth="1"/>
    <col min="23" max="23" width="12.125" style="2" customWidth="1"/>
    <col min="24" max="24" width="9.125" style="2" customWidth="1"/>
    <col min="25" max="25" width="11.125" style="2" customWidth="1"/>
    <col min="26" max="26" width="8.125" style="2" customWidth="1"/>
    <col min="27" max="27" width="11.125" style="2" customWidth="1"/>
    <col min="28" max="28" width="12.125" style="2" customWidth="1"/>
    <col min="29" max="29" width="8.125" style="2" customWidth="1"/>
    <col min="30" max="30" width="11.125" style="2" customWidth="1"/>
    <col min="31" max="31" width="12.125" style="2" customWidth="1"/>
    <col min="32" max="43" width="6.5" style="2" customWidth="1"/>
    <col min="44" max="65" width="6.875" style="2" hidden="1" customWidth="1"/>
    <col min="66" max="1024" width="6.5" style="2" customWidth="1"/>
    <col min="1025" max="1025" width="9" customWidth="1"/>
  </cols>
  <sheetData>
    <row r="2" spans="2:46" ht="36.950000000000003" customHeight="1">
      <c r="L2" s="224" t="s">
        <v>4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3" t="s">
        <v>86</v>
      </c>
    </row>
    <row r="3" spans="2:46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69</v>
      </c>
    </row>
    <row r="4" spans="2:46" ht="24.95" customHeight="1">
      <c r="B4" s="6"/>
      <c r="D4" s="7" t="s">
        <v>90</v>
      </c>
      <c r="L4" s="6"/>
      <c r="M4" s="81" t="s">
        <v>8</v>
      </c>
      <c r="AT4" s="3" t="s">
        <v>2</v>
      </c>
    </row>
    <row r="5" spans="2:46" ht="6.95" customHeight="1">
      <c r="B5" s="6"/>
      <c r="L5" s="6"/>
    </row>
    <row r="6" spans="2:46" ht="12" customHeight="1">
      <c r="B6" s="6"/>
      <c r="D6" s="12" t="s">
        <v>9</v>
      </c>
      <c r="L6" s="6"/>
    </row>
    <row r="7" spans="2:46" ht="26.25" customHeight="1">
      <c r="B7" s="6"/>
      <c r="E7" s="229" t="str">
        <f>Rekapitulácia_stavby!K6</f>
        <v xml:space="preserve"> OBNOVA NKP, ÚZPF Č. 2354/0, ŽELEZIAREŇ, ZLIEVÁREŇ, STARÁ MAŠA, KROMPACHY</v>
      </c>
      <c r="F7" s="229"/>
      <c r="G7" s="229"/>
      <c r="H7" s="229"/>
      <c r="L7" s="6"/>
    </row>
    <row r="8" spans="2:46" ht="12" customHeight="1">
      <c r="B8" s="6"/>
      <c r="D8" s="12" t="s">
        <v>91</v>
      </c>
      <c r="L8" s="6"/>
    </row>
    <row r="9" spans="2:46" s="14" customFormat="1" ht="23.25" customHeight="1">
      <c r="B9" s="15"/>
      <c r="E9" s="229" t="s">
        <v>92</v>
      </c>
      <c r="F9" s="229"/>
      <c r="G9" s="229"/>
      <c r="H9" s="229"/>
      <c r="L9" s="15"/>
    </row>
    <row r="10" spans="2:46" s="14" customFormat="1" ht="12" customHeight="1">
      <c r="B10" s="15"/>
      <c r="D10" s="12" t="s">
        <v>93</v>
      </c>
      <c r="L10" s="15"/>
    </row>
    <row r="11" spans="2:46" s="14" customFormat="1" ht="16.5" customHeight="1">
      <c r="B11" s="15"/>
      <c r="E11" s="223" t="s">
        <v>2832</v>
      </c>
      <c r="F11" s="223"/>
      <c r="G11" s="223"/>
      <c r="H11" s="223"/>
      <c r="L11" s="15"/>
    </row>
    <row r="12" spans="2:46" s="14" customFormat="1" ht="11.25">
      <c r="B12" s="15"/>
      <c r="L12" s="15"/>
    </row>
    <row r="13" spans="2:46" s="14" customFormat="1" ht="12" customHeight="1">
      <c r="B13" s="15"/>
      <c r="D13" s="12" t="s">
        <v>11</v>
      </c>
      <c r="F13" s="13"/>
      <c r="I13" s="12" t="s">
        <v>12</v>
      </c>
      <c r="J13" s="13"/>
      <c r="L13" s="15"/>
    </row>
    <row r="14" spans="2:46" s="14" customFormat="1" ht="12" customHeight="1">
      <c r="B14" s="15"/>
      <c r="D14" s="12" t="s">
        <v>13</v>
      </c>
      <c r="F14" s="13" t="s">
        <v>14</v>
      </c>
      <c r="I14" s="12" t="s">
        <v>15</v>
      </c>
      <c r="J14" s="36">
        <f>Rekapitulácia_stavby!AN8</f>
        <v>0</v>
      </c>
      <c r="L14" s="15"/>
    </row>
    <row r="15" spans="2:46" s="14" customFormat="1" ht="10.9" customHeight="1">
      <c r="B15" s="15"/>
      <c r="L15" s="15"/>
    </row>
    <row r="16" spans="2:46" s="14" customFormat="1" ht="12" customHeight="1">
      <c r="B16" s="15"/>
      <c r="D16" s="12" t="s">
        <v>16</v>
      </c>
      <c r="I16" s="12" t="s">
        <v>17</v>
      </c>
      <c r="J16" s="13"/>
      <c r="L16" s="15"/>
    </row>
    <row r="17" spans="2:12" s="14" customFormat="1" ht="18" customHeight="1">
      <c r="B17" s="15"/>
      <c r="E17" s="13" t="s">
        <v>18</v>
      </c>
      <c r="I17" s="12" t="s">
        <v>19</v>
      </c>
      <c r="J17" s="13"/>
      <c r="L17" s="15"/>
    </row>
    <row r="18" spans="2:12" s="14" customFormat="1" ht="6.95" customHeight="1">
      <c r="B18" s="15"/>
      <c r="L18" s="15"/>
    </row>
    <row r="19" spans="2:12" s="14" customFormat="1" ht="12" customHeight="1">
      <c r="B19" s="15"/>
      <c r="D19" s="12" t="s">
        <v>20</v>
      </c>
      <c r="I19" s="12" t="s">
        <v>17</v>
      </c>
      <c r="J19" s="13">
        <f>Rekapitulácia_stavby!AN13</f>
        <v>0</v>
      </c>
      <c r="L19" s="15"/>
    </row>
    <row r="20" spans="2:12" s="14" customFormat="1" ht="18" customHeight="1">
      <c r="B20" s="15"/>
      <c r="E20" s="230" t="str">
        <f>Rekapitulácia_stavby!E14</f>
        <v xml:space="preserve"> </v>
      </c>
      <c r="F20" s="230"/>
      <c r="G20" s="230"/>
      <c r="H20" s="230"/>
      <c r="I20" s="12" t="s">
        <v>19</v>
      </c>
      <c r="J20" s="13">
        <f>Rekapitulácia_stavby!AN14</f>
        <v>0</v>
      </c>
      <c r="L20" s="15"/>
    </row>
    <row r="21" spans="2:12" s="14" customFormat="1" ht="6.95" customHeight="1">
      <c r="B21" s="15"/>
      <c r="L21" s="15"/>
    </row>
    <row r="22" spans="2:12" s="14" customFormat="1" ht="12" customHeight="1">
      <c r="B22" s="15"/>
      <c r="D22" s="12" t="s">
        <v>22</v>
      </c>
      <c r="I22" s="12" t="s">
        <v>17</v>
      </c>
      <c r="J22" s="13"/>
      <c r="L22" s="15"/>
    </row>
    <row r="23" spans="2:12" s="14" customFormat="1" ht="18" customHeight="1">
      <c r="B23" s="15"/>
      <c r="E23" s="13" t="s">
        <v>23</v>
      </c>
      <c r="I23" s="12" t="s">
        <v>19</v>
      </c>
      <c r="J23" s="13"/>
      <c r="L23" s="15"/>
    </row>
    <row r="24" spans="2:12" s="14" customFormat="1" ht="6.95" customHeight="1">
      <c r="B24" s="15"/>
      <c r="L24" s="15"/>
    </row>
    <row r="25" spans="2:12" s="14" customFormat="1" ht="12" customHeight="1">
      <c r="B25" s="15"/>
      <c r="D25" s="12" t="s">
        <v>25</v>
      </c>
      <c r="I25" s="12" t="s">
        <v>17</v>
      </c>
      <c r="J25" s="13"/>
      <c r="L25" s="15"/>
    </row>
    <row r="26" spans="2:12" s="14" customFormat="1" ht="18" customHeight="1">
      <c r="B26" s="15"/>
      <c r="E26" s="13" t="s">
        <v>26</v>
      </c>
      <c r="I26" s="12" t="s">
        <v>19</v>
      </c>
      <c r="J26" s="13"/>
      <c r="L26" s="15"/>
    </row>
    <row r="27" spans="2:12" s="14" customFormat="1" ht="6.95" customHeight="1">
      <c r="B27" s="15"/>
      <c r="L27" s="15"/>
    </row>
    <row r="28" spans="2:12" s="14" customFormat="1" ht="12" customHeight="1">
      <c r="B28" s="15"/>
      <c r="D28" s="12" t="s">
        <v>28</v>
      </c>
      <c r="L28" s="15"/>
    </row>
    <row r="29" spans="2:12" s="84" customFormat="1" ht="16.5" customHeight="1">
      <c r="B29" s="85"/>
      <c r="E29" s="225"/>
      <c r="F29" s="225"/>
      <c r="G29" s="225"/>
      <c r="H29" s="225"/>
      <c r="L29" s="85"/>
    </row>
    <row r="30" spans="2:12" s="14" customFormat="1" ht="6.95" customHeight="1">
      <c r="B30" s="15"/>
      <c r="L30" s="15"/>
    </row>
    <row r="31" spans="2:12" s="14" customFormat="1" ht="6.95" customHeight="1">
      <c r="B31" s="15"/>
      <c r="D31" s="37"/>
      <c r="E31" s="37"/>
      <c r="F31" s="37"/>
      <c r="G31" s="37"/>
      <c r="H31" s="37"/>
      <c r="I31" s="37"/>
      <c r="J31" s="37"/>
      <c r="K31" s="37"/>
      <c r="L31" s="15"/>
    </row>
    <row r="32" spans="2:12" s="14" customFormat="1" ht="25.35" customHeight="1">
      <c r="B32" s="15"/>
      <c r="D32" s="88" t="s">
        <v>29</v>
      </c>
      <c r="J32" s="50">
        <f>ROUND(J127, 2)</f>
        <v>0</v>
      </c>
      <c r="L32" s="15"/>
    </row>
    <row r="33" spans="2:12" s="14" customFormat="1" ht="6.95" customHeight="1">
      <c r="B33" s="15"/>
      <c r="D33" s="37"/>
      <c r="E33" s="37"/>
      <c r="F33" s="37"/>
      <c r="G33" s="37"/>
      <c r="H33" s="37"/>
      <c r="I33" s="37"/>
      <c r="J33" s="37"/>
      <c r="K33" s="37"/>
      <c r="L33" s="15"/>
    </row>
    <row r="34" spans="2:12" s="14" customFormat="1" ht="14.45" customHeight="1">
      <c r="B34" s="15"/>
      <c r="F34" s="18" t="s">
        <v>31</v>
      </c>
      <c r="I34" s="18" t="s">
        <v>30</v>
      </c>
      <c r="J34" s="18" t="s">
        <v>32</v>
      </c>
      <c r="L34" s="15"/>
    </row>
    <row r="35" spans="2:12" s="14" customFormat="1" ht="14.45" customHeight="1">
      <c r="B35" s="15"/>
      <c r="D35" s="89" t="s">
        <v>33</v>
      </c>
      <c r="E35" s="12" t="s">
        <v>34</v>
      </c>
      <c r="F35" s="72">
        <f>ROUND((SUM(BE127:BE186)),  2)</f>
        <v>0</v>
      </c>
      <c r="I35" s="90">
        <v>0.2</v>
      </c>
      <c r="J35" s="72">
        <f>ROUND(((SUM(BE127:BE186))*I35),  2)</f>
        <v>0</v>
      </c>
      <c r="L35" s="15"/>
    </row>
    <row r="36" spans="2:12" s="14" customFormat="1" ht="14.45" customHeight="1">
      <c r="B36" s="15"/>
      <c r="E36" s="12" t="s">
        <v>35</v>
      </c>
      <c r="F36" s="72">
        <f>ROUND((SUM(BF127:BF186)),  2)</f>
        <v>0</v>
      </c>
      <c r="I36" s="90">
        <v>0.2</v>
      </c>
      <c r="J36" s="72">
        <f>ROUND(((SUM(BF127:BF186))*I36),  2)</f>
        <v>0</v>
      </c>
      <c r="L36" s="15"/>
    </row>
    <row r="37" spans="2:12" s="14" customFormat="1" ht="14.45" hidden="1" customHeight="1">
      <c r="B37" s="15"/>
      <c r="E37" s="12" t="s">
        <v>36</v>
      </c>
      <c r="F37" s="72">
        <f>ROUND((SUM(BG127:BG186)),  2)</f>
        <v>0</v>
      </c>
      <c r="I37" s="90">
        <v>0.2</v>
      </c>
      <c r="J37" s="72">
        <f>0</f>
        <v>0</v>
      </c>
      <c r="L37" s="15"/>
    </row>
    <row r="38" spans="2:12" s="14" customFormat="1" ht="14.45" hidden="1" customHeight="1">
      <c r="B38" s="15"/>
      <c r="E38" s="12" t="s">
        <v>37</v>
      </c>
      <c r="F38" s="72">
        <f>ROUND((SUM(BH127:BH186)),  2)</f>
        <v>0</v>
      </c>
      <c r="I38" s="90">
        <v>0.2</v>
      </c>
      <c r="J38" s="72">
        <f>0</f>
        <v>0</v>
      </c>
      <c r="L38" s="15"/>
    </row>
    <row r="39" spans="2:12" s="14" customFormat="1" ht="14.45" hidden="1" customHeight="1">
      <c r="B39" s="15"/>
      <c r="E39" s="12" t="s">
        <v>38</v>
      </c>
      <c r="F39" s="72">
        <f>ROUND((SUM(BI127:BI186)),  2)</f>
        <v>0</v>
      </c>
      <c r="I39" s="90">
        <v>0</v>
      </c>
      <c r="J39" s="72">
        <f>0</f>
        <v>0</v>
      </c>
      <c r="L39" s="15"/>
    </row>
    <row r="40" spans="2:12" s="14" customFormat="1" ht="6.95" customHeight="1">
      <c r="B40" s="15"/>
      <c r="L40" s="15"/>
    </row>
    <row r="41" spans="2:12" s="14" customFormat="1" ht="25.35" customHeight="1">
      <c r="B41" s="15"/>
      <c r="C41" s="91"/>
      <c r="D41" s="92" t="s">
        <v>39</v>
      </c>
      <c r="E41" s="40"/>
      <c r="F41" s="40"/>
      <c r="G41" s="93" t="s">
        <v>40</v>
      </c>
      <c r="H41" s="94" t="s">
        <v>41</v>
      </c>
      <c r="I41" s="40"/>
      <c r="J41" s="95">
        <f>SUM(J32:J39)</f>
        <v>0</v>
      </c>
      <c r="K41" s="96"/>
      <c r="L41" s="15"/>
    </row>
    <row r="42" spans="2:12" s="14" customFormat="1" ht="14.45" customHeight="1">
      <c r="B42" s="15"/>
      <c r="L42" s="15"/>
    </row>
    <row r="43" spans="2:12" ht="14.45" customHeight="1">
      <c r="B43" s="6"/>
      <c r="L43" s="6"/>
    </row>
    <row r="44" spans="2:12" ht="14.45" customHeight="1">
      <c r="B44" s="6"/>
      <c r="L44" s="6"/>
    </row>
    <row r="45" spans="2:12" ht="14.45" customHeight="1">
      <c r="B45" s="6"/>
      <c r="L45" s="6"/>
    </row>
    <row r="46" spans="2:12" ht="14.45" customHeight="1">
      <c r="B46" s="6"/>
      <c r="L46" s="6"/>
    </row>
    <row r="47" spans="2:12" ht="14.45" customHeight="1">
      <c r="B47" s="6"/>
      <c r="L47" s="6"/>
    </row>
    <row r="48" spans="2:12" ht="14.45" customHeight="1">
      <c r="B48" s="6"/>
      <c r="L48" s="6"/>
    </row>
    <row r="49" spans="2:12" ht="14.45" customHeight="1">
      <c r="B49" s="6"/>
      <c r="L49" s="6"/>
    </row>
    <row r="50" spans="2:12" s="14" customFormat="1" ht="14.45" customHeight="1">
      <c r="B50" s="15"/>
      <c r="D50" s="25" t="s">
        <v>42</v>
      </c>
      <c r="E50" s="26"/>
      <c r="F50" s="26"/>
      <c r="G50" s="25" t="s">
        <v>43</v>
      </c>
      <c r="H50" s="26"/>
      <c r="I50" s="26"/>
      <c r="J50" s="26"/>
      <c r="K50" s="26"/>
      <c r="L50" s="15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4" customFormat="1" ht="12.75">
      <c r="B61" s="15"/>
      <c r="D61" s="27" t="s">
        <v>44</v>
      </c>
      <c r="E61" s="17"/>
      <c r="F61" s="97" t="s">
        <v>45</v>
      </c>
      <c r="G61" s="27" t="s">
        <v>44</v>
      </c>
      <c r="H61" s="17"/>
      <c r="I61" s="17"/>
      <c r="J61" s="98" t="s">
        <v>45</v>
      </c>
      <c r="K61" s="17"/>
      <c r="L61" s="15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4" customFormat="1" ht="12.75">
      <c r="B65" s="15"/>
      <c r="D65" s="25" t="s">
        <v>46</v>
      </c>
      <c r="E65" s="26"/>
      <c r="F65" s="26"/>
      <c r="G65" s="25" t="s">
        <v>47</v>
      </c>
      <c r="H65" s="26"/>
      <c r="I65" s="26"/>
      <c r="J65" s="26"/>
      <c r="K65" s="26"/>
      <c r="L65" s="15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4" customFormat="1" ht="12.75">
      <c r="B76" s="15"/>
      <c r="D76" s="27" t="s">
        <v>44</v>
      </c>
      <c r="E76" s="17"/>
      <c r="F76" s="97" t="s">
        <v>45</v>
      </c>
      <c r="G76" s="27" t="s">
        <v>44</v>
      </c>
      <c r="H76" s="17"/>
      <c r="I76" s="17"/>
      <c r="J76" s="98" t="s">
        <v>45</v>
      </c>
      <c r="K76" s="17"/>
      <c r="L76" s="15"/>
    </row>
    <row r="77" spans="2:12" s="14" customFormat="1" ht="14.45" customHeight="1">
      <c r="B77" s="28"/>
      <c r="C77" s="17"/>
      <c r="D77" s="17"/>
      <c r="E77" s="17"/>
      <c r="F77" s="17"/>
      <c r="G77" s="17"/>
      <c r="H77" s="17"/>
      <c r="I77" s="17"/>
      <c r="J77" s="17"/>
      <c r="K77" s="17"/>
      <c r="L77" s="15"/>
    </row>
    <row r="81" spans="2:12" s="14" customFormat="1" ht="6.95" customHeight="1">
      <c r="B81" s="29"/>
      <c r="C81" s="26"/>
      <c r="D81" s="26"/>
      <c r="E81" s="26"/>
      <c r="F81" s="26"/>
      <c r="G81" s="26"/>
      <c r="H81" s="26"/>
      <c r="I81" s="26"/>
      <c r="J81" s="26"/>
      <c r="K81" s="26"/>
      <c r="L81" s="15"/>
    </row>
    <row r="82" spans="2:12" s="14" customFormat="1" ht="24.95" customHeight="1">
      <c r="B82" s="15"/>
      <c r="C82" s="7" t="s">
        <v>95</v>
      </c>
      <c r="L82" s="15"/>
    </row>
    <row r="83" spans="2:12" s="14" customFormat="1" ht="6.95" customHeight="1">
      <c r="B83" s="15"/>
      <c r="L83" s="15"/>
    </row>
    <row r="84" spans="2:12" s="14" customFormat="1" ht="12" customHeight="1">
      <c r="B84" s="15"/>
      <c r="C84" s="12" t="s">
        <v>9</v>
      </c>
      <c r="L84" s="15"/>
    </row>
    <row r="85" spans="2:12" s="14" customFormat="1" ht="26.25" customHeight="1">
      <c r="B85" s="15"/>
      <c r="E85" s="229" t="str">
        <f>E7</f>
        <v xml:space="preserve"> OBNOVA NKP, ÚZPF Č. 2354/0, ŽELEZIAREŇ, ZLIEVÁREŇ, STARÁ MAŠA, KROMPACHY</v>
      </c>
      <c r="F85" s="229"/>
      <c r="G85" s="229"/>
      <c r="H85" s="229"/>
      <c r="L85" s="15"/>
    </row>
    <row r="86" spans="2:12" ht="12" customHeight="1">
      <c r="B86" s="6"/>
      <c r="C86" s="12" t="s">
        <v>91</v>
      </c>
      <c r="L86" s="6"/>
    </row>
    <row r="87" spans="2:12" s="14" customFormat="1" ht="23.25" customHeight="1">
      <c r="B87" s="15"/>
      <c r="E87" s="229" t="s">
        <v>92</v>
      </c>
      <c r="F87" s="229"/>
      <c r="G87" s="229"/>
      <c r="H87" s="229"/>
      <c r="L87" s="15"/>
    </row>
    <row r="88" spans="2:12" s="14" customFormat="1" ht="12" customHeight="1">
      <c r="B88" s="15"/>
      <c r="C88" s="12" t="s">
        <v>93</v>
      </c>
      <c r="L88" s="15"/>
    </row>
    <row r="89" spans="2:12" s="14" customFormat="1" ht="16.5" customHeight="1">
      <c r="B89" s="15"/>
      <c r="E89" s="223" t="str">
        <f>E11</f>
        <v>3 - Vodovodná prípojka</v>
      </c>
      <c r="F89" s="223"/>
      <c r="G89" s="223"/>
      <c r="H89" s="223"/>
      <c r="L89" s="15"/>
    </row>
    <row r="90" spans="2:12" s="14" customFormat="1" ht="6.95" customHeight="1">
      <c r="B90" s="15"/>
      <c r="L90" s="15"/>
    </row>
    <row r="91" spans="2:12" s="14" customFormat="1" ht="12" customHeight="1">
      <c r="B91" s="15"/>
      <c r="C91" s="12" t="s">
        <v>13</v>
      </c>
      <c r="F91" s="13" t="str">
        <f>F14</f>
        <v>Stará Maša, Krompachy</v>
      </c>
      <c r="I91" s="12" t="s">
        <v>15</v>
      </c>
      <c r="J91" s="36">
        <f>IF(J14="","",J14)</f>
        <v>0</v>
      </c>
      <c r="L91" s="15"/>
    </row>
    <row r="92" spans="2:12" s="14" customFormat="1" ht="6.95" customHeight="1">
      <c r="B92" s="15"/>
      <c r="L92" s="15"/>
    </row>
    <row r="93" spans="2:12" s="14" customFormat="1" ht="40.15" customHeight="1">
      <c r="B93" s="15"/>
      <c r="C93" s="12" t="s">
        <v>16</v>
      </c>
      <c r="F93" s="13" t="str">
        <f>E17</f>
        <v>Mesto Krompachy, Nám. Slobody 1, 053 42 Krompachy</v>
      </c>
      <c r="I93" s="12" t="s">
        <v>22</v>
      </c>
      <c r="J93" s="99" t="str">
        <f>E23</f>
        <v>AŽ PROJEKT s.r.o., Toplianska 28,  Bratislava</v>
      </c>
      <c r="L93" s="15"/>
    </row>
    <row r="94" spans="2:12" s="14" customFormat="1" ht="15.2" customHeight="1">
      <c r="B94" s="15"/>
      <c r="C94" s="12" t="s">
        <v>20</v>
      </c>
      <c r="F94" s="13" t="str">
        <f>IF(E20="","",E20)</f>
        <v xml:space="preserve"> </v>
      </c>
      <c r="I94" s="12" t="s">
        <v>25</v>
      </c>
      <c r="J94" s="99" t="str">
        <f>E26</f>
        <v>Ing. Krumpolec</v>
      </c>
      <c r="L94" s="15"/>
    </row>
    <row r="95" spans="2:12" s="14" customFormat="1" ht="10.35" customHeight="1">
      <c r="B95" s="15"/>
      <c r="L95" s="15"/>
    </row>
    <row r="96" spans="2:12" s="14" customFormat="1" ht="29.25" customHeight="1">
      <c r="B96" s="15"/>
      <c r="C96" s="100" t="s">
        <v>96</v>
      </c>
      <c r="D96" s="91"/>
      <c r="E96" s="91"/>
      <c r="F96" s="91"/>
      <c r="G96" s="91"/>
      <c r="H96" s="91"/>
      <c r="I96" s="91"/>
      <c r="J96" s="101" t="s">
        <v>97</v>
      </c>
      <c r="K96" s="91"/>
      <c r="L96" s="15"/>
    </row>
    <row r="97" spans="2:47" s="14" customFormat="1" ht="10.35" customHeight="1">
      <c r="B97" s="15"/>
      <c r="L97" s="15"/>
    </row>
    <row r="98" spans="2:47" s="14" customFormat="1" ht="22.9" customHeight="1">
      <c r="B98" s="15"/>
      <c r="C98" s="102" t="s">
        <v>98</v>
      </c>
      <c r="J98" s="50">
        <f>J127</f>
        <v>0</v>
      </c>
      <c r="L98" s="15"/>
      <c r="AU98" s="3" t="s">
        <v>99</v>
      </c>
    </row>
    <row r="99" spans="2:47" s="103" customFormat="1" ht="24.95" customHeight="1">
      <c r="B99" s="104"/>
      <c r="D99" s="105" t="s">
        <v>100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2:47" s="69" customFormat="1" ht="19.899999999999999" customHeight="1">
      <c r="B100" s="110"/>
      <c r="D100" s="111" t="s">
        <v>101</v>
      </c>
      <c r="E100" s="112"/>
      <c r="F100" s="112"/>
      <c r="G100" s="112"/>
      <c r="H100" s="112"/>
      <c r="I100" s="112"/>
      <c r="J100" s="113">
        <f>J129</f>
        <v>0</v>
      </c>
      <c r="L100" s="110"/>
    </row>
    <row r="101" spans="2:47" s="69" customFormat="1" ht="19.899999999999999" customHeight="1">
      <c r="B101" s="110"/>
      <c r="D101" s="116" t="s">
        <v>2833</v>
      </c>
      <c r="E101" s="117"/>
      <c r="F101" s="117"/>
      <c r="G101" s="117"/>
      <c r="H101" s="117"/>
      <c r="I101" s="117"/>
      <c r="J101" s="118">
        <f>J145</f>
        <v>0</v>
      </c>
      <c r="L101" s="110"/>
    </row>
    <row r="102" spans="2:47" s="69" customFormat="1" ht="19.899999999999999" customHeight="1">
      <c r="B102" s="110"/>
      <c r="D102" s="116" t="s">
        <v>104</v>
      </c>
      <c r="E102" s="117"/>
      <c r="F102" s="117"/>
      <c r="G102" s="117"/>
      <c r="H102" s="117"/>
      <c r="I102" s="117"/>
      <c r="J102" s="118">
        <f>J149</f>
        <v>0</v>
      </c>
      <c r="L102" s="110"/>
    </row>
    <row r="103" spans="2:47" s="69" customFormat="1" ht="19.899999999999999" customHeight="1">
      <c r="B103" s="110"/>
      <c r="D103" s="116" t="s">
        <v>2834</v>
      </c>
      <c r="E103" s="117"/>
      <c r="F103" s="117"/>
      <c r="G103" s="117"/>
      <c r="H103" s="117"/>
      <c r="I103" s="117"/>
      <c r="J103" s="118">
        <f>J152</f>
        <v>0</v>
      </c>
      <c r="L103" s="110"/>
    </row>
    <row r="104" spans="2:47" s="69" customFormat="1" ht="19.899999999999999" customHeight="1">
      <c r="B104" s="110"/>
      <c r="D104" s="116" t="s">
        <v>106</v>
      </c>
      <c r="E104" s="117"/>
      <c r="F104" s="117"/>
      <c r="G104" s="117"/>
      <c r="H104" s="117"/>
      <c r="I104" s="117"/>
      <c r="J104" s="118">
        <f>J183</f>
        <v>0</v>
      </c>
      <c r="L104" s="110"/>
    </row>
    <row r="105" spans="2:47" s="69" customFormat="1" ht="19.899999999999999" customHeight="1">
      <c r="B105" s="110"/>
      <c r="D105" s="116" t="s">
        <v>107</v>
      </c>
      <c r="E105" s="117"/>
      <c r="F105" s="117"/>
      <c r="G105" s="117"/>
      <c r="H105" s="117"/>
      <c r="I105" s="117"/>
      <c r="J105" s="118">
        <f>J185</f>
        <v>0</v>
      </c>
      <c r="L105" s="110"/>
    </row>
    <row r="106" spans="2:47" s="14" customFormat="1" ht="21.75" customHeight="1">
      <c r="B106" s="15"/>
      <c r="L106" s="15"/>
    </row>
    <row r="107" spans="2:47" s="14" customFormat="1" ht="6.95" customHeight="1">
      <c r="B107" s="28"/>
      <c r="C107" s="17"/>
      <c r="D107" s="17"/>
      <c r="E107" s="17"/>
      <c r="F107" s="17"/>
      <c r="G107" s="17"/>
      <c r="H107" s="17"/>
      <c r="I107" s="17"/>
      <c r="J107" s="17"/>
      <c r="K107" s="17"/>
      <c r="L107" s="15"/>
    </row>
    <row r="111" spans="2:47" s="14" customFormat="1" ht="6.95" customHeight="1">
      <c r="B111" s="29"/>
      <c r="C111" s="26"/>
      <c r="D111" s="26"/>
      <c r="E111" s="26"/>
      <c r="F111" s="26"/>
      <c r="G111" s="26"/>
      <c r="H111" s="26"/>
      <c r="I111" s="26"/>
      <c r="J111" s="26"/>
      <c r="K111" s="26"/>
      <c r="L111" s="15"/>
    </row>
    <row r="112" spans="2:47" s="14" customFormat="1" ht="24.95" customHeight="1">
      <c r="B112" s="15"/>
      <c r="C112" s="7" t="s">
        <v>132</v>
      </c>
      <c r="L112" s="15"/>
    </row>
    <row r="113" spans="2:63" s="14" customFormat="1" ht="6.95" customHeight="1">
      <c r="B113" s="15"/>
      <c r="L113" s="15"/>
    </row>
    <row r="114" spans="2:63" s="14" customFormat="1" ht="12" customHeight="1">
      <c r="B114" s="15"/>
      <c r="C114" s="12" t="s">
        <v>9</v>
      </c>
      <c r="L114" s="15"/>
    </row>
    <row r="115" spans="2:63" s="14" customFormat="1" ht="26.25" customHeight="1">
      <c r="B115" s="15"/>
      <c r="E115" s="229" t="str">
        <f>E7</f>
        <v xml:space="preserve"> OBNOVA NKP, ÚZPF Č. 2354/0, ŽELEZIAREŇ, ZLIEVÁREŇ, STARÁ MAŠA, KROMPACHY</v>
      </c>
      <c r="F115" s="229"/>
      <c r="G115" s="229"/>
      <c r="H115" s="229"/>
      <c r="L115" s="15"/>
    </row>
    <row r="116" spans="2:63" ht="12" customHeight="1">
      <c r="B116" s="6"/>
      <c r="C116" s="12" t="s">
        <v>91</v>
      </c>
      <c r="L116" s="6"/>
    </row>
    <row r="117" spans="2:63" s="14" customFormat="1" ht="23.25" customHeight="1">
      <c r="B117" s="15"/>
      <c r="E117" s="229" t="s">
        <v>92</v>
      </c>
      <c r="F117" s="229"/>
      <c r="G117" s="229"/>
      <c r="H117" s="229"/>
      <c r="L117" s="15"/>
    </row>
    <row r="118" spans="2:63" s="14" customFormat="1" ht="12" customHeight="1">
      <c r="B118" s="15"/>
      <c r="C118" s="12" t="s">
        <v>93</v>
      </c>
      <c r="L118" s="15"/>
    </row>
    <row r="119" spans="2:63" s="14" customFormat="1" ht="16.5" customHeight="1">
      <c r="B119" s="15"/>
      <c r="E119" s="223" t="str">
        <f>E11</f>
        <v>3 - Vodovodná prípojka</v>
      </c>
      <c r="F119" s="223"/>
      <c r="G119" s="223"/>
      <c r="H119" s="223"/>
      <c r="L119" s="15"/>
    </row>
    <row r="120" spans="2:63" s="14" customFormat="1" ht="6.95" customHeight="1">
      <c r="B120" s="15"/>
      <c r="L120" s="15"/>
    </row>
    <row r="121" spans="2:63" s="14" customFormat="1" ht="12" customHeight="1">
      <c r="B121" s="15"/>
      <c r="C121" s="12" t="s">
        <v>13</v>
      </c>
      <c r="F121" s="13" t="str">
        <f>F14</f>
        <v>Stará Maša, Krompachy</v>
      </c>
      <c r="I121" s="12" t="s">
        <v>15</v>
      </c>
      <c r="J121" s="36">
        <f>IF(J14="","",J14)</f>
        <v>0</v>
      </c>
      <c r="L121" s="15"/>
    </row>
    <row r="122" spans="2:63" s="14" customFormat="1" ht="6.95" customHeight="1">
      <c r="B122" s="15"/>
      <c r="L122" s="15"/>
    </row>
    <row r="123" spans="2:63" s="14" customFormat="1" ht="40.15" customHeight="1">
      <c r="B123" s="15"/>
      <c r="C123" s="12" t="s">
        <v>16</v>
      </c>
      <c r="F123" s="13" t="str">
        <f>E17</f>
        <v>Mesto Krompachy, Nám. Slobody 1, 053 42 Krompachy</v>
      </c>
      <c r="I123" s="12" t="s">
        <v>22</v>
      </c>
      <c r="J123" s="99" t="str">
        <f>E23</f>
        <v>AŽ PROJEKT s.r.o., Toplianska 28,  Bratislava</v>
      </c>
      <c r="L123" s="15"/>
    </row>
    <row r="124" spans="2:63" s="14" customFormat="1" ht="15.2" customHeight="1">
      <c r="B124" s="15"/>
      <c r="C124" s="12" t="s">
        <v>20</v>
      </c>
      <c r="F124" s="13" t="str">
        <f>IF(E20="","",E20)</f>
        <v xml:space="preserve"> </v>
      </c>
      <c r="I124" s="12" t="s">
        <v>25</v>
      </c>
      <c r="J124" s="99" t="str">
        <f>E26</f>
        <v>Ing. Krumpolec</v>
      </c>
      <c r="L124" s="15"/>
    </row>
    <row r="125" spans="2:63" s="14" customFormat="1" ht="10.35" customHeight="1">
      <c r="B125" s="15"/>
      <c r="L125" s="15"/>
    </row>
    <row r="126" spans="2:63" s="86" customFormat="1" ht="29.25" customHeight="1">
      <c r="B126" s="119"/>
      <c r="C126" s="120" t="s">
        <v>133</v>
      </c>
      <c r="D126" s="121" t="s">
        <v>54</v>
      </c>
      <c r="E126" s="121" t="s">
        <v>50</v>
      </c>
      <c r="F126" s="121" t="s">
        <v>51</v>
      </c>
      <c r="G126" s="121" t="s">
        <v>134</v>
      </c>
      <c r="H126" s="121" t="s">
        <v>135</v>
      </c>
      <c r="I126" s="121" t="s">
        <v>136</v>
      </c>
      <c r="J126" s="122" t="s">
        <v>97</v>
      </c>
      <c r="K126" s="123" t="s">
        <v>137</v>
      </c>
      <c r="L126" s="119"/>
      <c r="M126" s="42"/>
      <c r="N126" s="43" t="s">
        <v>33</v>
      </c>
      <c r="O126" s="43" t="s">
        <v>138</v>
      </c>
      <c r="P126" s="43" t="s">
        <v>139</v>
      </c>
      <c r="Q126" s="43" t="s">
        <v>140</v>
      </c>
      <c r="R126" s="43" t="s">
        <v>141</v>
      </c>
      <c r="S126" s="43" t="s">
        <v>142</v>
      </c>
      <c r="T126" s="44" t="s">
        <v>143</v>
      </c>
    </row>
    <row r="127" spans="2:63" s="14" customFormat="1" ht="22.9" customHeight="1">
      <c r="B127" s="15"/>
      <c r="C127" s="48" t="s">
        <v>98</v>
      </c>
      <c r="J127" s="125">
        <f>BK127</f>
        <v>0</v>
      </c>
      <c r="L127" s="15"/>
      <c r="M127" s="45"/>
      <c r="N127" s="37"/>
      <c r="O127" s="37"/>
      <c r="P127" s="126">
        <f>P128</f>
        <v>0</v>
      </c>
      <c r="Q127" s="37"/>
      <c r="R127" s="126">
        <f>R128</f>
        <v>0</v>
      </c>
      <c r="S127" s="37"/>
      <c r="T127" s="127">
        <f>T128</f>
        <v>0</v>
      </c>
      <c r="AT127" s="3" t="s">
        <v>68</v>
      </c>
      <c r="AU127" s="3" t="s">
        <v>99</v>
      </c>
      <c r="BK127" s="128">
        <f>BK128</f>
        <v>0</v>
      </c>
    </row>
    <row r="128" spans="2:63" s="129" customFormat="1" ht="25.9" customHeight="1">
      <c r="B128" s="130"/>
      <c r="D128" s="131" t="s">
        <v>68</v>
      </c>
      <c r="E128" s="132" t="s">
        <v>144</v>
      </c>
      <c r="F128" s="132" t="s">
        <v>145</v>
      </c>
      <c r="J128" s="133">
        <f>BK128</f>
        <v>0</v>
      </c>
      <c r="L128" s="130"/>
      <c r="M128" s="134"/>
      <c r="P128" s="135">
        <f>P129+P145+P149+P152+P183+P185</f>
        <v>0</v>
      </c>
      <c r="R128" s="135">
        <f>R129+R145+R149+R152+R183+R185</f>
        <v>0</v>
      </c>
      <c r="T128" s="136">
        <f>T129+T145+T149+T152+T183+T185</f>
        <v>0</v>
      </c>
      <c r="AR128" s="131" t="s">
        <v>76</v>
      </c>
      <c r="AT128" s="137" t="s">
        <v>68</v>
      </c>
      <c r="AU128" s="137" t="s">
        <v>69</v>
      </c>
      <c r="AY128" s="131" t="s">
        <v>146</v>
      </c>
      <c r="BK128" s="138">
        <f>BK129+BK145+BK149+BK152+BK183+BK185</f>
        <v>0</v>
      </c>
    </row>
    <row r="129" spans="2:65" s="129" customFormat="1" ht="22.9" customHeight="1">
      <c r="B129" s="130"/>
      <c r="D129" s="131" t="s">
        <v>68</v>
      </c>
      <c r="E129" s="140" t="s">
        <v>76</v>
      </c>
      <c r="F129" s="140" t="s">
        <v>147</v>
      </c>
      <c r="J129" s="141">
        <f>BK129</f>
        <v>0</v>
      </c>
      <c r="L129" s="130"/>
      <c r="M129" s="134"/>
      <c r="P129" s="135">
        <f>SUM(P130:P144)</f>
        <v>0</v>
      </c>
      <c r="R129" s="135">
        <f>SUM(R130:R144)</f>
        <v>0</v>
      </c>
      <c r="T129" s="136">
        <f>SUM(T130:T144)</f>
        <v>0</v>
      </c>
      <c r="AR129" s="131" t="s">
        <v>76</v>
      </c>
      <c r="AT129" s="137" t="s">
        <v>68</v>
      </c>
      <c r="AU129" s="137" t="s">
        <v>76</v>
      </c>
      <c r="AY129" s="131" t="s">
        <v>146</v>
      </c>
      <c r="BK129" s="138">
        <f>SUM(BK130:BK144)</f>
        <v>0</v>
      </c>
    </row>
    <row r="130" spans="2:65" s="14" customFormat="1" ht="37.9" customHeight="1">
      <c r="B130" s="142"/>
      <c r="C130" s="184" t="s">
        <v>76</v>
      </c>
      <c r="D130" s="184" t="s">
        <v>341</v>
      </c>
      <c r="E130" s="185" t="s">
        <v>2835</v>
      </c>
      <c r="F130" s="186" t="s">
        <v>2836</v>
      </c>
      <c r="G130" s="187" t="s">
        <v>228</v>
      </c>
      <c r="H130" s="188">
        <v>16</v>
      </c>
      <c r="I130" s="188"/>
      <c r="J130" s="188">
        <f t="shared" ref="J130:J144" si="0">ROUND(I130*H130,3)</f>
        <v>0</v>
      </c>
      <c r="K130" s="189"/>
      <c r="L130" s="190"/>
      <c r="M130" s="191"/>
      <c r="N130" s="192" t="s">
        <v>35</v>
      </c>
      <c r="O130" s="151">
        <v>0</v>
      </c>
      <c r="P130" s="151">
        <f t="shared" ref="P130:P144" si="1">O130*H130</f>
        <v>0</v>
      </c>
      <c r="Q130" s="151">
        <v>0</v>
      </c>
      <c r="R130" s="151">
        <f t="shared" ref="R130:R144" si="2">Q130*H130</f>
        <v>0</v>
      </c>
      <c r="S130" s="151">
        <v>0</v>
      </c>
      <c r="T130" s="152">
        <f t="shared" ref="T130:T144" si="3">S130*H130</f>
        <v>0</v>
      </c>
      <c r="AR130" s="153" t="s">
        <v>182</v>
      </c>
      <c r="AT130" s="153" t="s">
        <v>341</v>
      </c>
      <c r="AU130" s="153" t="s">
        <v>80</v>
      </c>
      <c r="AY130" s="3" t="s">
        <v>146</v>
      </c>
      <c r="BE130" s="154">
        <f t="shared" ref="BE130:BE144" si="4">IF(N130="základná",J130,0)</f>
        <v>0</v>
      </c>
      <c r="BF130" s="154">
        <f t="shared" ref="BF130:BF144" si="5">IF(N130="znížená",J130,0)</f>
        <v>0</v>
      </c>
      <c r="BG130" s="154">
        <f t="shared" ref="BG130:BG144" si="6">IF(N130="zákl. prenesená",J130,0)</f>
        <v>0</v>
      </c>
      <c r="BH130" s="154">
        <f t="shared" ref="BH130:BH144" si="7">IF(N130="zníž. prenesená",J130,0)</f>
        <v>0</v>
      </c>
      <c r="BI130" s="154">
        <f t="shared" ref="BI130:BI144" si="8">IF(N130="nulová",J130,0)</f>
        <v>0</v>
      </c>
      <c r="BJ130" s="3" t="s">
        <v>80</v>
      </c>
      <c r="BK130" s="155">
        <f t="shared" ref="BK130:BK144" si="9">ROUND(I130*H130,3)</f>
        <v>0</v>
      </c>
      <c r="BL130" s="3" t="s">
        <v>87</v>
      </c>
      <c r="BM130" s="153" t="s">
        <v>2837</v>
      </c>
    </row>
    <row r="131" spans="2:65" s="14" customFormat="1" ht="24.2" customHeight="1">
      <c r="B131" s="142"/>
      <c r="C131" s="184" t="s">
        <v>80</v>
      </c>
      <c r="D131" s="184" t="s">
        <v>341</v>
      </c>
      <c r="E131" s="185" t="s">
        <v>2838</v>
      </c>
      <c r="F131" s="186" t="s">
        <v>2839</v>
      </c>
      <c r="G131" s="187" t="s">
        <v>228</v>
      </c>
      <c r="H131" s="188">
        <v>16</v>
      </c>
      <c r="I131" s="188"/>
      <c r="J131" s="188">
        <f t="shared" si="0"/>
        <v>0</v>
      </c>
      <c r="K131" s="189"/>
      <c r="L131" s="190"/>
      <c r="M131" s="191"/>
      <c r="N131" s="192" t="s">
        <v>35</v>
      </c>
      <c r="O131" s="151">
        <v>0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153" t="s">
        <v>182</v>
      </c>
      <c r="AT131" s="153" t="s">
        <v>341</v>
      </c>
      <c r="AU131" s="153" t="s">
        <v>80</v>
      </c>
      <c r="AY131" s="3" t="s">
        <v>146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3" t="s">
        <v>80</v>
      </c>
      <c r="BK131" s="155">
        <f t="shared" si="9"/>
        <v>0</v>
      </c>
      <c r="BL131" s="3" t="s">
        <v>87</v>
      </c>
      <c r="BM131" s="153" t="s">
        <v>2840</v>
      </c>
    </row>
    <row r="132" spans="2:65" s="14" customFormat="1" ht="24.2" customHeight="1">
      <c r="B132" s="142"/>
      <c r="C132" s="184" t="s">
        <v>84</v>
      </c>
      <c r="D132" s="184" t="s">
        <v>341</v>
      </c>
      <c r="E132" s="185" t="s">
        <v>2841</v>
      </c>
      <c r="F132" s="186" t="s">
        <v>2842</v>
      </c>
      <c r="G132" s="187" t="s">
        <v>2118</v>
      </c>
      <c r="H132" s="188">
        <v>48</v>
      </c>
      <c r="I132" s="188"/>
      <c r="J132" s="188">
        <f t="shared" si="0"/>
        <v>0</v>
      </c>
      <c r="K132" s="189"/>
      <c r="L132" s="190"/>
      <c r="M132" s="191"/>
      <c r="N132" s="192" t="s">
        <v>35</v>
      </c>
      <c r="O132" s="151">
        <v>0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153" t="s">
        <v>182</v>
      </c>
      <c r="AT132" s="153" t="s">
        <v>341</v>
      </c>
      <c r="AU132" s="153" t="s">
        <v>80</v>
      </c>
      <c r="AY132" s="3" t="s">
        <v>146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3" t="s">
        <v>80</v>
      </c>
      <c r="BK132" s="155">
        <f t="shared" si="9"/>
        <v>0</v>
      </c>
      <c r="BL132" s="3" t="s">
        <v>87</v>
      </c>
      <c r="BM132" s="153" t="s">
        <v>2843</v>
      </c>
    </row>
    <row r="133" spans="2:65" s="14" customFormat="1" ht="24.2" customHeight="1">
      <c r="B133" s="142"/>
      <c r="C133" s="184" t="s">
        <v>87</v>
      </c>
      <c r="D133" s="184" t="s">
        <v>341</v>
      </c>
      <c r="E133" s="185" t="s">
        <v>2844</v>
      </c>
      <c r="F133" s="186" t="s">
        <v>2845</v>
      </c>
      <c r="G133" s="187" t="s">
        <v>2846</v>
      </c>
      <c r="H133" s="188">
        <v>2</v>
      </c>
      <c r="I133" s="188"/>
      <c r="J133" s="188">
        <f t="shared" si="0"/>
        <v>0</v>
      </c>
      <c r="K133" s="189"/>
      <c r="L133" s="190"/>
      <c r="M133" s="191"/>
      <c r="N133" s="192" t="s">
        <v>35</v>
      </c>
      <c r="O133" s="151">
        <v>0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153" t="s">
        <v>182</v>
      </c>
      <c r="AT133" s="153" t="s">
        <v>341</v>
      </c>
      <c r="AU133" s="153" t="s">
        <v>80</v>
      </c>
      <c r="AY133" s="3" t="s">
        <v>146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3" t="s">
        <v>80</v>
      </c>
      <c r="BK133" s="155">
        <f t="shared" si="9"/>
        <v>0</v>
      </c>
      <c r="BL133" s="3" t="s">
        <v>87</v>
      </c>
      <c r="BM133" s="153" t="s">
        <v>2847</v>
      </c>
    </row>
    <row r="134" spans="2:65" s="14" customFormat="1" ht="24.2" customHeight="1">
      <c r="B134" s="142"/>
      <c r="C134" s="184" t="s">
        <v>168</v>
      </c>
      <c r="D134" s="184" t="s">
        <v>341</v>
      </c>
      <c r="E134" s="185" t="s">
        <v>2848</v>
      </c>
      <c r="F134" s="186" t="s">
        <v>2849</v>
      </c>
      <c r="G134" s="187" t="s">
        <v>165</v>
      </c>
      <c r="H134" s="188">
        <v>8.6999999999999993</v>
      </c>
      <c r="I134" s="188"/>
      <c r="J134" s="188">
        <f t="shared" si="0"/>
        <v>0</v>
      </c>
      <c r="K134" s="189"/>
      <c r="L134" s="190"/>
      <c r="M134" s="191"/>
      <c r="N134" s="192" t="s">
        <v>35</v>
      </c>
      <c r="O134" s="151">
        <v>0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153" t="s">
        <v>182</v>
      </c>
      <c r="AT134" s="153" t="s">
        <v>341</v>
      </c>
      <c r="AU134" s="153" t="s">
        <v>80</v>
      </c>
      <c r="AY134" s="3" t="s">
        <v>146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3" t="s">
        <v>80</v>
      </c>
      <c r="BK134" s="155">
        <f t="shared" si="9"/>
        <v>0</v>
      </c>
      <c r="BL134" s="3" t="s">
        <v>87</v>
      </c>
      <c r="BM134" s="153" t="s">
        <v>2850</v>
      </c>
    </row>
    <row r="135" spans="2:65" s="14" customFormat="1" ht="14.45" customHeight="1">
      <c r="B135" s="142"/>
      <c r="C135" s="184" t="s">
        <v>172</v>
      </c>
      <c r="D135" s="184" t="s">
        <v>341</v>
      </c>
      <c r="E135" s="185" t="s">
        <v>2851</v>
      </c>
      <c r="F135" s="186" t="s">
        <v>2852</v>
      </c>
      <c r="G135" s="187" t="s">
        <v>165</v>
      </c>
      <c r="H135" s="188">
        <v>100.496</v>
      </c>
      <c r="I135" s="188"/>
      <c r="J135" s="188">
        <f t="shared" si="0"/>
        <v>0</v>
      </c>
      <c r="K135" s="189"/>
      <c r="L135" s="190"/>
      <c r="M135" s="191"/>
      <c r="N135" s="192" t="s">
        <v>35</v>
      </c>
      <c r="O135" s="151">
        <v>0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153" t="s">
        <v>182</v>
      </c>
      <c r="AT135" s="153" t="s">
        <v>341</v>
      </c>
      <c r="AU135" s="153" t="s">
        <v>80</v>
      </c>
      <c r="AY135" s="3" t="s">
        <v>146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3" t="s">
        <v>80</v>
      </c>
      <c r="BK135" s="155">
        <f t="shared" si="9"/>
        <v>0</v>
      </c>
      <c r="BL135" s="3" t="s">
        <v>87</v>
      </c>
      <c r="BM135" s="153" t="s">
        <v>2853</v>
      </c>
    </row>
    <row r="136" spans="2:65" s="14" customFormat="1" ht="14.45" customHeight="1">
      <c r="B136" s="142"/>
      <c r="C136" s="184" t="s">
        <v>177</v>
      </c>
      <c r="D136" s="184" t="s">
        <v>341</v>
      </c>
      <c r="E136" s="185" t="s">
        <v>2854</v>
      </c>
      <c r="F136" s="186" t="s">
        <v>2855</v>
      </c>
      <c r="G136" s="187" t="s">
        <v>165</v>
      </c>
      <c r="H136" s="188">
        <v>100.5</v>
      </c>
      <c r="I136" s="188"/>
      <c r="J136" s="188">
        <f t="shared" si="0"/>
        <v>0</v>
      </c>
      <c r="K136" s="189"/>
      <c r="L136" s="190"/>
      <c r="M136" s="191"/>
      <c r="N136" s="192" t="s">
        <v>35</v>
      </c>
      <c r="O136" s="151">
        <v>0</v>
      </c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AR136" s="153" t="s">
        <v>182</v>
      </c>
      <c r="AT136" s="153" t="s">
        <v>341</v>
      </c>
      <c r="AU136" s="153" t="s">
        <v>80</v>
      </c>
      <c r="AY136" s="3" t="s">
        <v>146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3" t="s">
        <v>80</v>
      </c>
      <c r="BK136" s="155">
        <f t="shared" si="9"/>
        <v>0</v>
      </c>
      <c r="BL136" s="3" t="s">
        <v>87</v>
      </c>
      <c r="BM136" s="153" t="s">
        <v>2856</v>
      </c>
    </row>
    <row r="137" spans="2:65" s="14" customFormat="1" ht="24.2" customHeight="1">
      <c r="B137" s="142"/>
      <c r="C137" s="184" t="s">
        <v>182</v>
      </c>
      <c r="D137" s="184" t="s">
        <v>341</v>
      </c>
      <c r="E137" s="185" t="s">
        <v>2857</v>
      </c>
      <c r="F137" s="186" t="s">
        <v>2770</v>
      </c>
      <c r="G137" s="187" t="s">
        <v>151</v>
      </c>
      <c r="H137" s="188">
        <v>44</v>
      </c>
      <c r="I137" s="188"/>
      <c r="J137" s="188">
        <f t="shared" si="0"/>
        <v>0</v>
      </c>
      <c r="K137" s="189"/>
      <c r="L137" s="190"/>
      <c r="M137" s="191"/>
      <c r="N137" s="192" t="s">
        <v>35</v>
      </c>
      <c r="O137" s="151">
        <v>0</v>
      </c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AR137" s="153" t="s">
        <v>182</v>
      </c>
      <c r="AT137" s="153" t="s">
        <v>341</v>
      </c>
      <c r="AU137" s="153" t="s">
        <v>80</v>
      </c>
      <c r="AY137" s="3" t="s">
        <v>146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3" t="s">
        <v>80</v>
      </c>
      <c r="BK137" s="155">
        <f t="shared" si="9"/>
        <v>0</v>
      </c>
      <c r="BL137" s="3" t="s">
        <v>87</v>
      </c>
      <c r="BM137" s="153" t="s">
        <v>2858</v>
      </c>
    </row>
    <row r="138" spans="2:65" s="14" customFormat="1" ht="24.2" customHeight="1">
      <c r="B138" s="142"/>
      <c r="C138" s="184" t="s">
        <v>187</v>
      </c>
      <c r="D138" s="184" t="s">
        <v>341</v>
      </c>
      <c r="E138" s="185" t="s">
        <v>2859</v>
      </c>
      <c r="F138" s="186" t="s">
        <v>2860</v>
      </c>
      <c r="G138" s="187" t="s">
        <v>228</v>
      </c>
      <c r="H138" s="188">
        <v>200.54</v>
      </c>
      <c r="I138" s="188"/>
      <c r="J138" s="188">
        <f t="shared" si="0"/>
        <v>0</v>
      </c>
      <c r="K138" s="189"/>
      <c r="L138" s="190"/>
      <c r="M138" s="191"/>
      <c r="N138" s="192" t="s">
        <v>35</v>
      </c>
      <c r="O138" s="151">
        <v>0</v>
      </c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AR138" s="153" t="s">
        <v>182</v>
      </c>
      <c r="AT138" s="153" t="s">
        <v>341</v>
      </c>
      <c r="AU138" s="153" t="s">
        <v>80</v>
      </c>
      <c r="AY138" s="3" t="s">
        <v>146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3" t="s">
        <v>80</v>
      </c>
      <c r="BK138" s="155">
        <f t="shared" si="9"/>
        <v>0</v>
      </c>
      <c r="BL138" s="3" t="s">
        <v>87</v>
      </c>
      <c r="BM138" s="153" t="s">
        <v>2861</v>
      </c>
    </row>
    <row r="139" spans="2:65" s="14" customFormat="1" ht="24.2" customHeight="1">
      <c r="B139" s="142"/>
      <c r="C139" s="184" t="s">
        <v>191</v>
      </c>
      <c r="D139" s="184" t="s">
        <v>341</v>
      </c>
      <c r="E139" s="185" t="s">
        <v>2862</v>
      </c>
      <c r="F139" s="186" t="s">
        <v>2863</v>
      </c>
      <c r="G139" s="187" t="s">
        <v>228</v>
      </c>
      <c r="H139" s="188">
        <v>200.54</v>
      </c>
      <c r="I139" s="188"/>
      <c r="J139" s="188">
        <f t="shared" si="0"/>
        <v>0</v>
      </c>
      <c r="K139" s="189"/>
      <c r="L139" s="190"/>
      <c r="M139" s="191"/>
      <c r="N139" s="192" t="s">
        <v>35</v>
      </c>
      <c r="O139" s="151">
        <v>0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AR139" s="153" t="s">
        <v>182</v>
      </c>
      <c r="AT139" s="153" t="s">
        <v>341</v>
      </c>
      <c r="AU139" s="153" t="s">
        <v>80</v>
      </c>
      <c r="AY139" s="3" t="s">
        <v>146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3" t="s">
        <v>80</v>
      </c>
      <c r="BK139" s="155">
        <f t="shared" si="9"/>
        <v>0</v>
      </c>
      <c r="BL139" s="3" t="s">
        <v>87</v>
      </c>
      <c r="BM139" s="153" t="s">
        <v>2864</v>
      </c>
    </row>
    <row r="140" spans="2:65" s="14" customFormat="1" ht="24.2" customHeight="1">
      <c r="B140" s="142"/>
      <c r="C140" s="184" t="s">
        <v>197</v>
      </c>
      <c r="D140" s="184" t="s">
        <v>341</v>
      </c>
      <c r="E140" s="185" t="s">
        <v>2865</v>
      </c>
      <c r="F140" s="186" t="s">
        <v>2866</v>
      </c>
      <c r="G140" s="187" t="s">
        <v>165</v>
      </c>
      <c r="H140" s="188">
        <v>14.04</v>
      </c>
      <c r="I140" s="188"/>
      <c r="J140" s="188">
        <f t="shared" si="0"/>
        <v>0</v>
      </c>
      <c r="K140" s="189"/>
      <c r="L140" s="190"/>
      <c r="M140" s="191"/>
      <c r="N140" s="192" t="s">
        <v>35</v>
      </c>
      <c r="O140" s="151">
        <v>0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AR140" s="153" t="s">
        <v>182</v>
      </c>
      <c r="AT140" s="153" t="s">
        <v>341</v>
      </c>
      <c r="AU140" s="153" t="s">
        <v>80</v>
      </c>
      <c r="AY140" s="3" t="s">
        <v>146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3" t="s">
        <v>80</v>
      </c>
      <c r="BK140" s="155">
        <f t="shared" si="9"/>
        <v>0</v>
      </c>
      <c r="BL140" s="3" t="s">
        <v>87</v>
      </c>
      <c r="BM140" s="153" t="s">
        <v>2867</v>
      </c>
    </row>
    <row r="141" spans="2:65" s="14" customFormat="1" ht="14.45" customHeight="1">
      <c r="B141" s="142"/>
      <c r="C141" s="184" t="s">
        <v>201</v>
      </c>
      <c r="D141" s="184" t="s">
        <v>341</v>
      </c>
      <c r="E141" s="185" t="s">
        <v>2868</v>
      </c>
      <c r="F141" s="186" t="s">
        <v>305</v>
      </c>
      <c r="G141" s="187" t="s">
        <v>165</v>
      </c>
      <c r="H141" s="188">
        <v>14</v>
      </c>
      <c r="I141" s="188"/>
      <c r="J141" s="188">
        <f t="shared" si="0"/>
        <v>0</v>
      </c>
      <c r="K141" s="189"/>
      <c r="L141" s="190"/>
      <c r="M141" s="191"/>
      <c r="N141" s="192" t="s">
        <v>35</v>
      </c>
      <c r="O141" s="151">
        <v>0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AR141" s="153" t="s">
        <v>182</v>
      </c>
      <c r="AT141" s="153" t="s">
        <v>341</v>
      </c>
      <c r="AU141" s="153" t="s">
        <v>80</v>
      </c>
      <c r="AY141" s="3" t="s">
        <v>146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3" t="s">
        <v>80</v>
      </c>
      <c r="BK141" s="155">
        <f t="shared" si="9"/>
        <v>0</v>
      </c>
      <c r="BL141" s="3" t="s">
        <v>87</v>
      </c>
      <c r="BM141" s="153" t="s">
        <v>2869</v>
      </c>
    </row>
    <row r="142" spans="2:65" s="14" customFormat="1" ht="24.2" customHeight="1">
      <c r="B142" s="142"/>
      <c r="C142" s="184" t="s">
        <v>213</v>
      </c>
      <c r="D142" s="184" t="s">
        <v>341</v>
      </c>
      <c r="E142" s="185" t="s">
        <v>2870</v>
      </c>
      <c r="F142" s="186" t="s">
        <v>333</v>
      </c>
      <c r="G142" s="187" t="s">
        <v>165</v>
      </c>
      <c r="H142" s="188">
        <v>72.95</v>
      </c>
      <c r="I142" s="188"/>
      <c r="J142" s="188">
        <f t="shared" si="0"/>
        <v>0</v>
      </c>
      <c r="K142" s="189"/>
      <c r="L142" s="190"/>
      <c r="M142" s="191"/>
      <c r="N142" s="192" t="s">
        <v>35</v>
      </c>
      <c r="O142" s="151">
        <v>0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AR142" s="153" t="s">
        <v>182</v>
      </c>
      <c r="AT142" s="153" t="s">
        <v>341</v>
      </c>
      <c r="AU142" s="153" t="s">
        <v>80</v>
      </c>
      <c r="AY142" s="3" t="s">
        <v>146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3" t="s">
        <v>80</v>
      </c>
      <c r="BK142" s="155">
        <f t="shared" si="9"/>
        <v>0</v>
      </c>
      <c r="BL142" s="3" t="s">
        <v>87</v>
      </c>
      <c r="BM142" s="153" t="s">
        <v>2871</v>
      </c>
    </row>
    <row r="143" spans="2:65" s="14" customFormat="1" ht="24.2" customHeight="1">
      <c r="B143" s="142"/>
      <c r="C143" s="184" t="s">
        <v>217</v>
      </c>
      <c r="D143" s="184" t="s">
        <v>341</v>
      </c>
      <c r="E143" s="185" t="s">
        <v>2872</v>
      </c>
      <c r="F143" s="186" t="s">
        <v>2873</v>
      </c>
      <c r="G143" s="187" t="s">
        <v>165</v>
      </c>
      <c r="H143" s="188">
        <v>13.5</v>
      </c>
      <c r="I143" s="188"/>
      <c r="J143" s="188">
        <f t="shared" si="0"/>
        <v>0</v>
      </c>
      <c r="K143" s="189"/>
      <c r="L143" s="190"/>
      <c r="M143" s="191"/>
      <c r="N143" s="192" t="s">
        <v>35</v>
      </c>
      <c r="O143" s="151">
        <v>0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AR143" s="153" t="s">
        <v>182</v>
      </c>
      <c r="AT143" s="153" t="s">
        <v>341</v>
      </c>
      <c r="AU143" s="153" t="s">
        <v>80</v>
      </c>
      <c r="AY143" s="3" t="s">
        <v>146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3" t="s">
        <v>80</v>
      </c>
      <c r="BK143" s="155">
        <f t="shared" si="9"/>
        <v>0</v>
      </c>
      <c r="BL143" s="3" t="s">
        <v>87</v>
      </c>
      <c r="BM143" s="153" t="s">
        <v>2874</v>
      </c>
    </row>
    <row r="144" spans="2:65" s="14" customFormat="1" ht="24.2" customHeight="1">
      <c r="B144" s="142"/>
      <c r="C144" s="184" t="s">
        <v>225</v>
      </c>
      <c r="D144" s="184" t="s">
        <v>341</v>
      </c>
      <c r="E144" s="185" t="s">
        <v>2875</v>
      </c>
      <c r="F144" s="186" t="s">
        <v>2876</v>
      </c>
      <c r="G144" s="187" t="s">
        <v>228</v>
      </c>
      <c r="H144" s="188">
        <v>8.6999999999999993</v>
      </c>
      <c r="I144" s="188"/>
      <c r="J144" s="188">
        <f t="shared" si="0"/>
        <v>0</v>
      </c>
      <c r="K144" s="189"/>
      <c r="L144" s="190"/>
      <c r="M144" s="191"/>
      <c r="N144" s="192" t="s">
        <v>35</v>
      </c>
      <c r="O144" s="151">
        <v>0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AR144" s="153" t="s">
        <v>182</v>
      </c>
      <c r="AT144" s="153" t="s">
        <v>341</v>
      </c>
      <c r="AU144" s="153" t="s">
        <v>80</v>
      </c>
      <c r="AY144" s="3" t="s">
        <v>146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3" t="s">
        <v>80</v>
      </c>
      <c r="BK144" s="155">
        <f t="shared" si="9"/>
        <v>0</v>
      </c>
      <c r="BL144" s="3" t="s">
        <v>87</v>
      </c>
      <c r="BM144" s="153" t="s">
        <v>2877</v>
      </c>
    </row>
    <row r="145" spans="2:65" s="129" customFormat="1" ht="22.9" customHeight="1">
      <c r="B145" s="130"/>
      <c r="D145" s="131" t="s">
        <v>68</v>
      </c>
      <c r="E145" s="140" t="s">
        <v>87</v>
      </c>
      <c r="F145" s="140" t="s">
        <v>2878</v>
      </c>
      <c r="J145" s="141">
        <f>BK145</f>
        <v>0</v>
      </c>
      <c r="L145" s="130"/>
      <c r="M145" s="134"/>
      <c r="P145" s="135">
        <f>SUM(P146:P148)</f>
        <v>0</v>
      </c>
      <c r="R145" s="135">
        <f>SUM(R146:R148)</f>
        <v>0</v>
      </c>
      <c r="T145" s="136">
        <f>SUM(T146:T148)</f>
        <v>0</v>
      </c>
      <c r="AR145" s="131" t="s">
        <v>76</v>
      </c>
      <c r="AT145" s="137" t="s">
        <v>68</v>
      </c>
      <c r="AU145" s="137" t="s">
        <v>76</v>
      </c>
      <c r="AY145" s="131" t="s">
        <v>146</v>
      </c>
      <c r="BK145" s="138">
        <f>SUM(BK146:BK148)</f>
        <v>0</v>
      </c>
    </row>
    <row r="146" spans="2:65" s="14" customFormat="1" ht="37.9" customHeight="1">
      <c r="B146" s="142"/>
      <c r="C146" s="184" t="s">
        <v>232</v>
      </c>
      <c r="D146" s="184" t="s">
        <v>341</v>
      </c>
      <c r="E146" s="185" t="s">
        <v>2879</v>
      </c>
      <c r="F146" s="186" t="s">
        <v>2880</v>
      </c>
      <c r="G146" s="187" t="s">
        <v>165</v>
      </c>
      <c r="H146" s="188">
        <v>6.75</v>
      </c>
      <c r="I146" s="188"/>
      <c r="J146" s="188">
        <f>ROUND(I146*H146,3)</f>
        <v>0</v>
      </c>
      <c r="K146" s="189"/>
      <c r="L146" s="190"/>
      <c r="M146" s="191"/>
      <c r="N146" s="192" t="s">
        <v>35</v>
      </c>
      <c r="O146" s="151">
        <v>0</v>
      </c>
      <c r="P146" s="151">
        <f>O146*H146</f>
        <v>0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AR146" s="153" t="s">
        <v>182</v>
      </c>
      <c r="AT146" s="153" t="s">
        <v>341</v>
      </c>
      <c r="AU146" s="153" t="s">
        <v>80</v>
      </c>
      <c r="AY146" s="3" t="s">
        <v>146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3" t="s">
        <v>80</v>
      </c>
      <c r="BK146" s="155">
        <f>ROUND(I146*H146,3)</f>
        <v>0</v>
      </c>
      <c r="BL146" s="3" t="s">
        <v>87</v>
      </c>
      <c r="BM146" s="153" t="s">
        <v>2881</v>
      </c>
    </row>
    <row r="147" spans="2:65" s="14" customFormat="1" ht="24.2" customHeight="1">
      <c r="B147" s="142"/>
      <c r="C147" s="184" t="s">
        <v>236</v>
      </c>
      <c r="D147" s="184" t="s">
        <v>341</v>
      </c>
      <c r="E147" s="185" t="s">
        <v>2882</v>
      </c>
      <c r="F147" s="186" t="s">
        <v>2883</v>
      </c>
      <c r="G147" s="187" t="s">
        <v>654</v>
      </c>
      <c r="H147" s="188">
        <v>1</v>
      </c>
      <c r="I147" s="188"/>
      <c r="J147" s="188">
        <f>ROUND(I147*H147,3)</f>
        <v>0</v>
      </c>
      <c r="K147" s="189"/>
      <c r="L147" s="190"/>
      <c r="M147" s="191"/>
      <c r="N147" s="192" t="s">
        <v>35</v>
      </c>
      <c r="O147" s="151">
        <v>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182</v>
      </c>
      <c r="AT147" s="153" t="s">
        <v>341</v>
      </c>
      <c r="AU147" s="153" t="s">
        <v>80</v>
      </c>
      <c r="AY147" s="3" t="s">
        <v>146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3" t="s">
        <v>80</v>
      </c>
      <c r="BK147" s="155">
        <f>ROUND(I147*H147,3)</f>
        <v>0</v>
      </c>
      <c r="BL147" s="3" t="s">
        <v>87</v>
      </c>
      <c r="BM147" s="153" t="s">
        <v>2884</v>
      </c>
    </row>
    <row r="148" spans="2:65" s="14" customFormat="1" ht="24.2" customHeight="1">
      <c r="B148" s="142"/>
      <c r="C148" s="184" t="s">
        <v>242</v>
      </c>
      <c r="D148" s="184" t="s">
        <v>341</v>
      </c>
      <c r="E148" s="185" t="s">
        <v>2885</v>
      </c>
      <c r="F148" s="186" t="s">
        <v>2886</v>
      </c>
      <c r="G148" s="187" t="s">
        <v>654</v>
      </c>
      <c r="H148" s="188">
        <v>1</v>
      </c>
      <c r="I148" s="188"/>
      <c r="J148" s="188">
        <f>ROUND(I148*H148,3)</f>
        <v>0</v>
      </c>
      <c r="K148" s="189"/>
      <c r="L148" s="190"/>
      <c r="M148" s="191"/>
      <c r="N148" s="192" t="s">
        <v>35</v>
      </c>
      <c r="O148" s="151">
        <v>0</v>
      </c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AR148" s="153" t="s">
        <v>182</v>
      </c>
      <c r="AT148" s="153" t="s">
        <v>341</v>
      </c>
      <c r="AU148" s="153" t="s">
        <v>80</v>
      </c>
      <c r="AY148" s="3" t="s">
        <v>146</v>
      </c>
      <c r="BE148" s="154">
        <f>IF(N148="základná",J148,0)</f>
        <v>0</v>
      </c>
      <c r="BF148" s="154">
        <f>IF(N148="znížená",J148,0)</f>
        <v>0</v>
      </c>
      <c r="BG148" s="154">
        <f>IF(N148="zákl. prenesená",J148,0)</f>
        <v>0</v>
      </c>
      <c r="BH148" s="154">
        <f>IF(N148="zníž. prenesená",J148,0)</f>
        <v>0</v>
      </c>
      <c r="BI148" s="154">
        <f>IF(N148="nulová",J148,0)</f>
        <v>0</v>
      </c>
      <c r="BJ148" s="3" t="s">
        <v>80</v>
      </c>
      <c r="BK148" s="155">
        <f>ROUND(I148*H148,3)</f>
        <v>0</v>
      </c>
      <c r="BL148" s="3" t="s">
        <v>87</v>
      </c>
      <c r="BM148" s="153" t="s">
        <v>2887</v>
      </c>
    </row>
    <row r="149" spans="2:65" s="129" customFormat="1" ht="22.9" customHeight="1">
      <c r="B149" s="130"/>
      <c r="D149" s="131" t="s">
        <v>68</v>
      </c>
      <c r="E149" s="140" t="s">
        <v>168</v>
      </c>
      <c r="F149" s="140" t="s">
        <v>469</v>
      </c>
      <c r="J149" s="141">
        <f>BK149</f>
        <v>0</v>
      </c>
      <c r="L149" s="130"/>
      <c r="M149" s="134"/>
      <c r="P149" s="135">
        <f>SUM(P150:P151)</f>
        <v>0</v>
      </c>
      <c r="R149" s="135">
        <f>SUM(R150:R151)</f>
        <v>0</v>
      </c>
      <c r="T149" s="136">
        <f>SUM(T150:T151)</f>
        <v>0</v>
      </c>
      <c r="AR149" s="131" t="s">
        <v>76</v>
      </c>
      <c r="AT149" s="137" t="s">
        <v>68</v>
      </c>
      <c r="AU149" s="137" t="s">
        <v>76</v>
      </c>
      <c r="AY149" s="131" t="s">
        <v>146</v>
      </c>
      <c r="BK149" s="138">
        <f>SUM(BK150:BK151)</f>
        <v>0</v>
      </c>
    </row>
    <row r="150" spans="2:65" s="14" customFormat="1" ht="24.2" customHeight="1">
      <c r="B150" s="142"/>
      <c r="C150" s="184" t="s">
        <v>246</v>
      </c>
      <c r="D150" s="184" t="s">
        <v>341</v>
      </c>
      <c r="E150" s="185" t="s">
        <v>2888</v>
      </c>
      <c r="F150" s="186" t="s">
        <v>2889</v>
      </c>
      <c r="G150" s="187" t="s">
        <v>228</v>
      </c>
      <c r="H150" s="188">
        <v>16</v>
      </c>
      <c r="I150" s="188"/>
      <c r="J150" s="188">
        <f>ROUND(I150*H150,3)</f>
        <v>0</v>
      </c>
      <c r="K150" s="189"/>
      <c r="L150" s="190"/>
      <c r="M150" s="191"/>
      <c r="N150" s="192" t="s">
        <v>35</v>
      </c>
      <c r="O150" s="151">
        <v>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153" t="s">
        <v>182</v>
      </c>
      <c r="AT150" s="153" t="s">
        <v>341</v>
      </c>
      <c r="AU150" s="153" t="s">
        <v>80</v>
      </c>
      <c r="AY150" s="3" t="s">
        <v>146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3" t="s">
        <v>80</v>
      </c>
      <c r="BK150" s="155">
        <f>ROUND(I150*H150,3)</f>
        <v>0</v>
      </c>
      <c r="BL150" s="3" t="s">
        <v>87</v>
      </c>
      <c r="BM150" s="153" t="s">
        <v>2890</v>
      </c>
    </row>
    <row r="151" spans="2:65" s="14" customFormat="1" ht="37.9" customHeight="1">
      <c r="B151" s="142"/>
      <c r="C151" s="184" t="s">
        <v>6</v>
      </c>
      <c r="D151" s="184" t="s">
        <v>341</v>
      </c>
      <c r="E151" s="185" t="s">
        <v>2891</v>
      </c>
      <c r="F151" s="186" t="s">
        <v>2892</v>
      </c>
      <c r="G151" s="187" t="s">
        <v>228</v>
      </c>
      <c r="H151" s="188">
        <v>16</v>
      </c>
      <c r="I151" s="188"/>
      <c r="J151" s="188">
        <f>ROUND(I151*H151,3)</f>
        <v>0</v>
      </c>
      <c r="K151" s="189"/>
      <c r="L151" s="190"/>
      <c r="M151" s="191"/>
      <c r="N151" s="192" t="s">
        <v>35</v>
      </c>
      <c r="O151" s="151">
        <v>0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153" t="s">
        <v>182</v>
      </c>
      <c r="AT151" s="153" t="s">
        <v>341</v>
      </c>
      <c r="AU151" s="153" t="s">
        <v>80</v>
      </c>
      <c r="AY151" s="3" t="s">
        <v>146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3" t="s">
        <v>80</v>
      </c>
      <c r="BK151" s="155">
        <f>ROUND(I151*H151,3)</f>
        <v>0</v>
      </c>
      <c r="BL151" s="3" t="s">
        <v>87</v>
      </c>
      <c r="BM151" s="153" t="s">
        <v>2893</v>
      </c>
    </row>
    <row r="152" spans="2:65" s="129" customFormat="1" ht="22.9" customHeight="1">
      <c r="B152" s="130"/>
      <c r="D152" s="131" t="s">
        <v>68</v>
      </c>
      <c r="E152" s="140" t="s">
        <v>182</v>
      </c>
      <c r="F152" s="140" t="s">
        <v>2894</v>
      </c>
      <c r="J152" s="141">
        <f>BK152</f>
        <v>0</v>
      </c>
      <c r="L152" s="130"/>
      <c r="M152" s="134"/>
      <c r="P152" s="135">
        <f>SUM(P153:P182)</f>
        <v>0</v>
      </c>
      <c r="R152" s="135">
        <f>SUM(R153:R182)</f>
        <v>0</v>
      </c>
      <c r="T152" s="136">
        <f>SUM(T153:T182)</f>
        <v>0</v>
      </c>
      <c r="AR152" s="131" t="s">
        <v>76</v>
      </c>
      <c r="AT152" s="137" t="s">
        <v>68</v>
      </c>
      <c r="AU152" s="137" t="s">
        <v>76</v>
      </c>
      <c r="AY152" s="131" t="s">
        <v>146</v>
      </c>
      <c r="BK152" s="138">
        <f>SUM(BK153:BK182)</f>
        <v>0</v>
      </c>
    </row>
    <row r="153" spans="2:65" s="14" customFormat="1" ht="24.2" customHeight="1">
      <c r="B153" s="142"/>
      <c r="C153" s="184" t="s">
        <v>254</v>
      </c>
      <c r="D153" s="184" t="s">
        <v>341</v>
      </c>
      <c r="E153" s="185" t="s">
        <v>2895</v>
      </c>
      <c r="F153" s="186" t="s">
        <v>2896</v>
      </c>
      <c r="G153" s="187" t="s">
        <v>654</v>
      </c>
      <c r="H153" s="188">
        <v>1</v>
      </c>
      <c r="I153" s="188"/>
      <c r="J153" s="188">
        <f t="shared" ref="J153:J182" si="10">ROUND(I153*H153,3)</f>
        <v>0</v>
      </c>
      <c r="K153" s="189"/>
      <c r="L153" s="190"/>
      <c r="M153" s="191"/>
      <c r="N153" s="192" t="s">
        <v>35</v>
      </c>
      <c r="O153" s="151">
        <v>0</v>
      </c>
      <c r="P153" s="151">
        <f t="shared" ref="P153:P182" si="11">O153*H153</f>
        <v>0</v>
      </c>
      <c r="Q153" s="151">
        <v>0</v>
      </c>
      <c r="R153" s="151">
        <f t="shared" ref="R153:R182" si="12">Q153*H153</f>
        <v>0</v>
      </c>
      <c r="S153" s="151">
        <v>0</v>
      </c>
      <c r="T153" s="152">
        <f t="shared" ref="T153:T182" si="13">S153*H153</f>
        <v>0</v>
      </c>
      <c r="AR153" s="153" t="s">
        <v>182</v>
      </c>
      <c r="AT153" s="153" t="s">
        <v>341</v>
      </c>
      <c r="AU153" s="153" t="s">
        <v>80</v>
      </c>
      <c r="AY153" s="3" t="s">
        <v>146</v>
      </c>
      <c r="BE153" s="154">
        <f t="shared" ref="BE153:BE182" si="14">IF(N153="základná",J153,0)</f>
        <v>0</v>
      </c>
      <c r="BF153" s="154">
        <f t="shared" ref="BF153:BF182" si="15">IF(N153="znížená",J153,0)</f>
        <v>0</v>
      </c>
      <c r="BG153" s="154">
        <f t="shared" ref="BG153:BG182" si="16">IF(N153="zákl. prenesená",J153,0)</f>
        <v>0</v>
      </c>
      <c r="BH153" s="154">
        <f t="shared" ref="BH153:BH182" si="17">IF(N153="zníž. prenesená",J153,0)</f>
        <v>0</v>
      </c>
      <c r="BI153" s="154">
        <f t="shared" ref="BI153:BI182" si="18">IF(N153="nulová",J153,0)</f>
        <v>0</v>
      </c>
      <c r="BJ153" s="3" t="s">
        <v>80</v>
      </c>
      <c r="BK153" s="155">
        <f t="shared" ref="BK153:BK182" si="19">ROUND(I153*H153,3)</f>
        <v>0</v>
      </c>
      <c r="BL153" s="3" t="s">
        <v>87</v>
      </c>
      <c r="BM153" s="153" t="s">
        <v>2897</v>
      </c>
    </row>
    <row r="154" spans="2:65" s="14" customFormat="1" ht="14.45" customHeight="1">
      <c r="B154" s="142"/>
      <c r="C154" s="184" t="s">
        <v>258</v>
      </c>
      <c r="D154" s="184" t="s">
        <v>341</v>
      </c>
      <c r="E154" s="185" t="s">
        <v>2898</v>
      </c>
      <c r="F154" s="186" t="s">
        <v>2899</v>
      </c>
      <c r="G154" s="187" t="s">
        <v>654</v>
      </c>
      <c r="H154" s="188">
        <v>1</v>
      </c>
      <c r="I154" s="188"/>
      <c r="J154" s="188">
        <f t="shared" si="10"/>
        <v>0</v>
      </c>
      <c r="K154" s="189"/>
      <c r="L154" s="190"/>
      <c r="M154" s="191"/>
      <c r="N154" s="192" t="s">
        <v>35</v>
      </c>
      <c r="O154" s="151">
        <v>0</v>
      </c>
      <c r="P154" s="151">
        <f t="shared" si="11"/>
        <v>0</v>
      </c>
      <c r="Q154" s="151">
        <v>0</v>
      </c>
      <c r="R154" s="151">
        <f t="shared" si="12"/>
        <v>0</v>
      </c>
      <c r="S154" s="151">
        <v>0</v>
      </c>
      <c r="T154" s="152">
        <f t="shared" si="13"/>
        <v>0</v>
      </c>
      <c r="AR154" s="153" t="s">
        <v>182</v>
      </c>
      <c r="AT154" s="153" t="s">
        <v>341</v>
      </c>
      <c r="AU154" s="153" t="s">
        <v>80</v>
      </c>
      <c r="AY154" s="3" t="s">
        <v>146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3" t="s">
        <v>80</v>
      </c>
      <c r="BK154" s="155">
        <f t="shared" si="19"/>
        <v>0</v>
      </c>
      <c r="BL154" s="3" t="s">
        <v>87</v>
      </c>
      <c r="BM154" s="153" t="s">
        <v>2900</v>
      </c>
    </row>
    <row r="155" spans="2:65" s="14" customFormat="1" ht="24.2" customHeight="1">
      <c r="B155" s="142"/>
      <c r="C155" s="184" t="s">
        <v>266</v>
      </c>
      <c r="D155" s="184" t="s">
        <v>341</v>
      </c>
      <c r="E155" s="185" t="s">
        <v>2901</v>
      </c>
      <c r="F155" s="186" t="s">
        <v>2902</v>
      </c>
      <c r="G155" s="187" t="s">
        <v>151</v>
      </c>
      <c r="H155" s="188">
        <v>75</v>
      </c>
      <c r="I155" s="188"/>
      <c r="J155" s="188">
        <f t="shared" si="10"/>
        <v>0</v>
      </c>
      <c r="K155" s="189"/>
      <c r="L155" s="190"/>
      <c r="M155" s="191"/>
      <c r="N155" s="192" t="s">
        <v>35</v>
      </c>
      <c r="O155" s="151">
        <v>0</v>
      </c>
      <c r="P155" s="151">
        <f t="shared" si="11"/>
        <v>0</v>
      </c>
      <c r="Q155" s="151">
        <v>0</v>
      </c>
      <c r="R155" s="151">
        <f t="shared" si="12"/>
        <v>0</v>
      </c>
      <c r="S155" s="151">
        <v>0</v>
      </c>
      <c r="T155" s="152">
        <f t="shared" si="13"/>
        <v>0</v>
      </c>
      <c r="AR155" s="153" t="s">
        <v>182</v>
      </c>
      <c r="AT155" s="153" t="s">
        <v>341</v>
      </c>
      <c r="AU155" s="153" t="s">
        <v>80</v>
      </c>
      <c r="AY155" s="3" t="s">
        <v>146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3" t="s">
        <v>80</v>
      </c>
      <c r="BK155" s="155">
        <f t="shared" si="19"/>
        <v>0</v>
      </c>
      <c r="BL155" s="3" t="s">
        <v>87</v>
      </c>
      <c r="BM155" s="153" t="s">
        <v>2903</v>
      </c>
    </row>
    <row r="156" spans="2:65" s="14" customFormat="1" ht="24.2" customHeight="1">
      <c r="B156" s="142"/>
      <c r="C156" s="184" t="s">
        <v>271</v>
      </c>
      <c r="D156" s="184" t="s">
        <v>341</v>
      </c>
      <c r="E156" s="185" t="s">
        <v>2904</v>
      </c>
      <c r="F156" s="186" t="s">
        <v>2905</v>
      </c>
      <c r="G156" s="187" t="s">
        <v>151</v>
      </c>
      <c r="H156" s="188">
        <v>81.974999999999994</v>
      </c>
      <c r="I156" s="188"/>
      <c r="J156" s="188">
        <f t="shared" si="10"/>
        <v>0</v>
      </c>
      <c r="K156" s="189"/>
      <c r="L156" s="190"/>
      <c r="M156" s="191"/>
      <c r="N156" s="192" t="s">
        <v>35</v>
      </c>
      <c r="O156" s="151">
        <v>0</v>
      </c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AR156" s="153" t="s">
        <v>182</v>
      </c>
      <c r="AT156" s="153" t="s">
        <v>341</v>
      </c>
      <c r="AU156" s="153" t="s">
        <v>80</v>
      </c>
      <c r="AY156" s="3" t="s">
        <v>146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3" t="s">
        <v>80</v>
      </c>
      <c r="BK156" s="155">
        <f t="shared" si="19"/>
        <v>0</v>
      </c>
      <c r="BL156" s="3" t="s">
        <v>87</v>
      </c>
      <c r="BM156" s="153" t="s">
        <v>2906</v>
      </c>
    </row>
    <row r="157" spans="2:65" s="14" customFormat="1" ht="24.2" customHeight="1">
      <c r="B157" s="142"/>
      <c r="C157" s="184" t="s">
        <v>276</v>
      </c>
      <c r="D157" s="184" t="s">
        <v>341</v>
      </c>
      <c r="E157" s="185" t="s">
        <v>2907</v>
      </c>
      <c r="F157" s="186" t="s">
        <v>2908</v>
      </c>
      <c r="G157" s="187" t="s">
        <v>151</v>
      </c>
      <c r="H157" s="188">
        <v>61</v>
      </c>
      <c r="I157" s="188"/>
      <c r="J157" s="188">
        <f t="shared" si="10"/>
        <v>0</v>
      </c>
      <c r="K157" s="189"/>
      <c r="L157" s="190"/>
      <c r="M157" s="191"/>
      <c r="N157" s="192" t="s">
        <v>35</v>
      </c>
      <c r="O157" s="151">
        <v>0</v>
      </c>
      <c r="P157" s="151">
        <f t="shared" si="11"/>
        <v>0</v>
      </c>
      <c r="Q157" s="151">
        <v>0</v>
      </c>
      <c r="R157" s="151">
        <f t="shared" si="12"/>
        <v>0</v>
      </c>
      <c r="S157" s="151">
        <v>0</v>
      </c>
      <c r="T157" s="152">
        <f t="shared" si="13"/>
        <v>0</v>
      </c>
      <c r="AR157" s="153" t="s">
        <v>182</v>
      </c>
      <c r="AT157" s="153" t="s">
        <v>341</v>
      </c>
      <c r="AU157" s="153" t="s">
        <v>80</v>
      </c>
      <c r="AY157" s="3" t="s">
        <v>146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3" t="s">
        <v>80</v>
      </c>
      <c r="BK157" s="155">
        <f t="shared" si="19"/>
        <v>0</v>
      </c>
      <c r="BL157" s="3" t="s">
        <v>87</v>
      </c>
      <c r="BM157" s="153" t="s">
        <v>2909</v>
      </c>
    </row>
    <row r="158" spans="2:65" s="14" customFormat="1" ht="24.2" customHeight="1">
      <c r="B158" s="142"/>
      <c r="C158" s="184" t="s">
        <v>281</v>
      </c>
      <c r="D158" s="184" t="s">
        <v>341</v>
      </c>
      <c r="E158" s="185" t="s">
        <v>2910</v>
      </c>
      <c r="F158" s="186" t="s">
        <v>2911</v>
      </c>
      <c r="G158" s="187" t="s">
        <v>151</v>
      </c>
      <c r="H158" s="188">
        <v>61</v>
      </c>
      <c r="I158" s="188"/>
      <c r="J158" s="188">
        <f t="shared" si="10"/>
        <v>0</v>
      </c>
      <c r="K158" s="189"/>
      <c r="L158" s="190"/>
      <c r="M158" s="191"/>
      <c r="N158" s="192" t="s">
        <v>35</v>
      </c>
      <c r="O158" s="151">
        <v>0</v>
      </c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AR158" s="153" t="s">
        <v>182</v>
      </c>
      <c r="AT158" s="153" t="s">
        <v>341</v>
      </c>
      <c r="AU158" s="153" t="s">
        <v>80</v>
      </c>
      <c r="AY158" s="3" t="s">
        <v>146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3" t="s">
        <v>80</v>
      </c>
      <c r="BK158" s="155">
        <f t="shared" si="19"/>
        <v>0</v>
      </c>
      <c r="BL158" s="3" t="s">
        <v>87</v>
      </c>
      <c r="BM158" s="153" t="s">
        <v>2912</v>
      </c>
    </row>
    <row r="159" spans="2:65" s="14" customFormat="1" ht="24.2" customHeight="1">
      <c r="B159" s="142"/>
      <c r="C159" s="184" t="s">
        <v>289</v>
      </c>
      <c r="D159" s="184" t="s">
        <v>341</v>
      </c>
      <c r="E159" s="185" t="s">
        <v>2913</v>
      </c>
      <c r="F159" s="186" t="s">
        <v>2914</v>
      </c>
      <c r="G159" s="187" t="s">
        <v>654</v>
      </c>
      <c r="H159" s="188">
        <v>1</v>
      </c>
      <c r="I159" s="188"/>
      <c r="J159" s="188">
        <f t="shared" si="10"/>
        <v>0</v>
      </c>
      <c r="K159" s="189"/>
      <c r="L159" s="190"/>
      <c r="M159" s="191"/>
      <c r="N159" s="192" t="s">
        <v>35</v>
      </c>
      <c r="O159" s="151">
        <v>0</v>
      </c>
      <c r="P159" s="151">
        <f t="shared" si="11"/>
        <v>0</v>
      </c>
      <c r="Q159" s="151">
        <v>0</v>
      </c>
      <c r="R159" s="151">
        <f t="shared" si="12"/>
        <v>0</v>
      </c>
      <c r="S159" s="151">
        <v>0</v>
      </c>
      <c r="T159" s="152">
        <f t="shared" si="13"/>
        <v>0</v>
      </c>
      <c r="AR159" s="153" t="s">
        <v>182</v>
      </c>
      <c r="AT159" s="153" t="s">
        <v>341</v>
      </c>
      <c r="AU159" s="153" t="s">
        <v>80</v>
      </c>
      <c r="AY159" s="3" t="s">
        <v>146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3" t="s">
        <v>80</v>
      </c>
      <c r="BK159" s="155">
        <f t="shared" si="19"/>
        <v>0</v>
      </c>
      <c r="BL159" s="3" t="s">
        <v>87</v>
      </c>
      <c r="BM159" s="153" t="s">
        <v>2915</v>
      </c>
    </row>
    <row r="160" spans="2:65" s="14" customFormat="1" ht="24.2" customHeight="1">
      <c r="B160" s="142"/>
      <c r="C160" s="184" t="s">
        <v>294</v>
      </c>
      <c r="D160" s="184" t="s">
        <v>341</v>
      </c>
      <c r="E160" s="185" t="s">
        <v>2916</v>
      </c>
      <c r="F160" s="186" t="s">
        <v>2917</v>
      </c>
      <c r="G160" s="187" t="s">
        <v>654</v>
      </c>
      <c r="H160" s="188">
        <v>1</v>
      </c>
      <c r="I160" s="188"/>
      <c r="J160" s="188">
        <f t="shared" si="10"/>
        <v>0</v>
      </c>
      <c r="K160" s="189"/>
      <c r="L160" s="190"/>
      <c r="M160" s="191"/>
      <c r="N160" s="192" t="s">
        <v>35</v>
      </c>
      <c r="O160" s="151">
        <v>0</v>
      </c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AR160" s="153" t="s">
        <v>182</v>
      </c>
      <c r="AT160" s="153" t="s">
        <v>341</v>
      </c>
      <c r="AU160" s="153" t="s">
        <v>80</v>
      </c>
      <c r="AY160" s="3" t="s">
        <v>146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3" t="s">
        <v>80</v>
      </c>
      <c r="BK160" s="155">
        <f t="shared" si="19"/>
        <v>0</v>
      </c>
      <c r="BL160" s="3" t="s">
        <v>87</v>
      </c>
      <c r="BM160" s="153" t="s">
        <v>2918</v>
      </c>
    </row>
    <row r="161" spans="2:65" s="14" customFormat="1" ht="14.45" customHeight="1">
      <c r="B161" s="142"/>
      <c r="C161" s="184" t="s">
        <v>298</v>
      </c>
      <c r="D161" s="184" t="s">
        <v>341</v>
      </c>
      <c r="E161" s="185" t="s">
        <v>2919</v>
      </c>
      <c r="F161" s="186" t="s">
        <v>2920</v>
      </c>
      <c r="G161" s="187" t="s">
        <v>654</v>
      </c>
      <c r="H161" s="188">
        <v>1</v>
      </c>
      <c r="I161" s="188"/>
      <c r="J161" s="188">
        <f t="shared" si="10"/>
        <v>0</v>
      </c>
      <c r="K161" s="189"/>
      <c r="L161" s="190"/>
      <c r="M161" s="191"/>
      <c r="N161" s="192" t="s">
        <v>35</v>
      </c>
      <c r="O161" s="151">
        <v>0</v>
      </c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AR161" s="153" t="s">
        <v>182</v>
      </c>
      <c r="AT161" s="153" t="s">
        <v>341</v>
      </c>
      <c r="AU161" s="153" t="s">
        <v>80</v>
      </c>
      <c r="AY161" s="3" t="s">
        <v>146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3" t="s">
        <v>80</v>
      </c>
      <c r="BK161" s="155">
        <f t="shared" si="19"/>
        <v>0</v>
      </c>
      <c r="BL161" s="3" t="s">
        <v>87</v>
      </c>
      <c r="BM161" s="153" t="s">
        <v>2921</v>
      </c>
    </row>
    <row r="162" spans="2:65" s="14" customFormat="1" ht="14.45" customHeight="1">
      <c r="B162" s="142"/>
      <c r="C162" s="184" t="s">
        <v>303</v>
      </c>
      <c r="D162" s="184" t="s">
        <v>341</v>
      </c>
      <c r="E162" s="185" t="s">
        <v>2922</v>
      </c>
      <c r="F162" s="186" t="s">
        <v>2923</v>
      </c>
      <c r="G162" s="187" t="s">
        <v>654</v>
      </c>
      <c r="H162" s="188">
        <v>1.01</v>
      </c>
      <c r="I162" s="188"/>
      <c r="J162" s="188">
        <f t="shared" si="10"/>
        <v>0</v>
      </c>
      <c r="K162" s="189"/>
      <c r="L162" s="190"/>
      <c r="M162" s="191"/>
      <c r="N162" s="192" t="s">
        <v>35</v>
      </c>
      <c r="O162" s="151">
        <v>0</v>
      </c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AR162" s="153" t="s">
        <v>182</v>
      </c>
      <c r="AT162" s="153" t="s">
        <v>341</v>
      </c>
      <c r="AU162" s="153" t="s">
        <v>80</v>
      </c>
      <c r="AY162" s="3" t="s">
        <v>146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3" t="s">
        <v>80</v>
      </c>
      <c r="BK162" s="155">
        <f t="shared" si="19"/>
        <v>0</v>
      </c>
      <c r="BL162" s="3" t="s">
        <v>87</v>
      </c>
      <c r="BM162" s="153" t="s">
        <v>2924</v>
      </c>
    </row>
    <row r="163" spans="2:65" s="14" customFormat="1" ht="24.2" customHeight="1">
      <c r="B163" s="142"/>
      <c r="C163" s="184" t="s">
        <v>308</v>
      </c>
      <c r="D163" s="184" t="s">
        <v>341</v>
      </c>
      <c r="E163" s="185" t="s">
        <v>2925</v>
      </c>
      <c r="F163" s="186" t="s">
        <v>2926</v>
      </c>
      <c r="G163" s="187" t="s">
        <v>654</v>
      </c>
      <c r="H163" s="188">
        <v>2</v>
      </c>
      <c r="I163" s="188"/>
      <c r="J163" s="188">
        <f t="shared" si="10"/>
        <v>0</v>
      </c>
      <c r="K163" s="189"/>
      <c r="L163" s="190"/>
      <c r="M163" s="191"/>
      <c r="N163" s="192" t="s">
        <v>35</v>
      </c>
      <c r="O163" s="151">
        <v>0</v>
      </c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AR163" s="153" t="s">
        <v>182</v>
      </c>
      <c r="AT163" s="153" t="s">
        <v>341</v>
      </c>
      <c r="AU163" s="153" t="s">
        <v>80</v>
      </c>
      <c r="AY163" s="3" t="s">
        <v>146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3" t="s">
        <v>80</v>
      </c>
      <c r="BK163" s="155">
        <f t="shared" si="19"/>
        <v>0</v>
      </c>
      <c r="BL163" s="3" t="s">
        <v>87</v>
      </c>
      <c r="BM163" s="153" t="s">
        <v>2927</v>
      </c>
    </row>
    <row r="164" spans="2:65" s="14" customFormat="1" ht="24.2" customHeight="1">
      <c r="B164" s="142"/>
      <c r="C164" s="184" t="s">
        <v>312</v>
      </c>
      <c r="D164" s="184" t="s">
        <v>341</v>
      </c>
      <c r="E164" s="185" t="s">
        <v>2928</v>
      </c>
      <c r="F164" s="186" t="s">
        <v>2929</v>
      </c>
      <c r="G164" s="187" t="s">
        <v>654</v>
      </c>
      <c r="H164" s="188">
        <v>1.01</v>
      </c>
      <c r="I164" s="188"/>
      <c r="J164" s="188">
        <f t="shared" si="10"/>
        <v>0</v>
      </c>
      <c r="K164" s="189"/>
      <c r="L164" s="190"/>
      <c r="M164" s="191"/>
      <c r="N164" s="192" t="s">
        <v>35</v>
      </c>
      <c r="O164" s="151">
        <v>0</v>
      </c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AR164" s="153" t="s">
        <v>182</v>
      </c>
      <c r="AT164" s="153" t="s">
        <v>341</v>
      </c>
      <c r="AU164" s="153" t="s">
        <v>80</v>
      </c>
      <c r="AY164" s="3" t="s">
        <v>146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3" t="s">
        <v>80</v>
      </c>
      <c r="BK164" s="155">
        <f t="shared" si="19"/>
        <v>0</v>
      </c>
      <c r="BL164" s="3" t="s">
        <v>87</v>
      </c>
      <c r="BM164" s="153" t="s">
        <v>2930</v>
      </c>
    </row>
    <row r="165" spans="2:65" s="14" customFormat="1" ht="14.45" customHeight="1">
      <c r="B165" s="142"/>
      <c r="C165" s="184" t="s">
        <v>315</v>
      </c>
      <c r="D165" s="184" t="s">
        <v>341</v>
      </c>
      <c r="E165" s="185" t="s">
        <v>2931</v>
      </c>
      <c r="F165" s="186" t="s">
        <v>2932</v>
      </c>
      <c r="G165" s="187" t="s">
        <v>654</v>
      </c>
      <c r="H165" s="188">
        <v>1.01</v>
      </c>
      <c r="I165" s="188"/>
      <c r="J165" s="188">
        <f t="shared" si="10"/>
        <v>0</v>
      </c>
      <c r="K165" s="189"/>
      <c r="L165" s="190"/>
      <c r="M165" s="191"/>
      <c r="N165" s="192" t="s">
        <v>35</v>
      </c>
      <c r="O165" s="151">
        <v>0</v>
      </c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AR165" s="153" t="s">
        <v>182</v>
      </c>
      <c r="AT165" s="153" t="s">
        <v>341</v>
      </c>
      <c r="AU165" s="153" t="s">
        <v>80</v>
      </c>
      <c r="AY165" s="3" t="s">
        <v>146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3" t="s">
        <v>80</v>
      </c>
      <c r="BK165" s="155">
        <f t="shared" si="19"/>
        <v>0</v>
      </c>
      <c r="BL165" s="3" t="s">
        <v>87</v>
      </c>
      <c r="BM165" s="153" t="s">
        <v>2933</v>
      </c>
    </row>
    <row r="166" spans="2:65" s="14" customFormat="1" ht="24.2" customHeight="1">
      <c r="B166" s="142"/>
      <c r="C166" s="184" t="s">
        <v>319</v>
      </c>
      <c r="D166" s="184" t="s">
        <v>341</v>
      </c>
      <c r="E166" s="185" t="s">
        <v>2934</v>
      </c>
      <c r="F166" s="186" t="s">
        <v>2935</v>
      </c>
      <c r="G166" s="187" t="s">
        <v>654</v>
      </c>
      <c r="H166" s="188">
        <v>2.02</v>
      </c>
      <c r="I166" s="188"/>
      <c r="J166" s="188">
        <f t="shared" si="10"/>
        <v>0</v>
      </c>
      <c r="K166" s="189"/>
      <c r="L166" s="190"/>
      <c r="M166" s="191"/>
      <c r="N166" s="192" t="s">
        <v>35</v>
      </c>
      <c r="O166" s="151">
        <v>0</v>
      </c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AR166" s="153" t="s">
        <v>182</v>
      </c>
      <c r="AT166" s="153" t="s">
        <v>341</v>
      </c>
      <c r="AU166" s="153" t="s">
        <v>80</v>
      </c>
      <c r="AY166" s="3" t="s">
        <v>146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3" t="s">
        <v>80</v>
      </c>
      <c r="BK166" s="155">
        <f t="shared" si="19"/>
        <v>0</v>
      </c>
      <c r="BL166" s="3" t="s">
        <v>87</v>
      </c>
      <c r="BM166" s="153" t="s">
        <v>2936</v>
      </c>
    </row>
    <row r="167" spans="2:65" s="14" customFormat="1" ht="14.45" customHeight="1">
      <c r="B167" s="142"/>
      <c r="C167" s="184" t="s">
        <v>331</v>
      </c>
      <c r="D167" s="184" t="s">
        <v>341</v>
      </c>
      <c r="E167" s="185" t="s">
        <v>2937</v>
      </c>
      <c r="F167" s="186" t="s">
        <v>2938</v>
      </c>
      <c r="G167" s="187" t="s">
        <v>654</v>
      </c>
      <c r="H167" s="188">
        <v>1</v>
      </c>
      <c r="I167" s="188"/>
      <c r="J167" s="188">
        <f t="shared" si="10"/>
        <v>0</v>
      </c>
      <c r="K167" s="189"/>
      <c r="L167" s="190"/>
      <c r="M167" s="191"/>
      <c r="N167" s="192" t="s">
        <v>35</v>
      </c>
      <c r="O167" s="151">
        <v>0</v>
      </c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AR167" s="153" t="s">
        <v>182</v>
      </c>
      <c r="AT167" s="153" t="s">
        <v>341</v>
      </c>
      <c r="AU167" s="153" t="s">
        <v>80</v>
      </c>
      <c r="AY167" s="3" t="s">
        <v>146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3" t="s">
        <v>80</v>
      </c>
      <c r="BK167" s="155">
        <f t="shared" si="19"/>
        <v>0</v>
      </c>
      <c r="BL167" s="3" t="s">
        <v>87</v>
      </c>
      <c r="BM167" s="153" t="s">
        <v>2939</v>
      </c>
    </row>
    <row r="168" spans="2:65" s="14" customFormat="1" ht="14.45" customHeight="1">
      <c r="B168" s="142"/>
      <c r="C168" s="184" t="s">
        <v>335</v>
      </c>
      <c r="D168" s="184" t="s">
        <v>341</v>
      </c>
      <c r="E168" s="185" t="s">
        <v>2940</v>
      </c>
      <c r="F168" s="186" t="s">
        <v>2941</v>
      </c>
      <c r="G168" s="187" t="s">
        <v>654</v>
      </c>
      <c r="H168" s="188">
        <v>1.01</v>
      </c>
      <c r="I168" s="188"/>
      <c r="J168" s="188">
        <f t="shared" si="10"/>
        <v>0</v>
      </c>
      <c r="K168" s="189"/>
      <c r="L168" s="190"/>
      <c r="M168" s="191"/>
      <c r="N168" s="192" t="s">
        <v>35</v>
      </c>
      <c r="O168" s="151">
        <v>0</v>
      </c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AR168" s="153" t="s">
        <v>182</v>
      </c>
      <c r="AT168" s="153" t="s">
        <v>341</v>
      </c>
      <c r="AU168" s="153" t="s">
        <v>80</v>
      </c>
      <c r="AY168" s="3" t="s">
        <v>146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3" t="s">
        <v>80</v>
      </c>
      <c r="BK168" s="155">
        <f t="shared" si="19"/>
        <v>0</v>
      </c>
      <c r="BL168" s="3" t="s">
        <v>87</v>
      </c>
      <c r="BM168" s="153" t="s">
        <v>2942</v>
      </c>
    </row>
    <row r="169" spans="2:65" s="14" customFormat="1" ht="24.2" customHeight="1">
      <c r="B169" s="142"/>
      <c r="C169" s="184" t="s">
        <v>340</v>
      </c>
      <c r="D169" s="184" t="s">
        <v>341</v>
      </c>
      <c r="E169" s="185" t="s">
        <v>2943</v>
      </c>
      <c r="F169" s="186" t="s">
        <v>2944</v>
      </c>
      <c r="G169" s="187" t="s">
        <v>654</v>
      </c>
      <c r="H169" s="188">
        <v>1</v>
      </c>
      <c r="I169" s="188"/>
      <c r="J169" s="188">
        <f t="shared" si="10"/>
        <v>0</v>
      </c>
      <c r="K169" s="189"/>
      <c r="L169" s="190"/>
      <c r="M169" s="191"/>
      <c r="N169" s="192" t="s">
        <v>35</v>
      </c>
      <c r="O169" s="151">
        <v>0</v>
      </c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AR169" s="153" t="s">
        <v>182</v>
      </c>
      <c r="AT169" s="153" t="s">
        <v>341</v>
      </c>
      <c r="AU169" s="153" t="s">
        <v>80</v>
      </c>
      <c r="AY169" s="3" t="s">
        <v>146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3" t="s">
        <v>80</v>
      </c>
      <c r="BK169" s="155">
        <f t="shared" si="19"/>
        <v>0</v>
      </c>
      <c r="BL169" s="3" t="s">
        <v>87</v>
      </c>
      <c r="BM169" s="153" t="s">
        <v>2945</v>
      </c>
    </row>
    <row r="170" spans="2:65" s="14" customFormat="1" ht="14.45" customHeight="1">
      <c r="B170" s="142"/>
      <c r="C170" s="184" t="s">
        <v>346</v>
      </c>
      <c r="D170" s="184" t="s">
        <v>341</v>
      </c>
      <c r="E170" s="185" t="s">
        <v>2946</v>
      </c>
      <c r="F170" s="186" t="s">
        <v>2947</v>
      </c>
      <c r="G170" s="187" t="s">
        <v>654</v>
      </c>
      <c r="H170" s="188">
        <v>1.01</v>
      </c>
      <c r="I170" s="188"/>
      <c r="J170" s="188">
        <f t="shared" si="10"/>
        <v>0</v>
      </c>
      <c r="K170" s="189"/>
      <c r="L170" s="190"/>
      <c r="M170" s="191"/>
      <c r="N170" s="192" t="s">
        <v>35</v>
      </c>
      <c r="O170" s="151">
        <v>0</v>
      </c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AR170" s="153" t="s">
        <v>182</v>
      </c>
      <c r="AT170" s="153" t="s">
        <v>341</v>
      </c>
      <c r="AU170" s="153" t="s">
        <v>80</v>
      </c>
      <c r="AY170" s="3" t="s">
        <v>146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3" t="s">
        <v>80</v>
      </c>
      <c r="BK170" s="155">
        <f t="shared" si="19"/>
        <v>0</v>
      </c>
      <c r="BL170" s="3" t="s">
        <v>87</v>
      </c>
      <c r="BM170" s="153" t="s">
        <v>2948</v>
      </c>
    </row>
    <row r="171" spans="2:65" s="14" customFormat="1" ht="24.2" customHeight="1">
      <c r="B171" s="142"/>
      <c r="C171" s="184" t="s">
        <v>352</v>
      </c>
      <c r="D171" s="184" t="s">
        <v>341</v>
      </c>
      <c r="E171" s="185" t="s">
        <v>2949</v>
      </c>
      <c r="F171" s="186" t="s">
        <v>2950</v>
      </c>
      <c r="G171" s="187" t="s">
        <v>151</v>
      </c>
      <c r="H171" s="188">
        <v>75</v>
      </c>
      <c r="I171" s="188"/>
      <c r="J171" s="188">
        <f t="shared" si="10"/>
        <v>0</v>
      </c>
      <c r="K171" s="189"/>
      <c r="L171" s="190"/>
      <c r="M171" s="191"/>
      <c r="N171" s="192" t="s">
        <v>35</v>
      </c>
      <c r="O171" s="151">
        <v>0</v>
      </c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AR171" s="153" t="s">
        <v>182</v>
      </c>
      <c r="AT171" s="153" t="s">
        <v>341</v>
      </c>
      <c r="AU171" s="153" t="s">
        <v>80</v>
      </c>
      <c r="AY171" s="3" t="s">
        <v>146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3" t="s">
        <v>80</v>
      </c>
      <c r="BK171" s="155">
        <f t="shared" si="19"/>
        <v>0</v>
      </c>
      <c r="BL171" s="3" t="s">
        <v>87</v>
      </c>
      <c r="BM171" s="153" t="s">
        <v>2951</v>
      </c>
    </row>
    <row r="172" spans="2:65" s="14" customFormat="1" ht="14.45" customHeight="1">
      <c r="B172" s="142"/>
      <c r="C172" s="184" t="s">
        <v>358</v>
      </c>
      <c r="D172" s="184" t="s">
        <v>341</v>
      </c>
      <c r="E172" s="185" t="s">
        <v>2952</v>
      </c>
      <c r="F172" s="186" t="s">
        <v>2953</v>
      </c>
      <c r="G172" s="187" t="s">
        <v>151</v>
      </c>
      <c r="H172" s="188">
        <v>75</v>
      </c>
      <c r="I172" s="188"/>
      <c r="J172" s="188">
        <f t="shared" si="10"/>
        <v>0</v>
      </c>
      <c r="K172" s="189"/>
      <c r="L172" s="190"/>
      <c r="M172" s="191"/>
      <c r="N172" s="192" t="s">
        <v>35</v>
      </c>
      <c r="O172" s="151">
        <v>0</v>
      </c>
      <c r="P172" s="151">
        <f t="shared" si="11"/>
        <v>0</v>
      </c>
      <c r="Q172" s="151">
        <v>0</v>
      </c>
      <c r="R172" s="151">
        <f t="shared" si="12"/>
        <v>0</v>
      </c>
      <c r="S172" s="151">
        <v>0</v>
      </c>
      <c r="T172" s="152">
        <f t="shared" si="13"/>
        <v>0</v>
      </c>
      <c r="AR172" s="153" t="s">
        <v>182</v>
      </c>
      <c r="AT172" s="153" t="s">
        <v>341</v>
      </c>
      <c r="AU172" s="153" t="s">
        <v>80</v>
      </c>
      <c r="AY172" s="3" t="s">
        <v>146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3" t="s">
        <v>80</v>
      </c>
      <c r="BK172" s="155">
        <f t="shared" si="19"/>
        <v>0</v>
      </c>
      <c r="BL172" s="3" t="s">
        <v>87</v>
      </c>
      <c r="BM172" s="153" t="s">
        <v>2954</v>
      </c>
    </row>
    <row r="173" spans="2:65" s="14" customFormat="1" ht="24.2" customHeight="1">
      <c r="B173" s="142"/>
      <c r="C173" s="184" t="s">
        <v>363</v>
      </c>
      <c r="D173" s="184" t="s">
        <v>341</v>
      </c>
      <c r="E173" s="185" t="s">
        <v>2955</v>
      </c>
      <c r="F173" s="186" t="s">
        <v>2956</v>
      </c>
      <c r="G173" s="187" t="s">
        <v>654</v>
      </c>
      <c r="H173" s="188">
        <v>2</v>
      </c>
      <c r="I173" s="188"/>
      <c r="J173" s="188">
        <f t="shared" si="10"/>
        <v>0</v>
      </c>
      <c r="K173" s="189"/>
      <c r="L173" s="190"/>
      <c r="M173" s="191"/>
      <c r="N173" s="192" t="s">
        <v>35</v>
      </c>
      <c r="O173" s="151">
        <v>0</v>
      </c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AR173" s="153" t="s">
        <v>182</v>
      </c>
      <c r="AT173" s="153" t="s">
        <v>341</v>
      </c>
      <c r="AU173" s="153" t="s">
        <v>80</v>
      </c>
      <c r="AY173" s="3" t="s">
        <v>146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3" t="s">
        <v>80</v>
      </c>
      <c r="BK173" s="155">
        <f t="shared" si="19"/>
        <v>0</v>
      </c>
      <c r="BL173" s="3" t="s">
        <v>87</v>
      </c>
      <c r="BM173" s="153" t="s">
        <v>2957</v>
      </c>
    </row>
    <row r="174" spans="2:65" s="14" customFormat="1" ht="24.2" customHeight="1">
      <c r="B174" s="142"/>
      <c r="C174" s="184" t="s">
        <v>369</v>
      </c>
      <c r="D174" s="184" t="s">
        <v>341</v>
      </c>
      <c r="E174" s="185" t="s">
        <v>2958</v>
      </c>
      <c r="F174" s="186" t="s">
        <v>2959</v>
      </c>
      <c r="G174" s="187" t="s">
        <v>654</v>
      </c>
      <c r="H174" s="188">
        <v>1</v>
      </c>
      <c r="I174" s="188"/>
      <c r="J174" s="188">
        <f t="shared" si="10"/>
        <v>0</v>
      </c>
      <c r="K174" s="189"/>
      <c r="L174" s="190"/>
      <c r="M174" s="191"/>
      <c r="N174" s="192" t="s">
        <v>35</v>
      </c>
      <c r="O174" s="151">
        <v>0</v>
      </c>
      <c r="P174" s="151">
        <f t="shared" si="11"/>
        <v>0</v>
      </c>
      <c r="Q174" s="151">
        <v>0</v>
      </c>
      <c r="R174" s="151">
        <f t="shared" si="12"/>
        <v>0</v>
      </c>
      <c r="S174" s="151">
        <v>0</v>
      </c>
      <c r="T174" s="152">
        <f t="shared" si="13"/>
        <v>0</v>
      </c>
      <c r="AR174" s="153" t="s">
        <v>182</v>
      </c>
      <c r="AT174" s="153" t="s">
        <v>341</v>
      </c>
      <c r="AU174" s="153" t="s">
        <v>80</v>
      </c>
      <c r="AY174" s="3" t="s">
        <v>146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3" t="s">
        <v>80</v>
      </c>
      <c r="BK174" s="155">
        <f t="shared" si="19"/>
        <v>0</v>
      </c>
      <c r="BL174" s="3" t="s">
        <v>87</v>
      </c>
      <c r="BM174" s="153" t="s">
        <v>2960</v>
      </c>
    </row>
    <row r="175" spans="2:65" s="14" customFormat="1" ht="14.45" customHeight="1">
      <c r="B175" s="142"/>
      <c r="C175" s="184" t="s">
        <v>375</v>
      </c>
      <c r="D175" s="184" t="s">
        <v>341</v>
      </c>
      <c r="E175" s="185" t="s">
        <v>2961</v>
      </c>
      <c r="F175" s="186" t="s">
        <v>2962</v>
      </c>
      <c r="G175" s="187" t="s">
        <v>654</v>
      </c>
      <c r="H175" s="188">
        <v>8.08</v>
      </c>
      <c r="I175" s="188"/>
      <c r="J175" s="188">
        <f t="shared" si="10"/>
        <v>0</v>
      </c>
      <c r="K175" s="189"/>
      <c r="L175" s="190"/>
      <c r="M175" s="191"/>
      <c r="N175" s="192" t="s">
        <v>35</v>
      </c>
      <c r="O175" s="151">
        <v>0</v>
      </c>
      <c r="P175" s="151">
        <f t="shared" si="11"/>
        <v>0</v>
      </c>
      <c r="Q175" s="151">
        <v>0</v>
      </c>
      <c r="R175" s="151">
        <f t="shared" si="12"/>
        <v>0</v>
      </c>
      <c r="S175" s="151">
        <v>0</v>
      </c>
      <c r="T175" s="152">
        <f t="shared" si="13"/>
        <v>0</v>
      </c>
      <c r="AR175" s="153" t="s">
        <v>182</v>
      </c>
      <c r="AT175" s="153" t="s">
        <v>341</v>
      </c>
      <c r="AU175" s="153" t="s">
        <v>80</v>
      </c>
      <c r="AY175" s="3" t="s">
        <v>146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3" t="s">
        <v>80</v>
      </c>
      <c r="BK175" s="155">
        <f t="shared" si="19"/>
        <v>0</v>
      </c>
      <c r="BL175" s="3" t="s">
        <v>87</v>
      </c>
      <c r="BM175" s="153" t="s">
        <v>2963</v>
      </c>
    </row>
    <row r="176" spans="2:65" s="14" customFormat="1" ht="24.2" customHeight="1">
      <c r="B176" s="142"/>
      <c r="C176" s="184" t="s">
        <v>380</v>
      </c>
      <c r="D176" s="184" t="s">
        <v>341</v>
      </c>
      <c r="E176" s="185" t="s">
        <v>2964</v>
      </c>
      <c r="F176" s="186" t="s">
        <v>2965</v>
      </c>
      <c r="G176" s="187" t="s">
        <v>654</v>
      </c>
      <c r="H176" s="188">
        <v>1</v>
      </c>
      <c r="I176" s="188"/>
      <c r="J176" s="188">
        <f t="shared" si="10"/>
        <v>0</v>
      </c>
      <c r="K176" s="189"/>
      <c r="L176" s="190"/>
      <c r="M176" s="191"/>
      <c r="N176" s="192" t="s">
        <v>35</v>
      </c>
      <c r="O176" s="151">
        <v>0</v>
      </c>
      <c r="P176" s="151">
        <f t="shared" si="11"/>
        <v>0</v>
      </c>
      <c r="Q176" s="151">
        <v>0</v>
      </c>
      <c r="R176" s="151">
        <f t="shared" si="12"/>
        <v>0</v>
      </c>
      <c r="S176" s="151">
        <v>0</v>
      </c>
      <c r="T176" s="152">
        <f t="shared" si="13"/>
        <v>0</v>
      </c>
      <c r="AR176" s="153" t="s">
        <v>182</v>
      </c>
      <c r="AT176" s="153" t="s">
        <v>341</v>
      </c>
      <c r="AU176" s="153" t="s">
        <v>80</v>
      </c>
      <c r="AY176" s="3" t="s">
        <v>146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3" t="s">
        <v>80</v>
      </c>
      <c r="BK176" s="155">
        <f t="shared" si="19"/>
        <v>0</v>
      </c>
      <c r="BL176" s="3" t="s">
        <v>87</v>
      </c>
      <c r="BM176" s="153" t="s">
        <v>2966</v>
      </c>
    </row>
    <row r="177" spans="2:65" s="14" customFormat="1" ht="14.45" customHeight="1">
      <c r="B177" s="142"/>
      <c r="C177" s="184" t="s">
        <v>385</v>
      </c>
      <c r="D177" s="184" t="s">
        <v>341</v>
      </c>
      <c r="E177" s="185" t="s">
        <v>2967</v>
      </c>
      <c r="F177" s="186" t="s">
        <v>2968</v>
      </c>
      <c r="G177" s="187" t="s">
        <v>654</v>
      </c>
      <c r="H177" s="188">
        <v>1</v>
      </c>
      <c r="I177" s="188"/>
      <c r="J177" s="188">
        <f t="shared" si="10"/>
        <v>0</v>
      </c>
      <c r="K177" s="189"/>
      <c r="L177" s="190"/>
      <c r="M177" s="191"/>
      <c r="N177" s="192" t="s">
        <v>35</v>
      </c>
      <c r="O177" s="151">
        <v>0</v>
      </c>
      <c r="P177" s="151">
        <f t="shared" si="11"/>
        <v>0</v>
      </c>
      <c r="Q177" s="151">
        <v>0</v>
      </c>
      <c r="R177" s="151">
        <f t="shared" si="12"/>
        <v>0</v>
      </c>
      <c r="S177" s="151">
        <v>0</v>
      </c>
      <c r="T177" s="152">
        <f t="shared" si="13"/>
        <v>0</v>
      </c>
      <c r="AR177" s="153" t="s">
        <v>182</v>
      </c>
      <c r="AT177" s="153" t="s">
        <v>341</v>
      </c>
      <c r="AU177" s="153" t="s">
        <v>80</v>
      </c>
      <c r="AY177" s="3" t="s">
        <v>146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3" t="s">
        <v>80</v>
      </c>
      <c r="BK177" s="155">
        <f t="shared" si="19"/>
        <v>0</v>
      </c>
      <c r="BL177" s="3" t="s">
        <v>87</v>
      </c>
      <c r="BM177" s="153" t="s">
        <v>2969</v>
      </c>
    </row>
    <row r="178" spans="2:65" s="14" customFormat="1" ht="14.45" customHeight="1">
      <c r="B178" s="142"/>
      <c r="C178" s="184" t="s">
        <v>390</v>
      </c>
      <c r="D178" s="184" t="s">
        <v>341</v>
      </c>
      <c r="E178" s="185" t="s">
        <v>2970</v>
      </c>
      <c r="F178" s="186" t="s">
        <v>2971</v>
      </c>
      <c r="G178" s="187" t="s">
        <v>654</v>
      </c>
      <c r="H178" s="188">
        <v>1</v>
      </c>
      <c r="I178" s="188"/>
      <c r="J178" s="188">
        <f t="shared" si="10"/>
        <v>0</v>
      </c>
      <c r="K178" s="189"/>
      <c r="L178" s="190"/>
      <c r="M178" s="191"/>
      <c r="N178" s="192" t="s">
        <v>35</v>
      </c>
      <c r="O178" s="151">
        <v>0</v>
      </c>
      <c r="P178" s="151">
        <f t="shared" si="11"/>
        <v>0</v>
      </c>
      <c r="Q178" s="151">
        <v>0</v>
      </c>
      <c r="R178" s="151">
        <f t="shared" si="12"/>
        <v>0</v>
      </c>
      <c r="S178" s="151">
        <v>0</v>
      </c>
      <c r="T178" s="152">
        <f t="shared" si="13"/>
        <v>0</v>
      </c>
      <c r="AR178" s="153" t="s">
        <v>182</v>
      </c>
      <c r="AT178" s="153" t="s">
        <v>341</v>
      </c>
      <c r="AU178" s="153" t="s">
        <v>80</v>
      </c>
      <c r="AY178" s="3" t="s">
        <v>146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3" t="s">
        <v>80</v>
      </c>
      <c r="BK178" s="155">
        <f t="shared" si="19"/>
        <v>0</v>
      </c>
      <c r="BL178" s="3" t="s">
        <v>87</v>
      </c>
      <c r="BM178" s="153" t="s">
        <v>2972</v>
      </c>
    </row>
    <row r="179" spans="2:65" s="14" customFormat="1" ht="14.45" customHeight="1">
      <c r="B179" s="142"/>
      <c r="C179" s="184" t="s">
        <v>395</v>
      </c>
      <c r="D179" s="184" t="s">
        <v>341</v>
      </c>
      <c r="E179" s="185" t="s">
        <v>2973</v>
      </c>
      <c r="F179" s="186" t="s">
        <v>2974</v>
      </c>
      <c r="G179" s="187" t="s">
        <v>654</v>
      </c>
      <c r="H179" s="188">
        <v>1</v>
      </c>
      <c r="I179" s="188"/>
      <c r="J179" s="188">
        <f t="shared" si="10"/>
        <v>0</v>
      </c>
      <c r="K179" s="189"/>
      <c r="L179" s="190"/>
      <c r="M179" s="191"/>
      <c r="N179" s="192" t="s">
        <v>35</v>
      </c>
      <c r="O179" s="151">
        <v>0</v>
      </c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AR179" s="153" t="s">
        <v>182</v>
      </c>
      <c r="AT179" s="153" t="s">
        <v>341</v>
      </c>
      <c r="AU179" s="153" t="s">
        <v>80</v>
      </c>
      <c r="AY179" s="3" t="s">
        <v>146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3" t="s">
        <v>80</v>
      </c>
      <c r="BK179" s="155">
        <f t="shared" si="19"/>
        <v>0</v>
      </c>
      <c r="BL179" s="3" t="s">
        <v>87</v>
      </c>
      <c r="BM179" s="153" t="s">
        <v>2975</v>
      </c>
    </row>
    <row r="180" spans="2:65" s="14" customFormat="1" ht="24.2" customHeight="1">
      <c r="B180" s="142"/>
      <c r="C180" s="184" t="s">
        <v>400</v>
      </c>
      <c r="D180" s="184" t="s">
        <v>341</v>
      </c>
      <c r="E180" s="185" t="s">
        <v>2976</v>
      </c>
      <c r="F180" s="186" t="s">
        <v>2977</v>
      </c>
      <c r="G180" s="187" t="s">
        <v>654</v>
      </c>
      <c r="H180" s="188">
        <v>2</v>
      </c>
      <c r="I180" s="188"/>
      <c r="J180" s="188">
        <f t="shared" si="10"/>
        <v>0</v>
      </c>
      <c r="K180" s="189"/>
      <c r="L180" s="190"/>
      <c r="M180" s="191"/>
      <c r="N180" s="192" t="s">
        <v>35</v>
      </c>
      <c r="O180" s="151">
        <v>0</v>
      </c>
      <c r="P180" s="151">
        <f t="shared" si="11"/>
        <v>0</v>
      </c>
      <c r="Q180" s="151">
        <v>0</v>
      </c>
      <c r="R180" s="151">
        <f t="shared" si="12"/>
        <v>0</v>
      </c>
      <c r="S180" s="151">
        <v>0</v>
      </c>
      <c r="T180" s="152">
        <f t="shared" si="13"/>
        <v>0</v>
      </c>
      <c r="AR180" s="153" t="s">
        <v>182</v>
      </c>
      <c r="AT180" s="153" t="s">
        <v>341</v>
      </c>
      <c r="AU180" s="153" t="s">
        <v>80</v>
      </c>
      <c r="AY180" s="3" t="s">
        <v>146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3" t="s">
        <v>80</v>
      </c>
      <c r="BK180" s="155">
        <f t="shared" si="19"/>
        <v>0</v>
      </c>
      <c r="BL180" s="3" t="s">
        <v>87</v>
      </c>
      <c r="BM180" s="153" t="s">
        <v>2978</v>
      </c>
    </row>
    <row r="181" spans="2:65" s="14" customFormat="1" ht="14.45" customHeight="1">
      <c r="B181" s="142"/>
      <c r="C181" s="184" t="s">
        <v>405</v>
      </c>
      <c r="D181" s="184" t="s">
        <v>341</v>
      </c>
      <c r="E181" s="185" t="s">
        <v>2979</v>
      </c>
      <c r="F181" s="186" t="s">
        <v>2980</v>
      </c>
      <c r="G181" s="187" t="s">
        <v>151</v>
      </c>
      <c r="H181" s="188">
        <v>75</v>
      </c>
      <c r="I181" s="188"/>
      <c r="J181" s="188">
        <f t="shared" si="10"/>
        <v>0</v>
      </c>
      <c r="K181" s="189"/>
      <c r="L181" s="190"/>
      <c r="M181" s="191"/>
      <c r="N181" s="192" t="s">
        <v>35</v>
      </c>
      <c r="O181" s="151">
        <v>0</v>
      </c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AR181" s="153" t="s">
        <v>182</v>
      </c>
      <c r="AT181" s="153" t="s">
        <v>341</v>
      </c>
      <c r="AU181" s="153" t="s">
        <v>80</v>
      </c>
      <c r="AY181" s="3" t="s">
        <v>146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3" t="s">
        <v>80</v>
      </c>
      <c r="BK181" s="155">
        <f t="shared" si="19"/>
        <v>0</v>
      </c>
      <c r="BL181" s="3" t="s">
        <v>87</v>
      </c>
      <c r="BM181" s="153" t="s">
        <v>2981</v>
      </c>
    </row>
    <row r="182" spans="2:65" s="14" customFormat="1" ht="24.2" customHeight="1">
      <c r="B182" s="142"/>
      <c r="C182" s="184" t="s">
        <v>410</v>
      </c>
      <c r="D182" s="184" t="s">
        <v>341</v>
      </c>
      <c r="E182" s="185" t="s">
        <v>2982</v>
      </c>
      <c r="F182" s="186" t="s">
        <v>2983</v>
      </c>
      <c r="G182" s="187" t="s">
        <v>151</v>
      </c>
      <c r="H182" s="188">
        <v>75</v>
      </c>
      <c r="I182" s="188"/>
      <c r="J182" s="188">
        <f t="shared" si="10"/>
        <v>0</v>
      </c>
      <c r="K182" s="189"/>
      <c r="L182" s="190"/>
      <c r="M182" s="191"/>
      <c r="N182" s="192" t="s">
        <v>35</v>
      </c>
      <c r="O182" s="151">
        <v>0</v>
      </c>
      <c r="P182" s="151">
        <f t="shared" si="11"/>
        <v>0</v>
      </c>
      <c r="Q182" s="151">
        <v>0</v>
      </c>
      <c r="R182" s="151">
        <f t="shared" si="12"/>
        <v>0</v>
      </c>
      <c r="S182" s="151">
        <v>0</v>
      </c>
      <c r="T182" s="152">
        <f t="shared" si="13"/>
        <v>0</v>
      </c>
      <c r="AR182" s="153" t="s">
        <v>182</v>
      </c>
      <c r="AT182" s="153" t="s">
        <v>341</v>
      </c>
      <c r="AU182" s="153" t="s">
        <v>80</v>
      </c>
      <c r="AY182" s="3" t="s">
        <v>146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3" t="s">
        <v>80</v>
      </c>
      <c r="BK182" s="155">
        <f t="shared" si="19"/>
        <v>0</v>
      </c>
      <c r="BL182" s="3" t="s">
        <v>87</v>
      </c>
      <c r="BM182" s="153" t="s">
        <v>2984</v>
      </c>
    </row>
    <row r="183" spans="2:65" s="129" customFormat="1" ht="22.9" customHeight="1">
      <c r="B183" s="130"/>
      <c r="D183" s="131" t="s">
        <v>68</v>
      </c>
      <c r="E183" s="140" t="s">
        <v>187</v>
      </c>
      <c r="F183" s="140" t="s">
        <v>591</v>
      </c>
      <c r="J183" s="141">
        <f>BK183</f>
        <v>0</v>
      </c>
      <c r="L183" s="130"/>
      <c r="M183" s="134"/>
      <c r="P183" s="135">
        <f>P184</f>
        <v>0</v>
      </c>
      <c r="R183" s="135">
        <f>R184</f>
        <v>0</v>
      </c>
      <c r="T183" s="136">
        <f>T184</f>
        <v>0</v>
      </c>
      <c r="AR183" s="131" t="s">
        <v>76</v>
      </c>
      <c r="AT183" s="137" t="s">
        <v>68</v>
      </c>
      <c r="AU183" s="137" t="s">
        <v>76</v>
      </c>
      <c r="AY183" s="131" t="s">
        <v>146</v>
      </c>
      <c r="BK183" s="138">
        <f>BK184</f>
        <v>0</v>
      </c>
    </row>
    <row r="184" spans="2:65" s="14" customFormat="1" ht="24.2" customHeight="1">
      <c r="B184" s="142"/>
      <c r="C184" s="184" t="s">
        <v>414</v>
      </c>
      <c r="D184" s="184" t="s">
        <v>341</v>
      </c>
      <c r="E184" s="185" t="s">
        <v>2985</v>
      </c>
      <c r="F184" s="186" t="s">
        <v>2986</v>
      </c>
      <c r="G184" s="187" t="s">
        <v>151</v>
      </c>
      <c r="H184" s="188">
        <v>30</v>
      </c>
      <c r="I184" s="188"/>
      <c r="J184" s="188">
        <f>ROUND(I184*H184,3)</f>
        <v>0</v>
      </c>
      <c r="K184" s="189"/>
      <c r="L184" s="190"/>
      <c r="M184" s="191"/>
      <c r="N184" s="192" t="s">
        <v>35</v>
      </c>
      <c r="O184" s="151">
        <v>0</v>
      </c>
      <c r="P184" s="151">
        <f>O184*H184</f>
        <v>0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AR184" s="153" t="s">
        <v>182</v>
      </c>
      <c r="AT184" s="153" t="s">
        <v>341</v>
      </c>
      <c r="AU184" s="153" t="s">
        <v>80</v>
      </c>
      <c r="AY184" s="3" t="s">
        <v>146</v>
      </c>
      <c r="BE184" s="154">
        <f>IF(N184="základná",J184,0)</f>
        <v>0</v>
      </c>
      <c r="BF184" s="154">
        <f>IF(N184="znížená",J184,0)</f>
        <v>0</v>
      </c>
      <c r="BG184" s="154">
        <f>IF(N184="zákl. prenesená",J184,0)</f>
        <v>0</v>
      </c>
      <c r="BH184" s="154">
        <f>IF(N184="zníž. prenesená",J184,0)</f>
        <v>0</v>
      </c>
      <c r="BI184" s="154">
        <f>IF(N184="nulová",J184,0)</f>
        <v>0</v>
      </c>
      <c r="BJ184" s="3" t="s">
        <v>80</v>
      </c>
      <c r="BK184" s="155">
        <f>ROUND(I184*H184,3)</f>
        <v>0</v>
      </c>
      <c r="BL184" s="3" t="s">
        <v>87</v>
      </c>
      <c r="BM184" s="153" t="s">
        <v>2987</v>
      </c>
    </row>
    <row r="185" spans="2:65" s="129" customFormat="1" ht="22.9" customHeight="1">
      <c r="B185" s="130"/>
      <c r="D185" s="131" t="s">
        <v>68</v>
      </c>
      <c r="E185" s="140" t="s">
        <v>657</v>
      </c>
      <c r="F185" s="140" t="s">
        <v>803</v>
      </c>
      <c r="J185" s="141">
        <f>BK185</f>
        <v>0</v>
      </c>
      <c r="L185" s="130"/>
      <c r="M185" s="134"/>
      <c r="P185" s="135">
        <f>P186</f>
        <v>0</v>
      </c>
      <c r="R185" s="135">
        <f>R186</f>
        <v>0</v>
      </c>
      <c r="T185" s="136">
        <f>T186</f>
        <v>0</v>
      </c>
      <c r="AR185" s="131" t="s">
        <v>76</v>
      </c>
      <c r="AT185" s="137" t="s">
        <v>68</v>
      </c>
      <c r="AU185" s="137" t="s">
        <v>76</v>
      </c>
      <c r="AY185" s="131" t="s">
        <v>146</v>
      </c>
      <c r="BK185" s="138">
        <f>BK186</f>
        <v>0</v>
      </c>
    </row>
    <row r="186" spans="2:65" s="14" customFormat="1" ht="24.2" customHeight="1">
      <c r="B186" s="142"/>
      <c r="C186" s="184" t="s">
        <v>419</v>
      </c>
      <c r="D186" s="184" t="s">
        <v>341</v>
      </c>
      <c r="E186" s="185" t="s">
        <v>2988</v>
      </c>
      <c r="F186" s="186" t="s">
        <v>2989</v>
      </c>
      <c r="G186" s="187" t="s">
        <v>322</v>
      </c>
      <c r="H186" s="188">
        <v>41.713000000000001</v>
      </c>
      <c r="I186" s="188"/>
      <c r="J186" s="188">
        <f>ROUND(I186*H186,3)</f>
        <v>0</v>
      </c>
      <c r="K186" s="189"/>
      <c r="L186" s="190"/>
      <c r="M186" s="201"/>
      <c r="N186" s="202" t="s">
        <v>35</v>
      </c>
      <c r="O186" s="203">
        <v>0</v>
      </c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AR186" s="153" t="s">
        <v>182</v>
      </c>
      <c r="AT186" s="153" t="s">
        <v>341</v>
      </c>
      <c r="AU186" s="153" t="s">
        <v>80</v>
      </c>
      <c r="AY186" s="3" t="s">
        <v>146</v>
      </c>
      <c r="BE186" s="154">
        <f>IF(N186="základná",J186,0)</f>
        <v>0</v>
      </c>
      <c r="BF186" s="154">
        <f>IF(N186="znížená",J186,0)</f>
        <v>0</v>
      </c>
      <c r="BG186" s="154">
        <f>IF(N186="zákl. prenesená",J186,0)</f>
        <v>0</v>
      </c>
      <c r="BH186" s="154">
        <f>IF(N186="zníž. prenesená",J186,0)</f>
        <v>0</v>
      </c>
      <c r="BI186" s="154">
        <f>IF(N186="nulová",J186,0)</f>
        <v>0</v>
      </c>
      <c r="BJ186" s="3" t="s">
        <v>80</v>
      </c>
      <c r="BK186" s="155">
        <f>ROUND(I186*H186,3)</f>
        <v>0</v>
      </c>
      <c r="BL186" s="3" t="s">
        <v>87</v>
      </c>
      <c r="BM186" s="153" t="s">
        <v>2990</v>
      </c>
    </row>
    <row r="187" spans="2:65" s="14" customFormat="1" ht="6.95" customHeight="1">
      <c r="B187" s="28"/>
      <c r="C187" s="17"/>
      <c r="D187" s="17"/>
      <c r="E187" s="17"/>
      <c r="F187" s="17"/>
      <c r="G187" s="17"/>
      <c r="H187" s="17"/>
      <c r="I187" s="17"/>
      <c r="J187" s="17"/>
      <c r="K187" s="17"/>
      <c r="L187" s="15"/>
    </row>
  </sheetData>
  <mergeCells count="12">
    <mergeCell ref="E119:H119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</mergeCells>
  <pageMargins left="0.39370078740157505" right="0.39370078740157505" top="0.78740157480315009" bottom="0.67637795275590606" header="0.39370078740157505" footer="0"/>
  <pageSetup paperSize="0" fitToWidth="0" fitToHeight="0" orientation="portrait" horizontalDpi="0" verticalDpi="0" copies="0"/>
  <headerFooter alignWithMargins="0">
    <oddFooter>&amp;C&amp;"Arial CE,Regular"&amp;8Strana &amp;P z &amp;N</oddFooter>
  </headerFooter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91"/>
  <sheetViews>
    <sheetView workbookViewId="0"/>
  </sheetViews>
  <sheetFormatPr defaultRowHeight="14.25"/>
  <cols>
    <col min="1" max="1" width="6.125" style="2" customWidth="1"/>
    <col min="2" max="2" width="0.875" style="2" customWidth="1"/>
    <col min="3" max="3" width="3.125" style="2" customWidth="1"/>
    <col min="4" max="4" width="3.25" style="2" customWidth="1"/>
    <col min="5" max="5" width="12.75" style="2" customWidth="1"/>
    <col min="6" max="6" width="37.75" style="2" customWidth="1"/>
    <col min="7" max="7" width="5.625" style="2" customWidth="1"/>
    <col min="8" max="8" width="10.375" style="2" customWidth="1"/>
    <col min="9" max="9" width="11.75" style="2" customWidth="1"/>
    <col min="10" max="10" width="16.625" style="2" customWidth="1"/>
    <col min="11" max="11" width="16.625" style="2" hidden="1" customWidth="1"/>
    <col min="12" max="12" width="6.875" style="2" customWidth="1"/>
    <col min="13" max="13" width="8" style="2" hidden="1" customWidth="1"/>
    <col min="14" max="14" width="6.875" style="2" hidden="1" customWidth="1"/>
    <col min="15" max="20" width="10.5" style="2" hidden="1" customWidth="1"/>
    <col min="21" max="21" width="12.125" style="2" hidden="1" customWidth="1"/>
    <col min="22" max="22" width="9.125" style="2" customWidth="1"/>
    <col min="23" max="23" width="12.125" style="2" customWidth="1"/>
    <col min="24" max="24" width="9.125" style="2" customWidth="1"/>
    <col min="25" max="25" width="11.125" style="2" customWidth="1"/>
    <col min="26" max="26" width="8.125" style="2" customWidth="1"/>
    <col min="27" max="27" width="11.125" style="2" customWidth="1"/>
    <col min="28" max="28" width="12.125" style="2" customWidth="1"/>
    <col min="29" max="29" width="8.125" style="2" customWidth="1"/>
    <col min="30" max="30" width="11.125" style="2" customWidth="1"/>
    <col min="31" max="31" width="12.125" style="2" customWidth="1"/>
    <col min="32" max="43" width="6.5" style="2" customWidth="1"/>
    <col min="44" max="65" width="6.875" style="2" hidden="1" customWidth="1"/>
    <col min="66" max="1024" width="6.5" style="2" customWidth="1"/>
    <col min="1025" max="1025" width="9" customWidth="1"/>
  </cols>
  <sheetData>
    <row r="2" spans="2:46" ht="36.950000000000003" customHeight="1">
      <c r="L2" s="224" t="s">
        <v>4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3" t="s">
        <v>89</v>
      </c>
    </row>
    <row r="3" spans="2:46" ht="6.95" customHeight="1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69</v>
      </c>
    </row>
    <row r="4" spans="2:46" ht="24.95" customHeight="1">
      <c r="B4" s="6"/>
      <c r="D4" s="7" t="s">
        <v>90</v>
      </c>
      <c r="L4" s="6"/>
      <c r="M4" s="81" t="s">
        <v>8</v>
      </c>
      <c r="AT4" s="3" t="s">
        <v>2</v>
      </c>
    </row>
    <row r="5" spans="2:46" ht="6.95" customHeight="1">
      <c r="B5" s="6"/>
      <c r="L5" s="6"/>
    </row>
    <row r="6" spans="2:46" ht="12" customHeight="1">
      <c r="B6" s="6"/>
      <c r="D6" s="12" t="s">
        <v>9</v>
      </c>
      <c r="L6" s="6"/>
    </row>
    <row r="7" spans="2:46" ht="26.25" customHeight="1">
      <c r="B7" s="6"/>
      <c r="E7" s="229" t="str">
        <f>Rekapitulácia_stavby!K6</f>
        <v xml:space="preserve"> OBNOVA NKP, ÚZPF Č. 2354/0, ŽELEZIAREŇ, ZLIEVÁREŇ, STARÁ MAŠA, KROMPACHY</v>
      </c>
      <c r="F7" s="229"/>
      <c r="G7" s="229"/>
      <c r="H7" s="229"/>
      <c r="L7" s="6"/>
    </row>
    <row r="8" spans="2:46" ht="12" customHeight="1">
      <c r="B8" s="6"/>
      <c r="D8" s="12" t="s">
        <v>91</v>
      </c>
      <c r="L8" s="6"/>
    </row>
    <row r="9" spans="2:46" s="14" customFormat="1" ht="23.25" customHeight="1">
      <c r="B9" s="15"/>
      <c r="E9" s="229" t="s">
        <v>92</v>
      </c>
      <c r="F9" s="229"/>
      <c r="G9" s="229"/>
      <c r="H9" s="229"/>
      <c r="L9" s="15"/>
    </row>
    <row r="10" spans="2:46" s="14" customFormat="1" ht="12" customHeight="1">
      <c r="B10" s="15"/>
      <c r="D10" s="12" t="s">
        <v>93</v>
      </c>
      <c r="L10" s="15"/>
    </row>
    <row r="11" spans="2:46" s="14" customFormat="1" ht="16.5" customHeight="1">
      <c r="B11" s="15"/>
      <c r="E11" s="223" t="s">
        <v>2991</v>
      </c>
      <c r="F11" s="223"/>
      <c r="G11" s="223"/>
      <c r="H11" s="223"/>
      <c r="L11" s="15"/>
    </row>
    <row r="12" spans="2:46" s="14" customFormat="1" ht="11.25">
      <c r="B12" s="15"/>
      <c r="L12" s="15"/>
    </row>
    <row r="13" spans="2:46" s="14" customFormat="1" ht="12" customHeight="1">
      <c r="B13" s="15"/>
      <c r="D13" s="12" t="s">
        <v>11</v>
      </c>
      <c r="F13" s="13"/>
      <c r="I13" s="12" t="s">
        <v>12</v>
      </c>
      <c r="J13" s="13"/>
      <c r="L13" s="15"/>
    </row>
    <row r="14" spans="2:46" s="14" customFormat="1" ht="12" customHeight="1">
      <c r="B14" s="15"/>
      <c r="D14" s="12" t="s">
        <v>13</v>
      </c>
      <c r="F14" s="13" t="s">
        <v>14</v>
      </c>
      <c r="I14" s="12" t="s">
        <v>15</v>
      </c>
      <c r="J14" s="36">
        <f>Rekapitulácia_stavby!AN8</f>
        <v>0</v>
      </c>
      <c r="L14" s="15"/>
    </row>
    <row r="15" spans="2:46" s="14" customFormat="1" ht="10.9" customHeight="1">
      <c r="B15" s="15"/>
      <c r="L15" s="15"/>
    </row>
    <row r="16" spans="2:46" s="14" customFormat="1" ht="12" customHeight="1">
      <c r="B16" s="15"/>
      <c r="D16" s="12" t="s">
        <v>16</v>
      </c>
      <c r="I16" s="12" t="s">
        <v>17</v>
      </c>
      <c r="J16" s="13"/>
      <c r="L16" s="15"/>
    </row>
    <row r="17" spans="2:12" s="14" customFormat="1" ht="18" customHeight="1">
      <c r="B17" s="15"/>
      <c r="E17" s="13" t="s">
        <v>18</v>
      </c>
      <c r="I17" s="12" t="s">
        <v>19</v>
      </c>
      <c r="J17" s="13"/>
      <c r="L17" s="15"/>
    </row>
    <row r="18" spans="2:12" s="14" customFormat="1" ht="6.95" customHeight="1">
      <c r="B18" s="15"/>
      <c r="L18" s="15"/>
    </row>
    <row r="19" spans="2:12" s="14" customFormat="1" ht="12" customHeight="1">
      <c r="B19" s="15"/>
      <c r="D19" s="12" t="s">
        <v>20</v>
      </c>
      <c r="I19" s="12" t="s">
        <v>17</v>
      </c>
      <c r="J19" s="13">
        <f>Rekapitulácia_stavby!AN13</f>
        <v>0</v>
      </c>
      <c r="L19" s="15"/>
    </row>
    <row r="20" spans="2:12" s="14" customFormat="1" ht="18" customHeight="1">
      <c r="B20" s="15"/>
      <c r="E20" s="230" t="str">
        <f>Rekapitulácia_stavby!E14</f>
        <v xml:space="preserve"> </v>
      </c>
      <c r="F20" s="230"/>
      <c r="G20" s="230"/>
      <c r="H20" s="230"/>
      <c r="I20" s="12" t="s">
        <v>19</v>
      </c>
      <c r="J20" s="13">
        <f>Rekapitulácia_stavby!AN14</f>
        <v>0</v>
      </c>
      <c r="L20" s="15"/>
    </row>
    <row r="21" spans="2:12" s="14" customFormat="1" ht="6.95" customHeight="1">
      <c r="B21" s="15"/>
      <c r="L21" s="15"/>
    </row>
    <row r="22" spans="2:12" s="14" customFormat="1" ht="12" customHeight="1">
      <c r="B22" s="15"/>
      <c r="D22" s="12" t="s">
        <v>22</v>
      </c>
      <c r="I22" s="12" t="s">
        <v>17</v>
      </c>
      <c r="J22" s="13"/>
      <c r="L22" s="15"/>
    </row>
    <row r="23" spans="2:12" s="14" customFormat="1" ht="18" customHeight="1">
      <c r="B23" s="15"/>
      <c r="E23" s="13" t="s">
        <v>23</v>
      </c>
      <c r="I23" s="12" t="s">
        <v>19</v>
      </c>
      <c r="J23" s="13"/>
      <c r="L23" s="15"/>
    </row>
    <row r="24" spans="2:12" s="14" customFormat="1" ht="6.95" customHeight="1">
      <c r="B24" s="15"/>
      <c r="L24" s="15"/>
    </row>
    <row r="25" spans="2:12" s="14" customFormat="1" ht="12" customHeight="1">
      <c r="B25" s="15"/>
      <c r="D25" s="12" t="s">
        <v>25</v>
      </c>
      <c r="I25" s="12" t="s">
        <v>17</v>
      </c>
      <c r="J25" s="13"/>
      <c r="L25" s="15"/>
    </row>
    <row r="26" spans="2:12" s="14" customFormat="1" ht="18" customHeight="1">
      <c r="B26" s="15"/>
      <c r="E26" s="13" t="s">
        <v>26</v>
      </c>
      <c r="I26" s="12" t="s">
        <v>19</v>
      </c>
      <c r="J26" s="13"/>
      <c r="L26" s="15"/>
    </row>
    <row r="27" spans="2:12" s="14" customFormat="1" ht="6.95" customHeight="1">
      <c r="B27" s="15"/>
      <c r="L27" s="15"/>
    </row>
    <row r="28" spans="2:12" s="14" customFormat="1" ht="12" customHeight="1">
      <c r="B28" s="15"/>
      <c r="D28" s="12" t="s">
        <v>28</v>
      </c>
      <c r="L28" s="15"/>
    </row>
    <row r="29" spans="2:12" s="84" customFormat="1" ht="16.5" customHeight="1">
      <c r="B29" s="85"/>
      <c r="E29" s="225"/>
      <c r="F29" s="225"/>
      <c r="G29" s="225"/>
      <c r="H29" s="225"/>
      <c r="L29" s="85"/>
    </row>
    <row r="30" spans="2:12" s="14" customFormat="1" ht="6.95" customHeight="1">
      <c r="B30" s="15"/>
      <c r="L30" s="15"/>
    </row>
    <row r="31" spans="2:12" s="14" customFormat="1" ht="6.95" customHeight="1">
      <c r="B31" s="15"/>
      <c r="D31" s="37"/>
      <c r="E31" s="37"/>
      <c r="F31" s="37"/>
      <c r="G31" s="37"/>
      <c r="H31" s="37"/>
      <c r="I31" s="37"/>
      <c r="J31" s="37"/>
      <c r="K31" s="37"/>
      <c r="L31" s="15"/>
    </row>
    <row r="32" spans="2:12" s="14" customFormat="1" ht="25.35" customHeight="1">
      <c r="B32" s="15"/>
      <c r="D32" s="88" t="s">
        <v>29</v>
      </c>
      <c r="J32" s="50">
        <f>ROUND(J127, 2)</f>
        <v>0</v>
      </c>
      <c r="L32" s="15"/>
    </row>
    <row r="33" spans="2:12" s="14" customFormat="1" ht="6.95" customHeight="1">
      <c r="B33" s="15"/>
      <c r="D33" s="37"/>
      <c r="E33" s="37"/>
      <c r="F33" s="37"/>
      <c r="G33" s="37"/>
      <c r="H33" s="37"/>
      <c r="I33" s="37"/>
      <c r="J33" s="37"/>
      <c r="K33" s="37"/>
      <c r="L33" s="15"/>
    </row>
    <row r="34" spans="2:12" s="14" customFormat="1" ht="14.45" customHeight="1">
      <c r="B34" s="15"/>
      <c r="F34" s="18" t="s">
        <v>31</v>
      </c>
      <c r="I34" s="18" t="s">
        <v>30</v>
      </c>
      <c r="J34" s="18" t="s">
        <v>32</v>
      </c>
      <c r="L34" s="15"/>
    </row>
    <row r="35" spans="2:12" s="14" customFormat="1" ht="14.45" customHeight="1">
      <c r="B35" s="15"/>
      <c r="D35" s="89" t="s">
        <v>33</v>
      </c>
      <c r="E35" s="12" t="s">
        <v>34</v>
      </c>
      <c r="F35" s="72">
        <f>ROUND((SUM(BE127:BE190)),  2)</f>
        <v>0</v>
      </c>
      <c r="I35" s="90">
        <v>0.2</v>
      </c>
      <c r="J35" s="72">
        <f>ROUND(((SUM(BE127:BE190))*I35),  2)</f>
        <v>0</v>
      </c>
      <c r="L35" s="15"/>
    </row>
    <row r="36" spans="2:12" s="14" customFormat="1" ht="14.45" customHeight="1">
      <c r="B36" s="15"/>
      <c r="E36" s="12" t="s">
        <v>35</v>
      </c>
      <c r="F36" s="72">
        <f>ROUND((SUM(BF127:BF190)),  2)</f>
        <v>0</v>
      </c>
      <c r="I36" s="90">
        <v>0.2</v>
      </c>
      <c r="J36" s="72">
        <f>ROUND(((SUM(BF127:BF190))*I36),  2)</f>
        <v>0</v>
      </c>
      <c r="L36" s="15"/>
    </row>
    <row r="37" spans="2:12" s="14" customFormat="1" ht="14.45" hidden="1" customHeight="1">
      <c r="B37" s="15"/>
      <c r="E37" s="12" t="s">
        <v>36</v>
      </c>
      <c r="F37" s="72">
        <f>ROUND((SUM(BG127:BG190)),  2)</f>
        <v>0</v>
      </c>
      <c r="I37" s="90">
        <v>0.2</v>
      </c>
      <c r="J37" s="72">
        <f>0</f>
        <v>0</v>
      </c>
      <c r="L37" s="15"/>
    </row>
    <row r="38" spans="2:12" s="14" customFormat="1" ht="14.45" hidden="1" customHeight="1">
      <c r="B38" s="15"/>
      <c r="E38" s="12" t="s">
        <v>37</v>
      </c>
      <c r="F38" s="72">
        <f>ROUND((SUM(BH127:BH190)),  2)</f>
        <v>0</v>
      </c>
      <c r="I38" s="90">
        <v>0.2</v>
      </c>
      <c r="J38" s="72">
        <f>0</f>
        <v>0</v>
      </c>
      <c r="L38" s="15"/>
    </row>
    <row r="39" spans="2:12" s="14" customFormat="1" ht="14.45" hidden="1" customHeight="1">
      <c r="B39" s="15"/>
      <c r="E39" s="12" t="s">
        <v>38</v>
      </c>
      <c r="F39" s="72">
        <f>ROUND((SUM(BI127:BI190)),  2)</f>
        <v>0</v>
      </c>
      <c r="I39" s="90">
        <v>0</v>
      </c>
      <c r="J39" s="72">
        <f>0</f>
        <v>0</v>
      </c>
      <c r="L39" s="15"/>
    </row>
    <row r="40" spans="2:12" s="14" customFormat="1" ht="6.95" customHeight="1">
      <c r="B40" s="15"/>
      <c r="L40" s="15"/>
    </row>
    <row r="41" spans="2:12" s="14" customFormat="1" ht="25.35" customHeight="1">
      <c r="B41" s="15"/>
      <c r="C41" s="91"/>
      <c r="D41" s="92" t="s">
        <v>39</v>
      </c>
      <c r="E41" s="40"/>
      <c r="F41" s="40"/>
      <c r="G41" s="93" t="s">
        <v>40</v>
      </c>
      <c r="H41" s="94" t="s">
        <v>41</v>
      </c>
      <c r="I41" s="40"/>
      <c r="J41" s="95">
        <f>SUM(J32:J39)</f>
        <v>0</v>
      </c>
      <c r="K41" s="96"/>
      <c r="L41" s="15"/>
    </row>
    <row r="42" spans="2:12" s="14" customFormat="1" ht="14.45" customHeight="1">
      <c r="B42" s="15"/>
      <c r="L42" s="15"/>
    </row>
    <row r="43" spans="2:12" ht="14.45" customHeight="1">
      <c r="B43" s="6"/>
      <c r="L43" s="6"/>
    </row>
    <row r="44" spans="2:12" ht="14.45" customHeight="1">
      <c r="B44" s="6"/>
      <c r="L44" s="6"/>
    </row>
    <row r="45" spans="2:12" ht="14.45" customHeight="1">
      <c r="B45" s="6"/>
      <c r="L45" s="6"/>
    </row>
    <row r="46" spans="2:12" ht="14.45" customHeight="1">
      <c r="B46" s="6"/>
      <c r="L46" s="6"/>
    </row>
    <row r="47" spans="2:12" ht="14.45" customHeight="1">
      <c r="B47" s="6"/>
      <c r="L47" s="6"/>
    </row>
    <row r="48" spans="2:12" ht="14.45" customHeight="1">
      <c r="B48" s="6"/>
      <c r="L48" s="6"/>
    </row>
    <row r="49" spans="2:12" ht="14.45" customHeight="1">
      <c r="B49" s="6"/>
      <c r="L49" s="6"/>
    </row>
    <row r="50" spans="2:12" s="14" customFormat="1" ht="14.45" customHeight="1">
      <c r="B50" s="15"/>
      <c r="D50" s="25" t="s">
        <v>42</v>
      </c>
      <c r="E50" s="26"/>
      <c r="F50" s="26"/>
      <c r="G50" s="25" t="s">
        <v>43</v>
      </c>
      <c r="H50" s="26"/>
      <c r="I50" s="26"/>
      <c r="J50" s="26"/>
      <c r="K50" s="26"/>
      <c r="L50" s="15"/>
    </row>
    <row r="51" spans="2:12">
      <c r="B51" s="6"/>
      <c r="L51" s="6"/>
    </row>
    <row r="52" spans="2:12">
      <c r="B52" s="6"/>
      <c r="L52" s="6"/>
    </row>
    <row r="53" spans="2:12">
      <c r="B53" s="6"/>
      <c r="L53" s="6"/>
    </row>
    <row r="54" spans="2:12">
      <c r="B54" s="6"/>
      <c r="L54" s="6"/>
    </row>
    <row r="55" spans="2:12">
      <c r="B55" s="6"/>
      <c r="L55" s="6"/>
    </row>
    <row r="56" spans="2:12">
      <c r="B56" s="6"/>
      <c r="L56" s="6"/>
    </row>
    <row r="57" spans="2:12">
      <c r="B57" s="6"/>
      <c r="L57" s="6"/>
    </row>
    <row r="58" spans="2:12">
      <c r="B58" s="6"/>
      <c r="L58" s="6"/>
    </row>
    <row r="59" spans="2:12">
      <c r="B59" s="6"/>
      <c r="L59" s="6"/>
    </row>
    <row r="60" spans="2:12">
      <c r="B60" s="6"/>
      <c r="L60" s="6"/>
    </row>
    <row r="61" spans="2:12" s="14" customFormat="1" ht="12.75">
      <c r="B61" s="15"/>
      <c r="D61" s="27" t="s">
        <v>44</v>
      </c>
      <c r="E61" s="17"/>
      <c r="F61" s="97" t="s">
        <v>45</v>
      </c>
      <c r="G61" s="27" t="s">
        <v>44</v>
      </c>
      <c r="H61" s="17"/>
      <c r="I61" s="17"/>
      <c r="J61" s="98" t="s">
        <v>45</v>
      </c>
      <c r="K61" s="17"/>
      <c r="L61" s="15"/>
    </row>
    <row r="62" spans="2:12">
      <c r="B62" s="6"/>
      <c r="L62" s="6"/>
    </row>
    <row r="63" spans="2:12">
      <c r="B63" s="6"/>
      <c r="L63" s="6"/>
    </row>
    <row r="64" spans="2:12">
      <c r="B64" s="6"/>
      <c r="L64" s="6"/>
    </row>
    <row r="65" spans="2:12" s="14" customFormat="1" ht="12.75">
      <c r="B65" s="15"/>
      <c r="D65" s="25" t="s">
        <v>46</v>
      </c>
      <c r="E65" s="26"/>
      <c r="F65" s="26"/>
      <c r="G65" s="25" t="s">
        <v>47</v>
      </c>
      <c r="H65" s="26"/>
      <c r="I65" s="26"/>
      <c r="J65" s="26"/>
      <c r="K65" s="26"/>
      <c r="L65" s="15"/>
    </row>
    <row r="66" spans="2:12">
      <c r="B66" s="6"/>
      <c r="L66" s="6"/>
    </row>
    <row r="67" spans="2:12">
      <c r="B67" s="6"/>
      <c r="L67" s="6"/>
    </row>
    <row r="68" spans="2:12">
      <c r="B68" s="6"/>
      <c r="L68" s="6"/>
    </row>
    <row r="69" spans="2:12">
      <c r="B69" s="6"/>
      <c r="L69" s="6"/>
    </row>
    <row r="70" spans="2:12">
      <c r="B70" s="6"/>
      <c r="L70" s="6"/>
    </row>
    <row r="71" spans="2:12">
      <c r="B71" s="6"/>
      <c r="L71" s="6"/>
    </row>
    <row r="72" spans="2:12">
      <c r="B72" s="6"/>
      <c r="L72" s="6"/>
    </row>
    <row r="73" spans="2:12">
      <c r="B73" s="6"/>
      <c r="L73" s="6"/>
    </row>
    <row r="74" spans="2:12">
      <c r="B74" s="6"/>
      <c r="L74" s="6"/>
    </row>
    <row r="75" spans="2:12">
      <c r="B75" s="6"/>
      <c r="L75" s="6"/>
    </row>
    <row r="76" spans="2:12" s="14" customFormat="1" ht="12.75">
      <c r="B76" s="15"/>
      <c r="D76" s="27" t="s">
        <v>44</v>
      </c>
      <c r="E76" s="17"/>
      <c r="F76" s="97" t="s">
        <v>45</v>
      </c>
      <c r="G76" s="27" t="s">
        <v>44</v>
      </c>
      <c r="H76" s="17"/>
      <c r="I76" s="17"/>
      <c r="J76" s="98" t="s">
        <v>45</v>
      </c>
      <c r="K76" s="17"/>
      <c r="L76" s="15"/>
    </row>
    <row r="77" spans="2:12" s="14" customFormat="1" ht="14.45" customHeight="1">
      <c r="B77" s="28"/>
      <c r="C77" s="17"/>
      <c r="D77" s="17"/>
      <c r="E77" s="17"/>
      <c r="F77" s="17"/>
      <c r="G77" s="17"/>
      <c r="H77" s="17"/>
      <c r="I77" s="17"/>
      <c r="J77" s="17"/>
      <c r="K77" s="17"/>
      <c r="L77" s="15"/>
    </row>
    <row r="81" spans="2:12" s="14" customFormat="1" ht="6.95" customHeight="1">
      <c r="B81" s="29"/>
      <c r="C81" s="26"/>
      <c r="D81" s="26"/>
      <c r="E81" s="26"/>
      <c r="F81" s="26"/>
      <c r="G81" s="26"/>
      <c r="H81" s="26"/>
      <c r="I81" s="26"/>
      <c r="J81" s="26"/>
      <c r="K81" s="26"/>
      <c r="L81" s="15"/>
    </row>
    <row r="82" spans="2:12" s="14" customFormat="1" ht="24.95" customHeight="1">
      <c r="B82" s="15"/>
      <c r="C82" s="7" t="s">
        <v>95</v>
      </c>
      <c r="L82" s="15"/>
    </row>
    <row r="83" spans="2:12" s="14" customFormat="1" ht="6.95" customHeight="1">
      <c r="B83" s="15"/>
      <c r="L83" s="15"/>
    </row>
    <row r="84" spans="2:12" s="14" customFormat="1" ht="12" customHeight="1">
      <c r="B84" s="15"/>
      <c r="C84" s="12" t="s">
        <v>9</v>
      </c>
      <c r="L84" s="15"/>
    </row>
    <row r="85" spans="2:12" s="14" customFormat="1" ht="26.25" customHeight="1">
      <c r="B85" s="15"/>
      <c r="E85" s="229" t="str">
        <f>E7</f>
        <v xml:space="preserve"> OBNOVA NKP, ÚZPF Č. 2354/0, ŽELEZIAREŇ, ZLIEVÁREŇ, STARÁ MAŠA, KROMPACHY</v>
      </c>
      <c r="F85" s="229"/>
      <c r="G85" s="229"/>
      <c r="H85" s="229"/>
      <c r="L85" s="15"/>
    </row>
    <row r="86" spans="2:12" ht="12" customHeight="1">
      <c r="B86" s="6"/>
      <c r="C86" s="12" t="s">
        <v>91</v>
      </c>
      <c r="L86" s="6"/>
    </row>
    <row r="87" spans="2:12" s="14" customFormat="1" ht="23.25" customHeight="1">
      <c r="B87" s="15"/>
      <c r="E87" s="229" t="s">
        <v>92</v>
      </c>
      <c r="F87" s="229"/>
      <c r="G87" s="229"/>
      <c r="H87" s="229"/>
      <c r="L87" s="15"/>
    </row>
    <row r="88" spans="2:12" s="14" customFormat="1" ht="12" customHeight="1">
      <c r="B88" s="15"/>
      <c r="C88" s="12" t="s">
        <v>93</v>
      </c>
      <c r="L88" s="15"/>
    </row>
    <row r="89" spans="2:12" s="14" customFormat="1" ht="16.5" customHeight="1">
      <c r="B89" s="15"/>
      <c r="E89" s="223" t="str">
        <f>E11</f>
        <v>4 - Kanalizačná prípojka</v>
      </c>
      <c r="F89" s="223"/>
      <c r="G89" s="223"/>
      <c r="H89" s="223"/>
      <c r="L89" s="15"/>
    </row>
    <row r="90" spans="2:12" s="14" customFormat="1" ht="6.95" customHeight="1">
      <c r="B90" s="15"/>
      <c r="L90" s="15"/>
    </row>
    <row r="91" spans="2:12" s="14" customFormat="1" ht="12" customHeight="1">
      <c r="B91" s="15"/>
      <c r="C91" s="12" t="s">
        <v>13</v>
      </c>
      <c r="F91" s="13" t="str">
        <f>F14</f>
        <v>Stará Maša, Krompachy</v>
      </c>
      <c r="I91" s="12" t="s">
        <v>15</v>
      </c>
      <c r="J91" s="36">
        <f>IF(J14="","",J14)</f>
        <v>0</v>
      </c>
      <c r="L91" s="15"/>
    </row>
    <row r="92" spans="2:12" s="14" customFormat="1" ht="6.95" customHeight="1">
      <c r="B92" s="15"/>
      <c r="L92" s="15"/>
    </row>
    <row r="93" spans="2:12" s="14" customFormat="1" ht="40.15" customHeight="1">
      <c r="B93" s="15"/>
      <c r="C93" s="12" t="s">
        <v>16</v>
      </c>
      <c r="F93" s="13" t="str">
        <f>E17</f>
        <v>Mesto Krompachy, Nám. Slobody 1, 053 42 Krompachy</v>
      </c>
      <c r="I93" s="12" t="s">
        <v>22</v>
      </c>
      <c r="J93" s="99" t="str">
        <f>E23</f>
        <v>AŽ PROJEKT s.r.o., Toplianska 28,  Bratislava</v>
      </c>
      <c r="L93" s="15"/>
    </row>
    <row r="94" spans="2:12" s="14" customFormat="1" ht="15.2" customHeight="1">
      <c r="B94" s="15"/>
      <c r="C94" s="12" t="s">
        <v>20</v>
      </c>
      <c r="F94" s="13" t="str">
        <f>IF(E20="","",E20)</f>
        <v xml:space="preserve"> </v>
      </c>
      <c r="I94" s="12" t="s">
        <v>25</v>
      </c>
      <c r="J94" s="99" t="str">
        <f>E26</f>
        <v>Ing. Krumpolec</v>
      </c>
      <c r="L94" s="15"/>
    </row>
    <row r="95" spans="2:12" s="14" customFormat="1" ht="10.35" customHeight="1">
      <c r="B95" s="15"/>
      <c r="L95" s="15"/>
    </row>
    <row r="96" spans="2:12" s="14" customFormat="1" ht="29.25" customHeight="1">
      <c r="B96" s="15"/>
      <c r="C96" s="100" t="s">
        <v>96</v>
      </c>
      <c r="D96" s="91"/>
      <c r="E96" s="91"/>
      <c r="F96" s="91"/>
      <c r="G96" s="91"/>
      <c r="H96" s="91"/>
      <c r="I96" s="91"/>
      <c r="J96" s="101" t="s">
        <v>97</v>
      </c>
      <c r="K96" s="91"/>
      <c r="L96" s="15"/>
    </row>
    <row r="97" spans="2:47" s="14" customFormat="1" ht="10.35" customHeight="1">
      <c r="B97" s="15"/>
      <c r="L97" s="15"/>
    </row>
    <row r="98" spans="2:47" s="14" customFormat="1" ht="22.9" customHeight="1">
      <c r="B98" s="15"/>
      <c r="C98" s="102" t="s">
        <v>98</v>
      </c>
      <c r="J98" s="50">
        <f>J127</f>
        <v>0</v>
      </c>
      <c r="L98" s="15"/>
      <c r="AU98" s="3" t="s">
        <v>99</v>
      </c>
    </row>
    <row r="99" spans="2:47" s="103" customFormat="1" ht="24.95" customHeight="1">
      <c r="B99" s="104"/>
      <c r="D99" s="105" t="s">
        <v>100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2:47" s="69" customFormat="1" ht="19.899999999999999" customHeight="1">
      <c r="B100" s="110"/>
      <c r="D100" s="111" t="s">
        <v>101</v>
      </c>
      <c r="E100" s="112"/>
      <c r="F100" s="112"/>
      <c r="G100" s="112"/>
      <c r="H100" s="112"/>
      <c r="I100" s="112"/>
      <c r="J100" s="113">
        <f>J129</f>
        <v>0</v>
      </c>
      <c r="L100" s="110"/>
    </row>
    <row r="101" spans="2:47" s="69" customFormat="1" ht="19.899999999999999" customHeight="1">
      <c r="B101" s="110"/>
      <c r="D101" s="116" t="s">
        <v>2833</v>
      </c>
      <c r="E101" s="117"/>
      <c r="F101" s="117"/>
      <c r="G101" s="117"/>
      <c r="H101" s="117"/>
      <c r="I101" s="117"/>
      <c r="J101" s="118">
        <f>J145</f>
        <v>0</v>
      </c>
      <c r="L101" s="110"/>
    </row>
    <row r="102" spans="2:47" s="69" customFormat="1" ht="19.899999999999999" customHeight="1">
      <c r="B102" s="110"/>
      <c r="D102" s="116" t="s">
        <v>104</v>
      </c>
      <c r="E102" s="117"/>
      <c r="F102" s="117"/>
      <c r="G102" s="117"/>
      <c r="H102" s="117"/>
      <c r="I102" s="117"/>
      <c r="J102" s="118">
        <f>J149</f>
        <v>0</v>
      </c>
      <c r="L102" s="110"/>
    </row>
    <row r="103" spans="2:47" s="69" customFormat="1" ht="19.899999999999999" customHeight="1">
      <c r="B103" s="110"/>
      <c r="D103" s="116" t="s">
        <v>2834</v>
      </c>
      <c r="E103" s="117"/>
      <c r="F103" s="117"/>
      <c r="G103" s="117"/>
      <c r="H103" s="117"/>
      <c r="I103" s="117"/>
      <c r="J103" s="118">
        <f>J152</f>
        <v>0</v>
      </c>
      <c r="L103" s="110"/>
    </row>
    <row r="104" spans="2:47" s="69" customFormat="1" ht="19.899999999999999" customHeight="1">
      <c r="B104" s="110"/>
      <c r="D104" s="116" t="s">
        <v>106</v>
      </c>
      <c r="E104" s="117"/>
      <c r="F104" s="117"/>
      <c r="G104" s="117"/>
      <c r="H104" s="117"/>
      <c r="I104" s="117"/>
      <c r="J104" s="118">
        <f>J187</f>
        <v>0</v>
      </c>
      <c r="L104" s="110"/>
    </row>
    <row r="105" spans="2:47" s="69" customFormat="1" ht="19.899999999999999" customHeight="1">
      <c r="B105" s="110"/>
      <c r="D105" s="116" t="s">
        <v>107</v>
      </c>
      <c r="E105" s="117"/>
      <c r="F105" s="117"/>
      <c r="G105" s="117"/>
      <c r="H105" s="117"/>
      <c r="I105" s="117"/>
      <c r="J105" s="118">
        <f>J189</f>
        <v>0</v>
      </c>
      <c r="L105" s="110"/>
    </row>
    <row r="106" spans="2:47" s="14" customFormat="1" ht="21.75" customHeight="1">
      <c r="B106" s="15"/>
      <c r="L106" s="15"/>
    </row>
    <row r="107" spans="2:47" s="14" customFormat="1" ht="6.95" customHeight="1">
      <c r="B107" s="28"/>
      <c r="C107" s="17"/>
      <c r="D107" s="17"/>
      <c r="E107" s="17"/>
      <c r="F107" s="17"/>
      <c r="G107" s="17"/>
      <c r="H107" s="17"/>
      <c r="I107" s="17"/>
      <c r="J107" s="17"/>
      <c r="K107" s="17"/>
      <c r="L107" s="15"/>
    </row>
    <row r="111" spans="2:47" s="14" customFormat="1" ht="6.95" customHeight="1">
      <c r="B111" s="29"/>
      <c r="C111" s="26"/>
      <c r="D111" s="26"/>
      <c r="E111" s="26"/>
      <c r="F111" s="26"/>
      <c r="G111" s="26"/>
      <c r="H111" s="26"/>
      <c r="I111" s="26"/>
      <c r="J111" s="26"/>
      <c r="K111" s="26"/>
      <c r="L111" s="15"/>
    </row>
    <row r="112" spans="2:47" s="14" customFormat="1" ht="24.95" customHeight="1">
      <c r="B112" s="15"/>
      <c r="C112" s="7" t="s">
        <v>132</v>
      </c>
      <c r="L112" s="15"/>
    </row>
    <row r="113" spans="2:63" s="14" customFormat="1" ht="6.95" customHeight="1">
      <c r="B113" s="15"/>
      <c r="L113" s="15"/>
    </row>
    <row r="114" spans="2:63" s="14" customFormat="1" ht="12" customHeight="1">
      <c r="B114" s="15"/>
      <c r="C114" s="12" t="s">
        <v>9</v>
      </c>
      <c r="L114" s="15"/>
    </row>
    <row r="115" spans="2:63" s="14" customFormat="1" ht="26.25" customHeight="1">
      <c r="B115" s="15"/>
      <c r="E115" s="229" t="str">
        <f>E7</f>
        <v xml:space="preserve"> OBNOVA NKP, ÚZPF Č. 2354/0, ŽELEZIAREŇ, ZLIEVÁREŇ, STARÁ MAŠA, KROMPACHY</v>
      </c>
      <c r="F115" s="229"/>
      <c r="G115" s="229"/>
      <c r="H115" s="229"/>
      <c r="L115" s="15"/>
    </row>
    <row r="116" spans="2:63" ht="12" customHeight="1">
      <c r="B116" s="6"/>
      <c r="C116" s="12" t="s">
        <v>91</v>
      </c>
      <c r="L116" s="6"/>
    </row>
    <row r="117" spans="2:63" s="14" customFormat="1" ht="23.25" customHeight="1">
      <c r="B117" s="15"/>
      <c r="E117" s="229" t="s">
        <v>92</v>
      </c>
      <c r="F117" s="229"/>
      <c r="G117" s="229"/>
      <c r="H117" s="229"/>
      <c r="L117" s="15"/>
    </row>
    <row r="118" spans="2:63" s="14" customFormat="1" ht="12" customHeight="1">
      <c r="B118" s="15"/>
      <c r="C118" s="12" t="s">
        <v>93</v>
      </c>
      <c r="L118" s="15"/>
    </row>
    <row r="119" spans="2:63" s="14" customFormat="1" ht="16.5" customHeight="1">
      <c r="B119" s="15"/>
      <c r="E119" s="223" t="str">
        <f>E11</f>
        <v>4 - Kanalizačná prípojka</v>
      </c>
      <c r="F119" s="223"/>
      <c r="G119" s="223"/>
      <c r="H119" s="223"/>
      <c r="L119" s="15"/>
    </row>
    <row r="120" spans="2:63" s="14" customFormat="1" ht="6.95" customHeight="1">
      <c r="B120" s="15"/>
      <c r="L120" s="15"/>
    </row>
    <row r="121" spans="2:63" s="14" customFormat="1" ht="12" customHeight="1">
      <c r="B121" s="15"/>
      <c r="C121" s="12" t="s">
        <v>13</v>
      </c>
      <c r="F121" s="13" t="str">
        <f>F14</f>
        <v>Stará Maša, Krompachy</v>
      </c>
      <c r="I121" s="12" t="s">
        <v>15</v>
      </c>
      <c r="J121" s="36">
        <f>IF(J14="","",J14)</f>
        <v>0</v>
      </c>
      <c r="L121" s="15"/>
    </row>
    <row r="122" spans="2:63" s="14" customFormat="1" ht="6.95" customHeight="1">
      <c r="B122" s="15"/>
      <c r="L122" s="15"/>
    </row>
    <row r="123" spans="2:63" s="14" customFormat="1" ht="40.15" customHeight="1">
      <c r="B123" s="15"/>
      <c r="C123" s="12" t="s">
        <v>16</v>
      </c>
      <c r="F123" s="13" t="str">
        <f>E17</f>
        <v>Mesto Krompachy, Nám. Slobody 1, 053 42 Krompachy</v>
      </c>
      <c r="I123" s="12" t="s">
        <v>22</v>
      </c>
      <c r="J123" s="99" t="str">
        <f>E23</f>
        <v>AŽ PROJEKT s.r.o., Toplianska 28,  Bratislava</v>
      </c>
      <c r="L123" s="15"/>
    </row>
    <row r="124" spans="2:63" s="14" customFormat="1" ht="15.2" customHeight="1">
      <c r="B124" s="15"/>
      <c r="C124" s="12" t="s">
        <v>20</v>
      </c>
      <c r="F124" s="13" t="str">
        <f>IF(E20="","",E20)</f>
        <v xml:space="preserve"> </v>
      </c>
      <c r="I124" s="12" t="s">
        <v>25</v>
      </c>
      <c r="J124" s="99" t="str">
        <f>E26</f>
        <v>Ing. Krumpolec</v>
      </c>
      <c r="L124" s="15"/>
    </row>
    <row r="125" spans="2:63" s="14" customFormat="1" ht="10.35" customHeight="1">
      <c r="B125" s="15"/>
      <c r="L125" s="15"/>
    </row>
    <row r="126" spans="2:63" s="86" customFormat="1" ht="29.25" customHeight="1">
      <c r="B126" s="119"/>
      <c r="C126" s="120" t="s">
        <v>133</v>
      </c>
      <c r="D126" s="121" t="s">
        <v>54</v>
      </c>
      <c r="E126" s="121" t="s">
        <v>50</v>
      </c>
      <c r="F126" s="121" t="s">
        <v>51</v>
      </c>
      <c r="G126" s="121" t="s">
        <v>134</v>
      </c>
      <c r="H126" s="121" t="s">
        <v>135</v>
      </c>
      <c r="I126" s="121" t="s">
        <v>136</v>
      </c>
      <c r="J126" s="122" t="s">
        <v>97</v>
      </c>
      <c r="K126" s="123" t="s">
        <v>137</v>
      </c>
      <c r="L126" s="119"/>
      <c r="M126" s="42"/>
      <c r="N126" s="43" t="s">
        <v>33</v>
      </c>
      <c r="O126" s="43" t="s">
        <v>138</v>
      </c>
      <c r="P126" s="43" t="s">
        <v>139</v>
      </c>
      <c r="Q126" s="43" t="s">
        <v>140</v>
      </c>
      <c r="R126" s="43" t="s">
        <v>141</v>
      </c>
      <c r="S126" s="43" t="s">
        <v>142</v>
      </c>
      <c r="T126" s="44" t="s">
        <v>143</v>
      </c>
    </row>
    <row r="127" spans="2:63" s="14" customFormat="1" ht="22.9" customHeight="1">
      <c r="B127" s="15"/>
      <c r="C127" s="48" t="s">
        <v>98</v>
      </c>
      <c r="J127" s="125">
        <f>BK127</f>
        <v>0</v>
      </c>
      <c r="L127" s="15"/>
      <c r="M127" s="45"/>
      <c r="N127" s="37"/>
      <c r="O127" s="37"/>
      <c r="P127" s="126">
        <f>P128</f>
        <v>0</v>
      </c>
      <c r="Q127" s="37"/>
      <c r="R127" s="126">
        <f>R128</f>
        <v>0</v>
      </c>
      <c r="S127" s="37"/>
      <c r="T127" s="127">
        <f>T128</f>
        <v>0</v>
      </c>
      <c r="AT127" s="3" t="s">
        <v>68</v>
      </c>
      <c r="AU127" s="3" t="s">
        <v>99</v>
      </c>
      <c r="BK127" s="128">
        <f>BK128</f>
        <v>0</v>
      </c>
    </row>
    <row r="128" spans="2:63" s="129" customFormat="1" ht="25.9" customHeight="1">
      <c r="B128" s="130"/>
      <c r="D128" s="131" t="s">
        <v>68</v>
      </c>
      <c r="E128" s="132" t="s">
        <v>144</v>
      </c>
      <c r="F128" s="132" t="s">
        <v>145</v>
      </c>
      <c r="J128" s="133">
        <f>BK128</f>
        <v>0</v>
      </c>
      <c r="L128" s="130"/>
      <c r="M128" s="134"/>
      <c r="P128" s="135">
        <f>P129+P145+P149+P152+P187+P189</f>
        <v>0</v>
      </c>
      <c r="R128" s="135">
        <f>R129+R145+R149+R152+R187+R189</f>
        <v>0</v>
      </c>
      <c r="T128" s="136">
        <f>T129+T145+T149+T152+T187+T189</f>
        <v>0</v>
      </c>
      <c r="AR128" s="131" t="s">
        <v>76</v>
      </c>
      <c r="AT128" s="137" t="s">
        <v>68</v>
      </c>
      <c r="AU128" s="137" t="s">
        <v>69</v>
      </c>
      <c r="AY128" s="131" t="s">
        <v>146</v>
      </c>
      <c r="BK128" s="138">
        <f>BK129+BK145+BK149+BK152+BK187+BK189</f>
        <v>0</v>
      </c>
    </row>
    <row r="129" spans="2:65" s="129" customFormat="1" ht="22.9" customHeight="1">
      <c r="B129" s="130"/>
      <c r="D129" s="131" t="s">
        <v>68</v>
      </c>
      <c r="E129" s="140" t="s">
        <v>76</v>
      </c>
      <c r="F129" s="140" t="s">
        <v>147</v>
      </c>
      <c r="J129" s="141">
        <f>BK129</f>
        <v>0</v>
      </c>
      <c r="L129" s="130"/>
      <c r="M129" s="134"/>
      <c r="P129" s="135">
        <f>SUM(P130:P144)</f>
        <v>0</v>
      </c>
      <c r="R129" s="135">
        <f>SUM(R130:R144)</f>
        <v>0</v>
      </c>
      <c r="T129" s="136">
        <f>SUM(T130:T144)</f>
        <v>0</v>
      </c>
      <c r="AR129" s="131" t="s">
        <v>76</v>
      </c>
      <c r="AT129" s="137" t="s">
        <v>68</v>
      </c>
      <c r="AU129" s="137" t="s">
        <v>76</v>
      </c>
      <c r="AY129" s="131" t="s">
        <v>146</v>
      </c>
      <c r="BK129" s="138">
        <f>SUM(BK130:BK144)</f>
        <v>0</v>
      </c>
    </row>
    <row r="130" spans="2:65" s="14" customFormat="1" ht="37.9" customHeight="1">
      <c r="B130" s="142"/>
      <c r="C130" s="184" t="s">
        <v>76</v>
      </c>
      <c r="D130" s="184" t="s">
        <v>341</v>
      </c>
      <c r="E130" s="185" t="s">
        <v>2992</v>
      </c>
      <c r="F130" s="186" t="s">
        <v>2836</v>
      </c>
      <c r="G130" s="187" t="s">
        <v>228</v>
      </c>
      <c r="H130" s="188">
        <v>16</v>
      </c>
      <c r="I130" s="188"/>
      <c r="J130" s="188">
        <f t="shared" ref="J130:J144" si="0">ROUND(I130*H130,3)</f>
        <v>0</v>
      </c>
      <c r="K130" s="189"/>
      <c r="L130" s="190"/>
      <c r="M130" s="191"/>
      <c r="N130" s="192" t="s">
        <v>35</v>
      </c>
      <c r="O130" s="151">
        <v>0</v>
      </c>
      <c r="P130" s="151">
        <f t="shared" ref="P130:P144" si="1">O130*H130</f>
        <v>0</v>
      </c>
      <c r="Q130" s="151">
        <v>0</v>
      </c>
      <c r="R130" s="151">
        <f t="shared" ref="R130:R144" si="2">Q130*H130</f>
        <v>0</v>
      </c>
      <c r="S130" s="151">
        <v>0</v>
      </c>
      <c r="T130" s="152">
        <f t="shared" ref="T130:T144" si="3">S130*H130</f>
        <v>0</v>
      </c>
      <c r="AR130" s="153" t="s">
        <v>182</v>
      </c>
      <c r="AT130" s="153" t="s">
        <v>341</v>
      </c>
      <c r="AU130" s="153" t="s">
        <v>80</v>
      </c>
      <c r="AY130" s="3" t="s">
        <v>146</v>
      </c>
      <c r="BE130" s="154">
        <f t="shared" ref="BE130:BE144" si="4">IF(N130="základná",J130,0)</f>
        <v>0</v>
      </c>
      <c r="BF130" s="154">
        <f t="shared" ref="BF130:BF144" si="5">IF(N130="znížená",J130,0)</f>
        <v>0</v>
      </c>
      <c r="BG130" s="154">
        <f t="shared" ref="BG130:BG144" si="6">IF(N130="zákl. prenesená",J130,0)</f>
        <v>0</v>
      </c>
      <c r="BH130" s="154">
        <f t="shared" ref="BH130:BH144" si="7">IF(N130="zníž. prenesená",J130,0)</f>
        <v>0</v>
      </c>
      <c r="BI130" s="154">
        <f t="shared" ref="BI130:BI144" si="8">IF(N130="nulová",J130,0)</f>
        <v>0</v>
      </c>
      <c r="BJ130" s="3" t="s">
        <v>80</v>
      </c>
      <c r="BK130" s="155">
        <f t="shared" ref="BK130:BK144" si="9">ROUND(I130*H130,3)</f>
        <v>0</v>
      </c>
      <c r="BL130" s="3" t="s">
        <v>87</v>
      </c>
      <c r="BM130" s="153" t="s">
        <v>2993</v>
      </c>
    </row>
    <row r="131" spans="2:65" s="14" customFormat="1" ht="24.2" customHeight="1">
      <c r="B131" s="142"/>
      <c r="C131" s="184" t="s">
        <v>80</v>
      </c>
      <c r="D131" s="184" t="s">
        <v>341</v>
      </c>
      <c r="E131" s="185" t="s">
        <v>2994</v>
      </c>
      <c r="F131" s="186" t="s">
        <v>2839</v>
      </c>
      <c r="G131" s="187" t="s">
        <v>228</v>
      </c>
      <c r="H131" s="188">
        <v>16</v>
      </c>
      <c r="I131" s="188"/>
      <c r="J131" s="188">
        <f t="shared" si="0"/>
        <v>0</v>
      </c>
      <c r="K131" s="189"/>
      <c r="L131" s="190"/>
      <c r="M131" s="191"/>
      <c r="N131" s="192" t="s">
        <v>35</v>
      </c>
      <c r="O131" s="151">
        <v>0</v>
      </c>
      <c r="P131" s="151">
        <f t="shared" si="1"/>
        <v>0</v>
      </c>
      <c r="Q131" s="151">
        <v>0</v>
      </c>
      <c r="R131" s="151">
        <f t="shared" si="2"/>
        <v>0</v>
      </c>
      <c r="S131" s="151">
        <v>0</v>
      </c>
      <c r="T131" s="152">
        <f t="shared" si="3"/>
        <v>0</v>
      </c>
      <c r="AR131" s="153" t="s">
        <v>182</v>
      </c>
      <c r="AT131" s="153" t="s">
        <v>341</v>
      </c>
      <c r="AU131" s="153" t="s">
        <v>80</v>
      </c>
      <c r="AY131" s="3" t="s">
        <v>146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3" t="s">
        <v>80</v>
      </c>
      <c r="BK131" s="155">
        <f t="shared" si="9"/>
        <v>0</v>
      </c>
      <c r="BL131" s="3" t="s">
        <v>87</v>
      </c>
      <c r="BM131" s="153" t="s">
        <v>2995</v>
      </c>
    </row>
    <row r="132" spans="2:65" s="14" customFormat="1" ht="24.2" customHeight="1">
      <c r="B132" s="142"/>
      <c r="C132" s="184" t="s">
        <v>84</v>
      </c>
      <c r="D132" s="184" t="s">
        <v>341</v>
      </c>
      <c r="E132" s="185" t="s">
        <v>2996</v>
      </c>
      <c r="F132" s="186" t="s">
        <v>2997</v>
      </c>
      <c r="G132" s="187" t="s">
        <v>2118</v>
      </c>
      <c r="H132" s="188">
        <v>48</v>
      </c>
      <c r="I132" s="188"/>
      <c r="J132" s="188">
        <f t="shared" si="0"/>
        <v>0</v>
      </c>
      <c r="K132" s="189"/>
      <c r="L132" s="190"/>
      <c r="M132" s="191"/>
      <c r="N132" s="192" t="s">
        <v>35</v>
      </c>
      <c r="O132" s="151">
        <v>0</v>
      </c>
      <c r="P132" s="151">
        <f t="shared" si="1"/>
        <v>0</v>
      </c>
      <c r="Q132" s="151">
        <v>0</v>
      </c>
      <c r="R132" s="151">
        <f t="shared" si="2"/>
        <v>0</v>
      </c>
      <c r="S132" s="151">
        <v>0</v>
      </c>
      <c r="T132" s="152">
        <f t="shared" si="3"/>
        <v>0</v>
      </c>
      <c r="AR132" s="153" t="s">
        <v>182</v>
      </c>
      <c r="AT132" s="153" t="s">
        <v>341</v>
      </c>
      <c r="AU132" s="153" t="s">
        <v>80</v>
      </c>
      <c r="AY132" s="3" t="s">
        <v>146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3" t="s">
        <v>80</v>
      </c>
      <c r="BK132" s="155">
        <f t="shared" si="9"/>
        <v>0</v>
      </c>
      <c r="BL132" s="3" t="s">
        <v>87</v>
      </c>
      <c r="BM132" s="153" t="s">
        <v>2998</v>
      </c>
    </row>
    <row r="133" spans="2:65" s="14" customFormat="1" ht="24.2" customHeight="1">
      <c r="B133" s="142"/>
      <c r="C133" s="184" t="s">
        <v>87</v>
      </c>
      <c r="D133" s="184" t="s">
        <v>341</v>
      </c>
      <c r="E133" s="185" t="s">
        <v>2999</v>
      </c>
      <c r="F133" s="186" t="s">
        <v>3000</v>
      </c>
      <c r="G133" s="187" t="s">
        <v>2846</v>
      </c>
      <c r="H133" s="188">
        <v>2</v>
      </c>
      <c r="I133" s="188"/>
      <c r="J133" s="188">
        <f t="shared" si="0"/>
        <v>0</v>
      </c>
      <c r="K133" s="189"/>
      <c r="L133" s="190"/>
      <c r="M133" s="191"/>
      <c r="N133" s="192" t="s">
        <v>35</v>
      </c>
      <c r="O133" s="151">
        <v>0</v>
      </c>
      <c r="P133" s="151">
        <f t="shared" si="1"/>
        <v>0</v>
      </c>
      <c r="Q133" s="151">
        <v>0</v>
      </c>
      <c r="R133" s="151">
        <f t="shared" si="2"/>
        <v>0</v>
      </c>
      <c r="S133" s="151">
        <v>0</v>
      </c>
      <c r="T133" s="152">
        <f t="shared" si="3"/>
        <v>0</v>
      </c>
      <c r="AR133" s="153" t="s">
        <v>182</v>
      </c>
      <c r="AT133" s="153" t="s">
        <v>341</v>
      </c>
      <c r="AU133" s="153" t="s">
        <v>80</v>
      </c>
      <c r="AY133" s="3" t="s">
        <v>146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3" t="s">
        <v>80</v>
      </c>
      <c r="BK133" s="155">
        <f t="shared" si="9"/>
        <v>0</v>
      </c>
      <c r="BL133" s="3" t="s">
        <v>87</v>
      </c>
      <c r="BM133" s="153" t="s">
        <v>3001</v>
      </c>
    </row>
    <row r="134" spans="2:65" s="14" customFormat="1" ht="24.2" customHeight="1">
      <c r="B134" s="142"/>
      <c r="C134" s="184" t="s">
        <v>168</v>
      </c>
      <c r="D134" s="184" t="s">
        <v>341</v>
      </c>
      <c r="E134" s="185" t="s">
        <v>2848</v>
      </c>
      <c r="F134" s="186" t="s">
        <v>2849</v>
      </c>
      <c r="G134" s="187" t="s">
        <v>165</v>
      </c>
      <c r="H134" s="188">
        <v>14.4</v>
      </c>
      <c r="I134" s="188"/>
      <c r="J134" s="188">
        <f t="shared" si="0"/>
        <v>0</v>
      </c>
      <c r="K134" s="189"/>
      <c r="L134" s="190"/>
      <c r="M134" s="191"/>
      <c r="N134" s="192" t="s">
        <v>35</v>
      </c>
      <c r="O134" s="151">
        <v>0</v>
      </c>
      <c r="P134" s="151">
        <f t="shared" si="1"/>
        <v>0</v>
      </c>
      <c r="Q134" s="151">
        <v>0</v>
      </c>
      <c r="R134" s="151">
        <f t="shared" si="2"/>
        <v>0</v>
      </c>
      <c r="S134" s="151">
        <v>0</v>
      </c>
      <c r="T134" s="152">
        <f t="shared" si="3"/>
        <v>0</v>
      </c>
      <c r="AR134" s="153" t="s">
        <v>182</v>
      </c>
      <c r="AT134" s="153" t="s">
        <v>341</v>
      </c>
      <c r="AU134" s="153" t="s">
        <v>80</v>
      </c>
      <c r="AY134" s="3" t="s">
        <v>146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3" t="s">
        <v>80</v>
      </c>
      <c r="BK134" s="155">
        <f t="shared" si="9"/>
        <v>0</v>
      </c>
      <c r="BL134" s="3" t="s">
        <v>87</v>
      </c>
      <c r="BM134" s="153" t="s">
        <v>3002</v>
      </c>
    </row>
    <row r="135" spans="2:65" s="14" customFormat="1" ht="14.45" customHeight="1">
      <c r="B135" s="142"/>
      <c r="C135" s="184" t="s">
        <v>172</v>
      </c>
      <c r="D135" s="184" t="s">
        <v>341</v>
      </c>
      <c r="E135" s="185" t="s">
        <v>2851</v>
      </c>
      <c r="F135" s="186" t="s">
        <v>2852</v>
      </c>
      <c r="G135" s="187" t="s">
        <v>165</v>
      </c>
      <c r="H135" s="188">
        <v>137.96799999999999</v>
      </c>
      <c r="I135" s="188"/>
      <c r="J135" s="188">
        <f t="shared" si="0"/>
        <v>0</v>
      </c>
      <c r="K135" s="189"/>
      <c r="L135" s="190"/>
      <c r="M135" s="191"/>
      <c r="N135" s="192" t="s">
        <v>35</v>
      </c>
      <c r="O135" s="151">
        <v>0</v>
      </c>
      <c r="P135" s="151">
        <f t="shared" si="1"/>
        <v>0</v>
      </c>
      <c r="Q135" s="151">
        <v>0</v>
      </c>
      <c r="R135" s="151">
        <f t="shared" si="2"/>
        <v>0</v>
      </c>
      <c r="S135" s="151">
        <v>0</v>
      </c>
      <c r="T135" s="152">
        <f t="shared" si="3"/>
        <v>0</v>
      </c>
      <c r="AR135" s="153" t="s">
        <v>182</v>
      </c>
      <c r="AT135" s="153" t="s">
        <v>341</v>
      </c>
      <c r="AU135" s="153" t="s">
        <v>80</v>
      </c>
      <c r="AY135" s="3" t="s">
        <v>146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3" t="s">
        <v>80</v>
      </c>
      <c r="BK135" s="155">
        <f t="shared" si="9"/>
        <v>0</v>
      </c>
      <c r="BL135" s="3" t="s">
        <v>87</v>
      </c>
      <c r="BM135" s="153" t="s">
        <v>3003</v>
      </c>
    </row>
    <row r="136" spans="2:65" s="14" customFormat="1" ht="14.45" customHeight="1">
      <c r="B136" s="142"/>
      <c r="C136" s="184" t="s">
        <v>177</v>
      </c>
      <c r="D136" s="184" t="s">
        <v>341</v>
      </c>
      <c r="E136" s="185" t="s">
        <v>2854</v>
      </c>
      <c r="F136" s="186" t="s">
        <v>2855</v>
      </c>
      <c r="G136" s="187" t="s">
        <v>165</v>
      </c>
      <c r="H136" s="188">
        <v>138</v>
      </c>
      <c r="I136" s="188"/>
      <c r="J136" s="188">
        <f t="shared" si="0"/>
        <v>0</v>
      </c>
      <c r="K136" s="189"/>
      <c r="L136" s="190"/>
      <c r="M136" s="191"/>
      <c r="N136" s="192" t="s">
        <v>35</v>
      </c>
      <c r="O136" s="151">
        <v>0</v>
      </c>
      <c r="P136" s="151">
        <f t="shared" si="1"/>
        <v>0</v>
      </c>
      <c r="Q136" s="151">
        <v>0</v>
      </c>
      <c r="R136" s="151">
        <f t="shared" si="2"/>
        <v>0</v>
      </c>
      <c r="S136" s="151">
        <v>0</v>
      </c>
      <c r="T136" s="152">
        <f t="shared" si="3"/>
        <v>0</v>
      </c>
      <c r="AR136" s="153" t="s">
        <v>182</v>
      </c>
      <c r="AT136" s="153" t="s">
        <v>341</v>
      </c>
      <c r="AU136" s="153" t="s">
        <v>80</v>
      </c>
      <c r="AY136" s="3" t="s">
        <v>146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3" t="s">
        <v>80</v>
      </c>
      <c r="BK136" s="155">
        <f t="shared" si="9"/>
        <v>0</v>
      </c>
      <c r="BL136" s="3" t="s">
        <v>87</v>
      </c>
      <c r="BM136" s="153" t="s">
        <v>3004</v>
      </c>
    </row>
    <row r="137" spans="2:65" s="14" customFormat="1" ht="24.2" customHeight="1">
      <c r="B137" s="142"/>
      <c r="C137" s="184" t="s">
        <v>182</v>
      </c>
      <c r="D137" s="184" t="s">
        <v>341</v>
      </c>
      <c r="E137" s="185" t="s">
        <v>3005</v>
      </c>
      <c r="F137" s="186" t="s">
        <v>3006</v>
      </c>
      <c r="G137" s="187" t="s">
        <v>151</v>
      </c>
      <c r="H137" s="188">
        <v>25</v>
      </c>
      <c r="I137" s="188"/>
      <c r="J137" s="188">
        <f t="shared" si="0"/>
        <v>0</v>
      </c>
      <c r="K137" s="189"/>
      <c r="L137" s="190"/>
      <c r="M137" s="191"/>
      <c r="N137" s="192" t="s">
        <v>35</v>
      </c>
      <c r="O137" s="151">
        <v>0</v>
      </c>
      <c r="P137" s="151">
        <f t="shared" si="1"/>
        <v>0</v>
      </c>
      <c r="Q137" s="151">
        <v>0</v>
      </c>
      <c r="R137" s="151">
        <f t="shared" si="2"/>
        <v>0</v>
      </c>
      <c r="S137" s="151">
        <v>0</v>
      </c>
      <c r="T137" s="152">
        <f t="shared" si="3"/>
        <v>0</v>
      </c>
      <c r="AR137" s="153" t="s">
        <v>182</v>
      </c>
      <c r="AT137" s="153" t="s">
        <v>341</v>
      </c>
      <c r="AU137" s="153" t="s">
        <v>80</v>
      </c>
      <c r="AY137" s="3" t="s">
        <v>146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3" t="s">
        <v>80</v>
      </c>
      <c r="BK137" s="155">
        <f t="shared" si="9"/>
        <v>0</v>
      </c>
      <c r="BL137" s="3" t="s">
        <v>87</v>
      </c>
      <c r="BM137" s="153" t="s">
        <v>3007</v>
      </c>
    </row>
    <row r="138" spans="2:65" s="14" customFormat="1" ht="24.2" customHeight="1">
      <c r="B138" s="142"/>
      <c r="C138" s="184" t="s">
        <v>187</v>
      </c>
      <c r="D138" s="184" t="s">
        <v>341</v>
      </c>
      <c r="E138" s="185" t="s">
        <v>3008</v>
      </c>
      <c r="F138" s="186" t="s">
        <v>3009</v>
      </c>
      <c r="G138" s="187" t="s">
        <v>228</v>
      </c>
      <c r="H138" s="188">
        <v>280.2</v>
      </c>
      <c r="I138" s="188"/>
      <c r="J138" s="188">
        <f t="shared" si="0"/>
        <v>0</v>
      </c>
      <c r="K138" s="189"/>
      <c r="L138" s="190"/>
      <c r="M138" s="191"/>
      <c r="N138" s="192" t="s">
        <v>35</v>
      </c>
      <c r="O138" s="151">
        <v>0</v>
      </c>
      <c r="P138" s="151">
        <f t="shared" si="1"/>
        <v>0</v>
      </c>
      <c r="Q138" s="151">
        <v>0</v>
      </c>
      <c r="R138" s="151">
        <f t="shared" si="2"/>
        <v>0</v>
      </c>
      <c r="S138" s="151">
        <v>0</v>
      </c>
      <c r="T138" s="152">
        <f t="shared" si="3"/>
        <v>0</v>
      </c>
      <c r="AR138" s="153" t="s">
        <v>182</v>
      </c>
      <c r="AT138" s="153" t="s">
        <v>341</v>
      </c>
      <c r="AU138" s="153" t="s">
        <v>80</v>
      </c>
      <c r="AY138" s="3" t="s">
        <v>146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3" t="s">
        <v>80</v>
      </c>
      <c r="BK138" s="155">
        <f t="shared" si="9"/>
        <v>0</v>
      </c>
      <c r="BL138" s="3" t="s">
        <v>87</v>
      </c>
      <c r="BM138" s="153" t="s">
        <v>3010</v>
      </c>
    </row>
    <row r="139" spans="2:65" s="14" customFormat="1" ht="24.2" customHeight="1">
      <c r="B139" s="142"/>
      <c r="C139" s="184" t="s">
        <v>191</v>
      </c>
      <c r="D139" s="184" t="s">
        <v>341</v>
      </c>
      <c r="E139" s="185" t="s">
        <v>3011</v>
      </c>
      <c r="F139" s="186" t="s">
        <v>3012</v>
      </c>
      <c r="G139" s="187" t="s">
        <v>228</v>
      </c>
      <c r="H139" s="188">
        <v>280.2</v>
      </c>
      <c r="I139" s="188"/>
      <c r="J139" s="188">
        <f t="shared" si="0"/>
        <v>0</v>
      </c>
      <c r="K139" s="189"/>
      <c r="L139" s="190"/>
      <c r="M139" s="191"/>
      <c r="N139" s="192" t="s">
        <v>35</v>
      </c>
      <c r="O139" s="151">
        <v>0</v>
      </c>
      <c r="P139" s="151">
        <f t="shared" si="1"/>
        <v>0</v>
      </c>
      <c r="Q139" s="151">
        <v>0</v>
      </c>
      <c r="R139" s="151">
        <f t="shared" si="2"/>
        <v>0</v>
      </c>
      <c r="S139" s="151">
        <v>0</v>
      </c>
      <c r="T139" s="152">
        <f t="shared" si="3"/>
        <v>0</v>
      </c>
      <c r="AR139" s="153" t="s">
        <v>182</v>
      </c>
      <c r="AT139" s="153" t="s">
        <v>341</v>
      </c>
      <c r="AU139" s="153" t="s">
        <v>80</v>
      </c>
      <c r="AY139" s="3" t="s">
        <v>146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3" t="s">
        <v>80</v>
      </c>
      <c r="BK139" s="155">
        <f t="shared" si="9"/>
        <v>0</v>
      </c>
      <c r="BL139" s="3" t="s">
        <v>87</v>
      </c>
      <c r="BM139" s="153" t="s">
        <v>3013</v>
      </c>
    </row>
    <row r="140" spans="2:65" s="14" customFormat="1" ht="24.2" customHeight="1">
      <c r="B140" s="142"/>
      <c r="C140" s="184" t="s">
        <v>197</v>
      </c>
      <c r="D140" s="184" t="s">
        <v>341</v>
      </c>
      <c r="E140" s="185" t="s">
        <v>3014</v>
      </c>
      <c r="F140" s="186" t="s">
        <v>3015</v>
      </c>
      <c r="G140" s="187" t="s">
        <v>165</v>
      </c>
      <c r="H140" s="188">
        <v>20.472000000000001</v>
      </c>
      <c r="I140" s="188"/>
      <c r="J140" s="188">
        <f t="shared" si="0"/>
        <v>0</v>
      </c>
      <c r="K140" s="189"/>
      <c r="L140" s="190"/>
      <c r="M140" s="191"/>
      <c r="N140" s="192" t="s">
        <v>35</v>
      </c>
      <c r="O140" s="151">
        <v>0</v>
      </c>
      <c r="P140" s="151">
        <f t="shared" si="1"/>
        <v>0</v>
      </c>
      <c r="Q140" s="151">
        <v>0</v>
      </c>
      <c r="R140" s="151">
        <f t="shared" si="2"/>
        <v>0</v>
      </c>
      <c r="S140" s="151">
        <v>0</v>
      </c>
      <c r="T140" s="152">
        <f t="shared" si="3"/>
        <v>0</v>
      </c>
      <c r="AR140" s="153" t="s">
        <v>182</v>
      </c>
      <c r="AT140" s="153" t="s">
        <v>341</v>
      </c>
      <c r="AU140" s="153" t="s">
        <v>80</v>
      </c>
      <c r="AY140" s="3" t="s">
        <v>146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3" t="s">
        <v>80</v>
      </c>
      <c r="BK140" s="155">
        <f t="shared" si="9"/>
        <v>0</v>
      </c>
      <c r="BL140" s="3" t="s">
        <v>87</v>
      </c>
      <c r="BM140" s="153" t="s">
        <v>3016</v>
      </c>
    </row>
    <row r="141" spans="2:65" s="14" customFormat="1" ht="24.2" customHeight="1">
      <c r="B141" s="142"/>
      <c r="C141" s="184" t="s">
        <v>201</v>
      </c>
      <c r="D141" s="184" t="s">
        <v>341</v>
      </c>
      <c r="E141" s="185" t="s">
        <v>3017</v>
      </c>
      <c r="F141" s="186" t="s">
        <v>300</v>
      </c>
      <c r="G141" s="187" t="s">
        <v>165</v>
      </c>
      <c r="H141" s="188">
        <v>20.472000000000001</v>
      </c>
      <c r="I141" s="188"/>
      <c r="J141" s="188">
        <f t="shared" si="0"/>
        <v>0</v>
      </c>
      <c r="K141" s="189"/>
      <c r="L141" s="190"/>
      <c r="M141" s="191"/>
      <c r="N141" s="192" t="s">
        <v>35</v>
      </c>
      <c r="O141" s="151">
        <v>0</v>
      </c>
      <c r="P141" s="151">
        <f t="shared" si="1"/>
        <v>0</v>
      </c>
      <c r="Q141" s="151">
        <v>0</v>
      </c>
      <c r="R141" s="151">
        <f t="shared" si="2"/>
        <v>0</v>
      </c>
      <c r="S141" s="151">
        <v>0</v>
      </c>
      <c r="T141" s="152">
        <f t="shared" si="3"/>
        <v>0</v>
      </c>
      <c r="AR141" s="153" t="s">
        <v>182</v>
      </c>
      <c r="AT141" s="153" t="s">
        <v>341</v>
      </c>
      <c r="AU141" s="153" t="s">
        <v>80</v>
      </c>
      <c r="AY141" s="3" t="s">
        <v>146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3" t="s">
        <v>80</v>
      </c>
      <c r="BK141" s="155">
        <f t="shared" si="9"/>
        <v>0</v>
      </c>
      <c r="BL141" s="3" t="s">
        <v>87</v>
      </c>
      <c r="BM141" s="153" t="s">
        <v>3018</v>
      </c>
    </row>
    <row r="142" spans="2:65" s="14" customFormat="1" ht="24.2" customHeight="1">
      <c r="B142" s="142"/>
      <c r="C142" s="184" t="s">
        <v>213</v>
      </c>
      <c r="D142" s="184" t="s">
        <v>341</v>
      </c>
      <c r="E142" s="185" t="s">
        <v>3019</v>
      </c>
      <c r="F142" s="186" t="s">
        <v>333</v>
      </c>
      <c r="G142" s="187" t="s">
        <v>165</v>
      </c>
      <c r="H142" s="188">
        <v>104.908</v>
      </c>
      <c r="I142" s="188"/>
      <c r="J142" s="188">
        <f t="shared" si="0"/>
        <v>0</v>
      </c>
      <c r="K142" s="189"/>
      <c r="L142" s="190"/>
      <c r="M142" s="191"/>
      <c r="N142" s="192" t="s">
        <v>35</v>
      </c>
      <c r="O142" s="151">
        <v>0</v>
      </c>
      <c r="P142" s="151">
        <f t="shared" si="1"/>
        <v>0</v>
      </c>
      <c r="Q142" s="151">
        <v>0</v>
      </c>
      <c r="R142" s="151">
        <f t="shared" si="2"/>
        <v>0</v>
      </c>
      <c r="S142" s="151">
        <v>0</v>
      </c>
      <c r="T142" s="152">
        <f t="shared" si="3"/>
        <v>0</v>
      </c>
      <c r="AR142" s="153" t="s">
        <v>182</v>
      </c>
      <c r="AT142" s="153" t="s">
        <v>341</v>
      </c>
      <c r="AU142" s="153" t="s">
        <v>80</v>
      </c>
      <c r="AY142" s="3" t="s">
        <v>146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3" t="s">
        <v>80</v>
      </c>
      <c r="BK142" s="155">
        <f t="shared" si="9"/>
        <v>0</v>
      </c>
      <c r="BL142" s="3" t="s">
        <v>87</v>
      </c>
      <c r="BM142" s="153" t="s">
        <v>3020</v>
      </c>
    </row>
    <row r="143" spans="2:65" s="14" customFormat="1" ht="24.2" customHeight="1">
      <c r="B143" s="142"/>
      <c r="C143" s="184" t="s">
        <v>217</v>
      </c>
      <c r="D143" s="184" t="s">
        <v>341</v>
      </c>
      <c r="E143" s="185" t="s">
        <v>3021</v>
      </c>
      <c r="F143" s="186" t="s">
        <v>2873</v>
      </c>
      <c r="G143" s="187" t="s">
        <v>165</v>
      </c>
      <c r="H143" s="188">
        <v>24.6</v>
      </c>
      <c r="I143" s="188"/>
      <c r="J143" s="188">
        <f t="shared" si="0"/>
        <v>0</v>
      </c>
      <c r="K143" s="189"/>
      <c r="L143" s="190"/>
      <c r="M143" s="191"/>
      <c r="N143" s="192" t="s">
        <v>35</v>
      </c>
      <c r="O143" s="151">
        <v>0</v>
      </c>
      <c r="P143" s="151">
        <f t="shared" si="1"/>
        <v>0</v>
      </c>
      <c r="Q143" s="151">
        <v>0</v>
      </c>
      <c r="R143" s="151">
        <f t="shared" si="2"/>
        <v>0</v>
      </c>
      <c r="S143" s="151">
        <v>0</v>
      </c>
      <c r="T143" s="152">
        <f t="shared" si="3"/>
        <v>0</v>
      </c>
      <c r="AR143" s="153" t="s">
        <v>182</v>
      </c>
      <c r="AT143" s="153" t="s">
        <v>341</v>
      </c>
      <c r="AU143" s="153" t="s">
        <v>80</v>
      </c>
      <c r="AY143" s="3" t="s">
        <v>146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3" t="s">
        <v>80</v>
      </c>
      <c r="BK143" s="155">
        <f t="shared" si="9"/>
        <v>0</v>
      </c>
      <c r="BL143" s="3" t="s">
        <v>87</v>
      </c>
      <c r="BM143" s="153" t="s">
        <v>3022</v>
      </c>
    </row>
    <row r="144" spans="2:65" s="14" customFormat="1" ht="24.2" customHeight="1">
      <c r="B144" s="142"/>
      <c r="C144" s="184" t="s">
        <v>225</v>
      </c>
      <c r="D144" s="184" t="s">
        <v>341</v>
      </c>
      <c r="E144" s="185" t="s">
        <v>3023</v>
      </c>
      <c r="F144" s="186" t="s">
        <v>3024</v>
      </c>
      <c r="G144" s="187" t="s">
        <v>228</v>
      </c>
      <c r="H144" s="188">
        <v>14.4</v>
      </c>
      <c r="I144" s="188"/>
      <c r="J144" s="188">
        <f t="shared" si="0"/>
        <v>0</v>
      </c>
      <c r="K144" s="189"/>
      <c r="L144" s="190"/>
      <c r="M144" s="191"/>
      <c r="N144" s="192" t="s">
        <v>35</v>
      </c>
      <c r="O144" s="151">
        <v>0</v>
      </c>
      <c r="P144" s="151">
        <f t="shared" si="1"/>
        <v>0</v>
      </c>
      <c r="Q144" s="151">
        <v>0</v>
      </c>
      <c r="R144" s="151">
        <f t="shared" si="2"/>
        <v>0</v>
      </c>
      <c r="S144" s="151">
        <v>0</v>
      </c>
      <c r="T144" s="152">
        <f t="shared" si="3"/>
        <v>0</v>
      </c>
      <c r="AR144" s="153" t="s">
        <v>182</v>
      </c>
      <c r="AT144" s="153" t="s">
        <v>341</v>
      </c>
      <c r="AU144" s="153" t="s">
        <v>80</v>
      </c>
      <c r="AY144" s="3" t="s">
        <v>146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3" t="s">
        <v>80</v>
      </c>
      <c r="BK144" s="155">
        <f t="shared" si="9"/>
        <v>0</v>
      </c>
      <c r="BL144" s="3" t="s">
        <v>87</v>
      </c>
      <c r="BM144" s="153" t="s">
        <v>3025</v>
      </c>
    </row>
    <row r="145" spans="2:65" s="129" customFormat="1" ht="22.9" customHeight="1">
      <c r="B145" s="130"/>
      <c r="D145" s="131" t="s">
        <v>68</v>
      </c>
      <c r="E145" s="140" t="s">
        <v>87</v>
      </c>
      <c r="F145" s="140" t="s">
        <v>2878</v>
      </c>
      <c r="J145" s="141">
        <f>BK145</f>
        <v>0</v>
      </c>
      <c r="L145" s="130"/>
      <c r="M145" s="134"/>
      <c r="P145" s="135">
        <f>SUM(P146:P148)</f>
        <v>0</v>
      </c>
      <c r="R145" s="135">
        <f>SUM(R146:R148)</f>
        <v>0</v>
      </c>
      <c r="T145" s="136">
        <f>SUM(T146:T148)</f>
        <v>0</v>
      </c>
      <c r="AR145" s="131" t="s">
        <v>76</v>
      </c>
      <c r="AT145" s="137" t="s">
        <v>68</v>
      </c>
      <c r="AU145" s="137" t="s">
        <v>76</v>
      </c>
      <c r="AY145" s="131" t="s">
        <v>146</v>
      </c>
      <c r="BK145" s="138">
        <f>SUM(BK146:BK148)</f>
        <v>0</v>
      </c>
    </row>
    <row r="146" spans="2:65" s="14" customFormat="1" ht="37.9" customHeight="1">
      <c r="B146" s="142"/>
      <c r="C146" s="184" t="s">
        <v>232</v>
      </c>
      <c r="D146" s="184" t="s">
        <v>341</v>
      </c>
      <c r="E146" s="185" t="s">
        <v>3026</v>
      </c>
      <c r="F146" s="186" t="s">
        <v>2880</v>
      </c>
      <c r="G146" s="187" t="s">
        <v>165</v>
      </c>
      <c r="H146" s="188">
        <v>12.3</v>
      </c>
      <c r="I146" s="188"/>
      <c r="J146" s="188">
        <f>ROUND(I146*H146,3)</f>
        <v>0</v>
      </c>
      <c r="K146" s="189"/>
      <c r="L146" s="190"/>
      <c r="M146" s="191"/>
      <c r="N146" s="192" t="s">
        <v>35</v>
      </c>
      <c r="O146" s="151">
        <v>0</v>
      </c>
      <c r="P146" s="151">
        <f>O146*H146</f>
        <v>0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AR146" s="153" t="s">
        <v>182</v>
      </c>
      <c r="AT146" s="153" t="s">
        <v>341</v>
      </c>
      <c r="AU146" s="153" t="s">
        <v>80</v>
      </c>
      <c r="AY146" s="3" t="s">
        <v>146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3" t="s">
        <v>80</v>
      </c>
      <c r="BK146" s="155">
        <f>ROUND(I146*H146,3)</f>
        <v>0</v>
      </c>
      <c r="BL146" s="3" t="s">
        <v>87</v>
      </c>
      <c r="BM146" s="153" t="s">
        <v>3027</v>
      </c>
    </row>
    <row r="147" spans="2:65" s="14" customFormat="1" ht="24.2" customHeight="1">
      <c r="B147" s="142"/>
      <c r="C147" s="184" t="s">
        <v>236</v>
      </c>
      <c r="D147" s="184" t="s">
        <v>341</v>
      </c>
      <c r="E147" s="185" t="s">
        <v>3028</v>
      </c>
      <c r="F147" s="186" t="s">
        <v>3029</v>
      </c>
      <c r="G147" s="187" t="s">
        <v>654</v>
      </c>
      <c r="H147" s="188">
        <v>6</v>
      </c>
      <c r="I147" s="188"/>
      <c r="J147" s="188">
        <f>ROUND(I147*H147,3)</f>
        <v>0</v>
      </c>
      <c r="K147" s="189"/>
      <c r="L147" s="190"/>
      <c r="M147" s="191"/>
      <c r="N147" s="192" t="s">
        <v>35</v>
      </c>
      <c r="O147" s="151">
        <v>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AR147" s="153" t="s">
        <v>182</v>
      </c>
      <c r="AT147" s="153" t="s">
        <v>341</v>
      </c>
      <c r="AU147" s="153" t="s">
        <v>80</v>
      </c>
      <c r="AY147" s="3" t="s">
        <v>146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3" t="s">
        <v>80</v>
      </c>
      <c r="BK147" s="155">
        <f>ROUND(I147*H147,3)</f>
        <v>0</v>
      </c>
      <c r="BL147" s="3" t="s">
        <v>87</v>
      </c>
      <c r="BM147" s="153" t="s">
        <v>3030</v>
      </c>
    </row>
    <row r="148" spans="2:65" s="14" customFormat="1" ht="24.2" customHeight="1">
      <c r="B148" s="142"/>
      <c r="C148" s="184" t="s">
        <v>242</v>
      </c>
      <c r="D148" s="184" t="s">
        <v>341</v>
      </c>
      <c r="E148" s="185" t="s">
        <v>3031</v>
      </c>
      <c r="F148" s="186" t="s">
        <v>3032</v>
      </c>
      <c r="G148" s="187" t="s">
        <v>654</v>
      </c>
      <c r="H148" s="188">
        <v>6</v>
      </c>
      <c r="I148" s="188"/>
      <c r="J148" s="188">
        <f>ROUND(I148*H148,3)</f>
        <v>0</v>
      </c>
      <c r="K148" s="189"/>
      <c r="L148" s="190"/>
      <c r="M148" s="191"/>
      <c r="N148" s="192" t="s">
        <v>35</v>
      </c>
      <c r="O148" s="151">
        <v>0</v>
      </c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AR148" s="153" t="s">
        <v>182</v>
      </c>
      <c r="AT148" s="153" t="s">
        <v>341</v>
      </c>
      <c r="AU148" s="153" t="s">
        <v>80</v>
      </c>
      <c r="AY148" s="3" t="s">
        <v>146</v>
      </c>
      <c r="BE148" s="154">
        <f>IF(N148="základná",J148,0)</f>
        <v>0</v>
      </c>
      <c r="BF148" s="154">
        <f>IF(N148="znížená",J148,0)</f>
        <v>0</v>
      </c>
      <c r="BG148" s="154">
        <f>IF(N148="zákl. prenesená",J148,0)</f>
        <v>0</v>
      </c>
      <c r="BH148" s="154">
        <f>IF(N148="zníž. prenesená",J148,0)</f>
        <v>0</v>
      </c>
      <c r="BI148" s="154">
        <f>IF(N148="nulová",J148,0)</f>
        <v>0</v>
      </c>
      <c r="BJ148" s="3" t="s">
        <v>80</v>
      </c>
      <c r="BK148" s="155">
        <f>ROUND(I148*H148,3)</f>
        <v>0</v>
      </c>
      <c r="BL148" s="3" t="s">
        <v>87</v>
      </c>
      <c r="BM148" s="153" t="s">
        <v>3033</v>
      </c>
    </row>
    <row r="149" spans="2:65" s="129" customFormat="1" ht="22.9" customHeight="1">
      <c r="B149" s="130"/>
      <c r="D149" s="131" t="s">
        <v>68</v>
      </c>
      <c r="E149" s="140" t="s">
        <v>168</v>
      </c>
      <c r="F149" s="140" t="s">
        <v>469</v>
      </c>
      <c r="J149" s="141">
        <f>BK149</f>
        <v>0</v>
      </c>
      <c r="L149" s="130"/>
      <c r="M149" s="134"/>
      <c r="P149" s="135">
        <f>SUM(P150:P151)</f>
        <v>0</v>
      </c>
      <c r="R149" s="135">
        <f>SUM(R150:R151)</f>
        <v>0</v>
      </c>
      <c r="T149" s="136">
        <f>SUM(T150:T151)</f>
        <v>0</v>
      </c>
      <c r="AR149" s="131" t="s">
        <v>76</v>
      </c>
      <c r="AT149" s="137" t="s">
        <v>68</v>
      </c>
      <c r="AU149" s="137" t="s">
        <v>76</v>
      </c>
      <c r="AY149" s="131" t="s">
        <v>146</v>
      </c>
      <c r="BK149" s="138">
        <f>SUM(BK150:BK151)</f>
        <v>0</v>
      </c>
    </row>
    <row r="150" spans="2:65" s="14" customFormat="1" ht="24.2" customHeight="1">
      <c r="B150" s="142"/>
      <c r="C150" s="184" t="s">
        <v>246</v>
      </c>
      <c r="D150" s="184" t="s">
        <v>341</v>
      </c>
      <c r="E150" s="185" t="s">
        <v>3034</v>
      </c>
      <c r="F150" s="186" t="s">
        <v>2889</v>
      </c>
      <c r="G150" s="187" t="s">
        <v>228</v>
      </c>
      <c r="H150" s="188">
        <v>16</v>
      </c>
      <c r="I150" s="188"/>
      <c r="J150" s="188">
        <f>ROUND(I150*H150,3)</f>
        <v>0</v>
      </c>
      <c r="K150" s="189"/>
      <c r="L150" s="190"/>
      <c r="M150" s="191"/>
      <c r="N150" s="192" t="s">
        <v>35</v>
      </c>
      <c r="O150" s="151">
        <v>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AR150" s="153" t="s">
        <v>182</v>
      </c>
      <c r="AT150" s="153" t="s">
        <v>341</v>
      </c>
      <c r="AU150" s="153" t="s">
        <v>80</v>
      </c>
      <c r="AY150" s="3" t="s">
        <v>146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3" t="s">
        <v>80</v>
      </c>
      <c r="BK150" s="155">
        <f>ROUND(I150*H150,3)</f>
        <v>0</v>
      </c>
      <c r="BL150" s="3" t="s">
        <v>87</v>
      </c>
      <c r="BM150" s="153" t="s">
        <v>3035</v>
      </c>
    </row>
    <row r="151" spans="2:65" s="14" customFormat="1" ht="37.9" customHeight="1">
      <c r="B151" s="142"/>
      <c r="C151" s="184" t="s">
        <v>6</v>
      </c>
      <c r="D151" s="184" t="s">
        <v>341</v>
      </c>
      <c r="E151" s="185" t="s">
        <v>3036</v>
      </c>
      <c r="F151" s="186" t="s">
        <v>2892</v>
      </c>
      <c r="G151" s="187" t="s">
        <v>228</v>
      </c>
      <c r="H151" s="188">
        <v>16</v>
      </c>
      <c r="I151" s="188"/>
      <c r="J151" s="188">
        <f>ROUND(I151*H151,3)</f>
        <v>0</v>
      </c>
      <c r="K151" s="189"/>
      <c r="L151" s="190"/>
      <c r="M151" s="191"/>
      <c r="N151" s="192" t="s">
        <v>35</v>
      </c>
      <c r="O151" s="151">
        <v>0</v>
      </c>
      <c r="P151" s="151">
        <f>O151*H151</f>
        <v>0</v>
      </c>
      <c r="Q151" s="151">
        <v>0</v>
      </c>
      <c r="R151" s="151">
        <f>Q151*H151</f>
        <v>0</v>
      </c>
      <c r="S151" s="151">
        <v>0</v>
      </c>
      <c r="T151" s="152">
        <f>S151*H151</f>
        <v>0</v>
      </c>
      <c r="AR151" s="153" t="s">
        <v>182</v>
      </c>
      <c r="AT151" s="153" t="s">
        <v>341</v>
      </c>
      <c r="AU151" s="153" t="s">
        <v>80</v>
      </c>
      <c r="AY151" s="3" t="s">
        <v>146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3" t="s">
        <v>80</v>
      </c>
      <c r="BK151" s="155">
        <f>ROUND(I151*H151,3)</f>
        <v>0</v>
      </c>
      <c r="BL151" s="3" t="s">
        <v>87</v>
      </c>
      <c r="BM151" s="153" t="s">
        <v>3037</v>
      </c>
    </row>
    <row r="152" spans="2:65" s="129" customFormat="1" ht="22.9" customHeight="1">
      <c r="B152" s="130"/>
      <c r="D152" s="131" t="s">
        <v>68</v>
      </c>
      <c r="E152" s="140" t="s">
        <v>182</v>
      </c>
      <c r="F152" s="140" t="s">
        <v>2894</v>
      </c>
      <c r="J152" s="141">
        <f>BK152</f>
        <v>0</v>
      </c>
      <c r="L152" s="130"/>
      <c r="M152" s="134"/>
      <c r="P152" s="135">
        <f>SUM(P153:P186)</f>
        <v>0</v>
      </c>
      <c r="R152" s="135">
        <f>SUM(R153:R186)</f>
        <v>0</v>
      </c>
      <c r="T152" s="136">
        <f>SUM(T153:T186)</f>
        <v>0</v>
      </c>
      <c r="AR152" s="131" t="s">
        <v>76</v>
      </c>
      <c r="AT152" s="137" t="s">
        <v>68</v>
      </c>
      <c r="AU152" s="137" t="s">
        <v>76</v>
      </c>
      <c r="AY152" s="131" t="s">
        <v>146</v>
      </c>
      <c r="BK152" s="138">
        <f>SUM(BK153:BK186)</f>
        <v>0</v>
      </c>
    </row>
    <row r="153" spans="2:65" s="14" customFormat="1" ht="24.2" customHeight="1">
      <c r="B153" s="142"/>
      <c r="C153" s="184" t="s">
        <v>254</v>
      </c>
      <c r="D153" s="184" t="s">
        <v>341</v>
      </c>
      <c r="E153" s="185" t="s">
        <v>3038</v>
      </c>
      <c r="F153" s="186" t="s">
        <v>3039</v>
      </c>
      <c r="G153" s="187" t="s">
        <v>654</v>
      </c>
      <c r="H153" s="188">
        <v>2</v>
      </c>
      <c r="I153" s="188"/>
      <c r="J153" s="188">
        <f t="shared" ref="J153:J186" si="10">ROUND(I153*H153,3)</f>
        <v>0</v>
      </c>
      <c r="K153" s="189"/>
      <c r="L153" s="190"/>
      <c r="M153" s="191"/>
      <c r="N153" s="192" t="s">
        <v>35</v>
      </c>
      <c r="O153" s="151">
        <v>0</v>
      </c>
      <c r="P153" s="151">
        <f t="shared" ref="P153:P186" si="11">O153*H153</f>
        <v>0</v>
      </c>
      <c r="Q153" s="151">
        <v>0</v>
      </c>
      <c r="R153" s="151">
        <f t="shared" ref="R153:R186" si="12">Q153*H153</f>
        <v>0</v>
      </c>
      <c r="S153" s="151">
        <v>0</v>
      </c>
      <c r="T153" s="152">
        <f t="shared" ref="T153:T186" si="13">S153*H153</f>
        <v>0</v>
      </c>
      <c r="AR153" s="153" t="s">
        <v>182</v>
      </c>
      <c r="AT153" s="153" t="s">
        <v>341</v>
      </c>
      <c r="AU153" s="153" t="s">
        <v>80</v>
      </c>
      <c r="AY153" s="3" t="s">
        <v>146</v>
      </c>
      <c r="BE153" s="154">
        <f t="shared" ref="BE153:BE186" si="14">IF(N153="základná",J153,0)</f>
        <v>0</v>
      </c>
      <c r="BF153" s="154">
        <f t="shared" ref="BF153:BF186" si="15">IF(N153="znížená",J153,0)</f>
        <v>0</v>
      </c>
      <c r="BG153" s="154">
        <f t="shared" ref="BG153:BG186" si="16">IF(N153="zákl. prenesená",J153,0)</f>
        <v>0</v>
      </c>
      <c r="BH153" s="154">
        <f t="shared" ref="BH153:BH186" si="17">IF(N153="zníž. prenesená",J153,0)</f>
        <v>0</v>
      </c>
      <c r="BI153" s="154">
        <f t="shared" ref="BI153:BI186" si="18">IF(N153="nulová",J153,0)</f>
        <v>0</v>
      </c>
      <c r="BJ153" s="3" t="s">
        <v>80</v>
      </c>
      <c r="BK153" s="155">
        <f t="shared" ref="BK153:BK186" si="19">ROUND(I153*H153,3)</f>
        <v>0</v>
      </c>
      <c r="BL153" s="3" t="s">
        <v>87</v>
      </c>
      <c r="BM153" s="153" t="s">
        <v>3040</v>
      </c>
    </row>
    <row r="154" spans="2:65" s="14" customFormat="1" ht="24.2" customHeight="1">
      <c r="B154" s="142"/>
      <c r="C154" s="184" t="s">
        <v>258</v>
      </c>
      <c r="D154" s="184" t="s">
        <v>341</v>
      </c>
      <c r="E154" s="185" t="s">
        <v>3041</v>
      </c>
      <c r="F154" s="186" t="s">
        <v>3042</v>
      </c>
      <c r="G154" s="187" t="s">
        <v>654</v>
      </c>
      <c r="H154" s="188">
        <v>1</v>
      </c>
      <c r="I154" s="188"/>
      <c r="J154" s="188">
        <f t="shared" si="10"/>
        <v>0</v>
      </c>
      <c r="K154" s="189"/>
      <c r="L154" s="190"/>
      <c r="M154" s="191"/>
      <c r="N154" s="192" t="s">
        <v>35</v>
      </c>
      <c r="O154" s="151">
        <v>0</v>
      </c>
      <c r="P154" s="151">
        <f t="shared" si="11"/>
        <v>0</v>
      </c>
      <c r="Q154" s="151">
        <v>0</v>
      </c>
      <c r="R154" s="151">
        <f t="shared" si="12"/>
        <v>0</v>
      </c>
      <c r="S154" s="151">
        <v>0</v>
      </c>
      <c r="T154" s="152">
        <f t="shared" si="13"/>
        <v>0</v>
      </c>
      <c r="AR154" s="153" t="s">
        <v>182</v>
      </c>
      <c r="AT154" s="153" t="s">
        <v>341</v>
      </c>
      <c r="AU154" s="153" t="s">
        <v>80</v>
      </c>
      <c r="AY154" s="3" t="s">
        <v>146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3" t="s">
        <v>80</v>
      </c>
      <c r="BK154" s="155">
        <f t="shared" si="19"/>
        <v>0</v>
      </c>
      <c r="BL154" s="3" t="s">
        <v>87</v>
      </c>
      <c r="BM154" s="153" t="s">
        <v>3043</v>
      </c>
    </row>
    <row r="155" spans="2:65" s="14" customFormat="1" ht="24.2" customHeight="1">
      <c r="B155" s="142"/>
      <c r="C155" s="184" t="s">
        <v>266</v>
      </c>
      <c r="D155" s="184" t="s">
        <v>341</v>
      </c>
      <c r="E155" s="185" t="s">
        <v>3044</v>
      </c>
      <c r="F155" s="186" t="s">
        <v>3045</v>
      </c>
      <c r="G155" s="187" t="s">
        <v>151</v>
      </c>
      <c r="H155" s="188">
        <v>25</v>
      </c>
      <c r="I155" s="188"/>
      <c r="J155" s="188">
        <f t="shared" si="10"/>
        <v>0</v>
      </c>
      <c r="K155" s="189"/>
      <c r="L155" s="190"/>
      <c r="M155" s="191"/>
      <c r="N155" s="192" t="s">
        <v>35</v>
      </c>
      <c r="O155" s="151">
        <v>0</v>
      </c>
      <c r="P155" s="151">
        <f t="shared" si="11"/>
        <v>0</v>
      </c>
      <c r="Q155" s="151">
        <v>0</v>
      </c>
      <c r="R155" s="151">
        <f t="shared" si="12"/>
        <v>0</v>
      </c>
      <c r="S155" s="151">
        <v>0</v>
      </c>
      <c r="T155" s="152">
        <f t="shared" si="13"/>
        <v>0</v>
      </c>
      <c r="AR155" s="153" t="s">
        <v>182</v>
      </c>
      <c r="AT155" s="153" t="s">
        <v>341</v>
      </c>
      <c r="AU155" s="153" t="s">
        <v>80</v>
      </c>
      <c r="AY155" s="3" t="s">
        <v>146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3" t="s">
        <v>80</v>
      </c>
      <c r="BK155" s="155">
        <f t="shared" si="19"/>
        <v>0</v>
      </c>
      <c r="BL155" s="3" t="s">
        <v>87</v>
      </c>
      <c r="BM155" s="153" t="s">
        <v>3046</v>
      </c>
    </row>
    <row r="156" spans="2:65" s="14" customFormat="1" ht="14.45" customHeight="1">
      <c r="B156" s="142"/>
      <c r="C156" s="184" t="s">
        <v>271</v>
      </c>
      <c r="D156" s="184" t="s">
        <v>341</v>
      </c>
      <c r="E156" s="185" t="s">
        <v>3047</v>
      </c>
      <c r="F156" s="186" t="s">
        <v>3048</v>
      </c>
      <c r="G156" s="187" t="s">
        <v>151</v>
      </c>
      <c r="H156" s="188">
        <v>27.324999999999999</v>
      </c>
      <c r="I156" s="188"/>
      <c r="J156" s="188">
        <f t="shared" si="10"/>
        <v>0</v>
      </c>
      <c r="K156" s="189"/>
      <c r="L156" s="190"/>
      <c r="M156" s="191"/>
      <c r="N156" s="192" t="s">
        <v>35</v>
      </c>
      <c r="O156" s="151">
        <v>0</v>
      </c>
      <c r="P156" s="151">
        <f t="shared" si="11"/>
        <v>0</v>
      </c>
      <c r="Q156" s="151">
        <v>0</v>
      </c>
      <c r="R156" s="151">
        <f t="shared" si="12"/>
        <v>0</v>
      </c>
      <c r="S156" s="151">
        <v>0</v>
      </c>
      <c r="T156" s="152">
        <f t="shared" si="13"/>
        <v>0</v>
      </c>
      <c r="AR156" s="153" t="s">
        <v>182</v>
      </c>
      <c r="AT156" s="153" t="s">
        <v>341</v>
      </c>
      <c r="AU156" s="153" t="s">
        <v>80</v>
      </c>
      <c r="AY156" s="3" t="s">
        <v>146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3" t="s">
        <v>80</v>
      </c>
      <c r="BK156" s="155">
        <f t="shared" si="19"/>
        <v>0</v>
      </c>
      <c r="BL156" s="3" t="s">
        <v>87</v>
      </c>
      <c r="BM156" s="153" t="s">
        <v>3049</v>
      </c>
    </row>
    <row r="157" spans="2:65" s="14" customFormat="1" ht="24.2" customHeight="1">
      <c r="B157" s="142"/>
      <c r="C157" s="184" t="s">
        <v>276</v>
      </c>
      <c r="D157" s="184" t="s">
        <v>341</v>
      </c>
      <c r="E157" s="185" t="s">
        <v>3050</v>
      </c>
      <c r="F157" s="186" t="s">
        <v>3051</v>
      </c>
      <c r="G157" s="187" t="s">
        <v>151</v>
      </c>
      <c r="H157" s="188">
        <v>25</v>
      </c>
      <c r="I157" s="188"/>
      <c r="J157" s="188">
        <f t="shared" si="10"/>
        <v>0</v>
      </c>
      <c r="K157" s="189"/>
      <c r="L157" s="190"/>
      <c r="M157" s="191"/>
      <c r="N157" s="192" t="s">
        <v>35</v>
      </c>
      <c r="O157" s="151">
        <v>0</v>
      </c>
      <c r="P157" s="151">
        <f t="shared" si="11"/>
        <v>0</v>
      </c>
      <c r="Q157" s="151">
        <v>0</v>
      </c>
      <c r="R157" s="151">
        <f t="shared" si="12"/>
        <v>0</v>
      </c>
      <c r="S157" s="151">
        <v>0</v>
      </c>
      <c r="T157" s="152">
        <f t="shared" si="13"/>
        <v>0</v>
      </c>
      <c r="AR157" s="153" t="s">
        <v>182</v>
      </c>
      <c r="AT157" s="153" t="s">
        <v>341</v>
      </c>
      <c r="AU157" s="153" t="s">
        <v>80</v>
      </c>
      <c r="AY157" s="3" t="s">
        <v>146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3" t="s">
        <v>80</v>
      </c>
      <c r="BK157" s="155">
        <f t="shared" si="19"/>
        <v>0</v>
      </c>
      <c r="BL157" s="3" t="s">
        <v>87</v>
      </c>
      <c r="BM157" s="153" t="s">
        <v>3052</v>
      </c>
    </row>
    <row r="158" spans="2:65" s="14" customFormat="1" ht="14.45" customHeight="1">
      <c r="B158" s="142"/>
      <c r="C158" s="184" t="s">
        <v>281</v>
      </c>
      <c r="D158" s="184" t="s">
        <v>341</v>
      </c>
      <c r="E158" s="185" t="s">
        <v>3053</v>
      </c>
      <c r="F158" s="186" t="s">
        <v>3054</v>
      </c>
      <c r="G158" s="187" t="s">
        <v>151</v>
      </c>
      <c r="H158" s="188">
        <v>27.32</v>
      </c>
      <c r="I158" s="188"/>
      <c r="J158" s="188">
        <f t="shared" si="10"/>
        <v>0</v>
      </c>
      <c r="K158" s="189"/>
      <c r="L158" s="190"/>
      <c r="M158" s="191"/>
      <c r="N158" s="192" t="s">
        <v>35</v>
      </c>
      <c r="O158" s="151">
        <v>0</v>
      </c>
      <c r="P158" s="151">
        <f t="shared" si="11"/>
        <v>0</v>
      </c>
      <c r="Q158" s="151">
        <v>0</v>
      </c>
      <c r="R158" s="151">
        <f t="shared" si="12"/>
        <v>0</v>
      </c>
      <c r="S158" s="151">
        <v>0</v>
      </c>
      <c r="T158" s="152">
        <f t="shared" si="13"/>
        <v>0</v>
      </c>
      <c r="AR158" s="153" t="s">
        <v>182</v>
      </c>
      <c r="AT158" s="153" t="s">
        <v>341</v>
      </c>
      <c r="AU158" s="153" t="s">
        <v>80</v>
      </c>
      <c r="AY158" s="3" t="s">
        <v>146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3" t="s">
        <v>80</v>
      </c>
      <c r="BK158" s="155">
        <f t="shared" si="19"/>
        <v>0</v>
      </c>
      <c r="BL158" s="3" t="s">
        <v>87</v>
      </c>
      <c r="BM158" s="153" t="s">
        <v>3055</v>
      </c>
    </row>
    <row r="159" spans="2:65" s="14" customFormat="1" ht="14.45" customHeight="1">
      <c r="B159" s="142"/>
      <c r="C159" s="184" t="s">
        <v>289</v>
      </c>
      <c r="D159" s="184" t="s">
        <v>341</v>
      </c>
      <c r="E159" s="185" t="s">
        <v>3056</v>
      </c>
      <c r="F159" s="186" t="s">
        <v>3057</v>
      </c>
      <c r="G159" s="187" t="s">
        <v>654</v>
      </c>
      <c r="H159" s="188">
        <v>1</v>
      </c>
      <c r="I159" s="188"/>
      <c r="J159" s="188">
        <f t="shared" si="10"/>
        <v>0</v>
      </c>
      <c r="K159" s="189"/>
      <c r="L159" s="190"/>
      <c r="M159" s="191"/>
      <c r="N159" s="192" t="s">
        <v>35</v>
      </c>
      <c r="O159" s="151">
        <v>0</v>
      </c>
      <c r="P159" s="151">
        <f t="shared" si="11"/>
        <v>0</v>
      </c>
      <c r="Q159" s="151">
        <v>0</v>
      </c>
      <c r="R159" s="151">
        <f t="shared" si="12"/>
        <v>0</v>
      </c>
      <c r="S159" s="151">
        <v>0</v>
      </c>
      <c r="T159" s="152">
        <f t="shared" si="13"/>
        <v>0</v>
      </c>
      <c r="AR159" s="153" t="s">
        <v>182</v>
      </c>
      <c r="AT159" s="153" t="s">
        <v>341</v>
      </c>
      <c r="AU159" s="153" t="s">
        <v>80</v>
      </c>
      <c r="AY159" s="3" t="s">
        <v>146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3" t="s">
        <v>80</v>
      </c>
      <c r="BK159" s="155">
        <f t="shared" si="19"/>
        <v>0</v>
      </c>
      <c r="BL159" s="3" t="s">
        <v>87</v>
      </c>
      <c r="BM159" s="153" t="s">
        <v>3058</v>
      </c>
    </row>
    <row r="160" spans="2:65" s="14" customFormat="1" ht="24.2" customHeight="1">
      <c r="B160" s="142"/>
      <c r="C160" s="184" t="s">
        <v>294</v>
      </c>
      <c r="D160" s="184" t="s">
        <v>341</v>
      </c>
      <c r="E160" s="185" t="s">
        <v>3059</v>
      </c>
      <c r="F160" s="186" t="s">
        <v>3060</v>
      </c>
      <c r="G160" s="187" t="s">
        <v>151</v>
      </c>
      <c r="H160" s="188">
        <v>48</v>
      </c>
      <c r="I160" s="188"/>
      <c r="J160" s="188">
        <f t="shared" si="10"/>
        <v>0</v>
      </c>
      <c r="K160" s="189"/>
      <c r="L160" s="190"/>
      <c r="M160" s="191"/>
      <c r="N160" s="192" t="s">
        <v>35</v>
      </c>
      <c r="O160" s="151">
        <v>0</v>
      </c>
      <c r="P160" s="151">
        <f t="shared" si="11"/>
        <v>0</v>
      </c>
      <c r="Q160" s="151">
        <v>0</v>
      </c>
      <c r="R160" s="151">
        <f t="shared" si="12"/>
        <v>0</v>
      </c>
      <c r="S160" s="151">
        <v>0</v>
      </c>
      <c r="T160" s="152">
        <f t="shared" si="13"/>
        <v>0</v>
      </c>
      <c r="AR160" s="153" t="s">
        <v>182</v>
      </c>
      <c r="AT160" s="153" t="s">
        <v>341</v>
      </c>
      <c r="AU160" s="153" t="s">
        <v>80</v>
      </c>
      <c r="AY160" s="3" t="s">
        <v>146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3" t="s">
        <v>80</v>
      </c>
      <c r="BK160" s="155">
        <f t="shared" si="19"/>
        <v>0</v>
      </c>
      <c r="BL160" s="3" t="s">
        <v>87</v>
      </c>
      <c r="BM160" s="153" t="s">
        <v>3061</v>
      </c>
    </row>
    <row r="161" spans="2:65" s="14" customFormat="1" ht="24.2" customHeight="1">
      <c r="B161" s="142"/>
      <c r="C161" s="184" t="s">
        <v>298</v>
      </c>
      <c r="D161" s="184" t="s">
        <v>341</v>
      </c>
      <c r="E161" s="185" t="s">
        <v>3062</v>
      </c>
      <c r="F161" s="186" t="s">
        <v>3063</v>
      </c>
      <c r="G161" s="187" t="s">
        <v>151</v>
      </c>
      <c r="H161" s="188">
        <v>34</v>
      </c>
      <c r="I161" s="188"/>
      <c r="J161" s="188">
        <f t="shared" si="10"/>
        <v>0</v>
      </c>
      <c r="K161" s="189"/>
      <c r="L161" s="190"/>
      <c r="M161" s="191"/>
      <c r="N161" s="192" t="s">
        <v>35</v>
      </c>
      <c r="O161" s="151">
        <v>0</v>
      </c>
      <c r="P161" s="151">
        <f t="shared" si="11"/>
        <v>0</v>
      </c>
      <c r="Q161" s="151">
        <v>0</v>
      </c>
      <c r="R161" s="151">
        <f t="shared" si="12"/>
        <v>0</v>
      </c>
      <c r="S161" s="151">
        <v>0</v>
      </c>
      <c r="T161" s="152">
        <f t="shared" si="13"/>
        <v>0</v>
      </c>
      <c r="AR161" s="153" t="s">
        <v>182</v>
      </c>
      <c r="AT161" s="153" t="s">
        <v>341</v>
      </c>
      <c r="AU161" s="153" t="s">
        <v>80</v>
      </c>
      <c r="AY161" s="3" t="s">
        <v>146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3" t="s">
        <v>80</v>
      </c>
      <c r="BK161" s="155">
        <f t="shared" si="19"/>
        <v>0</v>
      </c>
      <c r="BL161" s="3" t="s">
        <v>87</v>
      </c>
      <c r="BM161" s="153" t="s">
        <v>3064</v>
      </c>
    </row>
    <row r="162" spans="2:65" s="14" customFormat="1" ht="24.2" customHeight="1">
      <c r="B162" s="142"/>
      <c r="C162" s="184" t="s">
        <v>303</v>
      </c>
      <c r="D162" s="184" t="s">
        <v>341</v>
      </c>
      <c r="E162" s="185" t="s">
        <v>3065</v>
      </c>
      <c r="F162" s="186" t="s">
        <v>3066</v>
      </c>
      <c r="G162" s="187" t="s">
        <v>654</v>
      </c>
      <c r="H162" s="188">
        <v>18.516999999999999</v>
      </c>
      <c r="I162" s="188"/>
      <c r="J162" s="188">
        <f t="shared" si="10"/>
        <v>0</v>
      </c>
      <c r="K162" s="189"/>
      <c r="L162" s="190"/>
      <c r="M162" s="191"/>
      <c r="N162" s="192" t="s">
        <v>35</v>
      </c>
      <c r="O162" s="151">
        <v>0</v>
      </c>
      <c r="P162" s="151">
        <f t="shared" si="11"/>
        <v>0</v>
      </c>
      <c r="Q162" s="151">
        <v>0</v>
      </c>
      <c r="R162" s="151">
        <f t="shared" si="12"/>
        <v>0</v>
      </c>
      <c r="S162" s="151">
        <v>0</v>
      </c>
      <c r="T162" s="152">
        <f t="shared" si="13"/>
        <v>0</v>
      </c>
      <c r="AR162" s="153" t="s">
        <v>182</v>
      </c>
      <c r="AT162" s="153" t="s">
        <v>341</v>
      </c>
      <c r="AU162" s="153" t="s">
        <v>80</v>
      </c>
      <c r="AY162" s="3" t="s">
        <v>146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3" t="s">
        <v>80</v>
      </c>
      <c r="BK162" s="155">
        <f t="shared" si="19"/>
        <v>0</v>
      </c>
      <c r="BL162" s="3" t="s">
        <v>87</v>
      </c>
      <c r="BM162" s="153" t="s">
        <v>3067</v>
      </c>
    </row>
    <row r="163" spans="2:65" s="14" customFormat="1" ht="24.2" customHeight="1">
      <c r="B163" s="142"/>
      <c r="C163" s="184" t="s">
        <v>308</v>
      </c>
      <c r="D163" s="184" t="s">
        <v>341</v>
      </c>
      <c r="E163" s="185" t="s">
        <v>3068</v>
      </c>
      <c r="F163" s="186" t="s">
        <v>3069</v>
      </c>
      <c r="G163" s="187" t="s">
        <v>654</v>
      </c>
      <c r="H163" s="188">
        <v>12</v>
      </c>
      <c r="I163" s="188"/>
      <c r="J163" s="188">
        <f t="shared" si="10"/>
        <v>0</v>
      </c>
      <c r="K163" s="189"/>
      <c r="L163" s="190"/>
      <c r="M163" s="191"/>
      <c r="N163" s="192" t="s">
        <v>35</v>
      </c>
      <c r="O163" s="151">
        <v>0</v>
      </c>
      <c r="P163" s="151">
        <f t="shared" si="11"/>
        <v>0</v>
      </c>
      <c r="Q163" s="151">
        <v>0</v>
      </c>
      <c r="R163" s="151">
        <f t="shared" si="12"/>
        <v>0</v>
      </c>
      <c r="S163" s="151">
        <v>0</v>
      </c>
      <c r="T163" s="152">
        <f t="shared" si="13"/>
        <v>0</v>
      </c>
      <c r="AR163" s="153" t="s">
        <v>182</v>
      </c>
      <c r="AT163" s="153" t="s">
        <v>341</v>
      </c>
      <c r="AU163" s="153" t="s">
        <v>80</v>
      </c>
      <c r="AY163" s="3" t="s">
        <v>146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3" t="s">
        <v>80</v>
      </c>
      <c r="BK163" s="155">
        <f t="shared" si="19"/>
        <v>0</v>
      </c>
      <c r="BL163" s="3" t="s">
        <v>87</v>
      </c>
      <c r="BM163" s="153" t="s">
        <v>3070</v>
      </c>
    </row>
    <row r="164" spans="2:65" s="14" customFormat="1" ht="24.2" customHeight="1">
      <c r="B164" s="142"/>
      <c r="C164" s="184" t="s">
        <v>312</v>
      </c>
      <c r="D164" s="184" t="s">
        <v>341</v>
      </c>
      <c r="E164" s="185" t="s">
        <v>3071</v>
      </c>
      <c r="F164" s="186" t="s">
        <v>3072</v>
      </c>
      <c r="G164" s="187" t="s">
        <v>151</v>
      </c>
      <c r="H164" s="188">
        <v>2.5</v>
      </c>
      <c r="I164" s="188"/>
      <c r="J164" s="188">
        <f t="shared" si="10"/>
        <v>0</v>
      </c>
      <c r="K164" s="189"/>
      <c r="L164" s="190"/>
      <c r="M164" s="191"/>
      <c r="N164" s="192" t="s">
        <v>35</v>
      </c>
      <c r="O164" s="151">
        <v>0</v>
      </c>
      <c r="P164" s="151">
        <f t="shared" si="11"/>
        <v>0</v>
      </c>
      <c r="Q164" s="151">
        <v>0</v>
      </c>
      <c r="R164" s="151">
        <f t="shared" si="12"/>
        <v>0</v>
      </c>
      <c r="S164" s="151">
        <v>0</v>
      </c>
      <c r="T164" s="152">
        <f t="shared" si="13"/>
        <v>0</v>
      </c>
      <c r="AR164" s="153" t="s">
        <v>182</v>
      </c>
      <c r="AT164" s="153" t="s">
        <v>341</v>
      </c>
      <c r="AU164" s="153" t="s">
        <v>80</v>
      </c>
      <c r="AY164" s="3" t="s">
        <v>146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3" t="s">
        <v>80</v>
      </c>
      <c r="BK164" s="155">
        <f t="shared" si="19"/>
        <v>0</v>
      </c>
      <c r="BL164" s="3" t="s">
        <v>87</v>
      </c>
      <c r="BM164" s="153" t="s">
        <v>3073</v>
      </c>
    </row>
    <row r="165" spans="2:65" s="14" customFormat="1" ht="14.45" customHeight="1">
      <c r="B165" s="142"/>
      <c r="C165" s="184" t="s">
        <v>315</v>
      </c>
      <c r="D165" s="184" t="s">
        <v>341</v>
      </c>
      <c r="E165" s="185" t="s">
        <v>3074</v>
      </c>
      <c r="F165" s="186" t="s">
        <v>3075</v>
      </c>
      <c r="G165" s="187" t="s">
        <v>151</v>
      </c>
      <c r="H165" s="188">
        <v>2.7330000000000001</v>
      </c>
      <c r="I165" s="188"/>
      <c r="J165" s="188">
        <f t="shared" si="10"/>
        <v>0</v>
      </c>
      <c r="K165" s="189"/>
      <c r="L165" s="190"/>
      <c r="M165" s="191"/>
      <c r="N165" s="192" t="s">
        <v>35</v>
      </c>
      <c r="O165" s="151">
        <v>0</v>
      </c>
      <c r="P165" s="151">
        <f t="shared" si="11"/>
        <v>0</v>
      </c>
      <c r="Q165" s="151">
        <v>0</v>
      </c>
      <c r="R165" s="151">
        <f t="shared" si="12"/>
        <v>0</v>
      </c>
      <c r="S165" s="151">
        <v>0</v>
      </c>
      <c r="T165" s="152">
        <f t="shared" si="13"/>
        <v>0</v>
      </c>
      <c r="AR165" s="153" t="s">
        <v>182</v>
      </c>
      <c r="AT165" s="153" t="s">
        <v>341</v>
      </c>
      <c r="AU165" s="153" t="s">
        <v>80</v>
      </c>
      <c r="AY165" s="3" t="s">
        <v>146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3" t="s">
        <v>80</v>
      </c>
      <c r="BK165" s="155">
        <f t="shared" si="19"/>
        <v>0</v>
      </c>
      <c r="BL165" s="3" t="s">
        <v>87</v>
      </c>
      <c r="BM165" s="153" t="s">
        <v>3076</v>
      </c>
    </row>
    <row r="166" spans="2:65" s="14" customFormat="1" ht="24.2" customHeight="1">
      <c r="B166" s="142"/>
      <c r="C166" s="184" t="s">
        <v>319</v>
      </c>
      <c r="D166" s="184" t="s">
        <v>341</v>
      </c>
      <c r="E166" s="185" t="s">
        <v>3077</v>
      </c>
      <c r="F166" s="186" t="s">
        <v>3078</v>
      </c>
      <c r="G166" s="187" t="s">
        <v>654</v>
      </c>
      <c r="H166" s="188">
        <v>1.093</v>
      </c>
      <c r="I166" s="188"/>
      <c r="J166" s="188">
        <f t="shared" si="10"/>
        <v>0</v>
      </c>
      <c r="K166" s="189"/>
      <c r="L166" s="190"/>
      <c r="M166" s="191"/>
      <c r="N166" s="192" t="s">
        <v>35</v>
      </c>
      <c r="O166" s="151">
        <v>0</v>
      </c>
      <c r="P166" s="151">
        <f t="shared" si="11"/>
        <v>0</v>
      </c>
      <c r="Q166" s="151">
        <v>0</v>
      </c>
      <c r="R166" s="151">
        <f t="shared" si="12"/>
        <v>0</v>
      </c>
      <c r="S166" s="151">
        <v>0</v>
      </c>
      <c r="T166" s="152">
        <f t="shared" si="13"/>
        <v>0</v>
      </c>
      <c r="AR166" s="153" t="s">
        <v>182</v>
      </c>
      <c r="AT166" s="153" t="s">
        <v>341</v>
      </c>
      <c r="AU166" s="153" t="s">
        <v>80</v>
      </c>
      <c r="AY166" s="3" t="s">
        <v>146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3" t="s">
        <v>80</v>
      </c>
      <c r="BK166" s="155">
        <f t="shared" si="19"/>
        <v>0</v>
      </c>
      <c r="BL166" s="3" t="s">
        <v>87</v>
      </c>
      <c r="BM166" s="153" t="s">
        <v>3079</v>
      </c>
    </row>
    <row r="167" spans="2:65" s="14" customFormat="1" ht="24.2" customHeight="1">
      <c r="B167" s="142"/>
      <c r="C167" s="184" t="s">
        <v>331</v>
      </c>
      <c r="D167" s="184" t="s">
        <v>341</v>
      </c>
      <c r="E167" s="185" t="s">
        <v>3080</v>
      </c>
      <c r="F167" s="186" t="s">
        <v>3081</v>
      </c>
      <c r="G167" s="187" t="s">
        <v>654</v>
      </c>
      <c r="H167" s="188">
        <v>4</v>
      </c>
      <c r="I167" s="188"/>
      <c r="J167" s="188">
        <f t="shared" si="10"/>
        <v>0</v>
      </c>
      <c r="K167" s="189"/>
      <c r="L167" s="190"/>
      <c r="M167" s="191"/>
      <c r="N167" s="192" t="s">
        <v>35</v>
      </c>
      <c r="O167" s="151">
        <v>0</v>
      </c>
      <c r="P167" s="151">
        <f t="shared" si="11"/>
        <v>0</v>
      </c>
      <c r="Q167" s="151">
        <v>0</v>
      </c>
      <c r="R167" s="151">
        <f t="shared" si="12"/>
        <v>0</v>
      </c>
      <c r="S167" s="151">
        <v>0</v>
      </c>
      <c r="T167" s="152">
        <f t="shared" si="13"/>
        <v>0</v>
      </c>
      <c r="AR167" s="153" t="s">
        <v>182</v>
      </c>
      <c r="AT167" s="153" t="s">
        <v>341</v>
      </c>
      <c r="AU167" s="153" t="s">
        <v>80</v>
      </c>
      <c r="AY167" s="3" t="s">
        <v>146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3" t="s">
        <v>80</v>
      </c>
      <c r="BK167" s="155">
        <f t="shared" si="19"/>
        <v>0</v>
      </c>
      <c r="BL167" s="3" t="s">
        <v>87</v>
      </c>
      <c r="BM167" s="153" t="s">
        <v>3082</v>
      </c>
    </row>
    <row r="168" spans="2:65" s="14" customFormat="1" ht="24.2" customHeight="1">
      <c r="B168" s="142"/>
      <c r="C168" s="184" t="s">
        <v>335</v>
      </c>
      <c r="D168" s="184" t="s">
        <v>341</v>
      </c>
      <c r="E168" s="185" t="s">
        <v>3083</v>
      </c>
      <c r="F168" s="186" t="s">
        <v>3084</v>
      </c>
      <c r="G168" s="187" t="s">
        <v>654</v>
      </c>
      <c r="H168" s="188">
        <v>1</v>
      </c>
      <c r="I168" s="188"/>
      <c r="J168" s="188">
        <f t="shared" si="10"/>
        <v>0</v>
      </c>
      <c r="K168" s="189"/>
      <c r="L168" s="190"/>
      <c r="M168" s="191"/>
      <c r="N168" s="192" t="s">
        <v>35</v>
      </c>
      <c r="O168" s="151">
        <v>0</v>
      </c>
      <c r="P168" s="151">
        <f t="shared" si="11"/>
        <v>0</v>
      </c>
      <c r="Q168" s="151">
        <v>0</v>
      </c>
      <c r="R168" s="151">
        <f t="shared" si="12"/>
        <v>0</v>
      </c>
      <c r="S168" s="151">
        <v>0</v>
      </c>
      <c r="T168" s="152">
        <f t="shared" si="13"/>
        <v>0</v>
      </c>
      <c r="AR168" s="153" t="s">
        <v>182</v>
      </c>
      <c r="AT168" s="153" t="s">
        <v>341</v>
      </c>
      <c r="AU168" s="153" t="s">
        <v>80</v>
      </c>
      <c r="AY168" s="3" t="s">
        <v>146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3" t="s">
        <v>80</v>
      </c>
      <c r="BK168" s="155">
        <f t="shared" si="19"/>
        <v>0</v>
      </c>
      <c r="BL168" s="3" t="s">
        <v>87</v>
      </c>
      <c r="BM168" s="153" t="s">
        <v>3085</v>
      </c>
    </row>
    <row r="169" spans="2:65" s="14" customFormat="1" ht="14.45" customHeight="1">
      <c r="B169" s="142"/>
      <c r="C169" s="184" t="s">
        <v>340</v>
      </c>
      <c r="D169" s="184" t="s">
        <v>341</v>
      </c>
      <c r="E169" s="185" t="s">
        <v>3086</v>
      </c>
      <c r="F169" s="186" t="s">
        <v>3087</v>
      </c>
      <c r="G169" s="187" t="s">
        <v>654</v>
      </c>
      <c r="H169" s="188">
        <v>1</v>
      </c>
      <c r="I169" s="188"/>
      <c r="J169" s="188">
        <f t="shared" si="10"/>
        <v>0</v>
      </c>
      <c r="K169" s="189"/>
      <c r="L169" s="190"/>
      <c r="M169" s="191"/>
      <c r="N169" s="192" t="s">
        <v>35</v>
      </c>
      <c r="O169" s="151">
        <v>0</v>
      </c>
      <c r="P169" s="151">
        <f t="shared" si="11"/>
        <v>0</v>
      </c>
      <c r="Q169" s="151">
        <v>0</v>
      </c>
      <c r="R169" s="151">
        <f t="shared" si="12"/>
        <v>0</v>
      </c>
      <c r="S169" s="151">
        <v>0</v>
      </c>
      <c r="T169" s="152">
        <f t="shared" si="13"/>
        <v>0</v>
      </c>
      <c r="AR169" s="153" t="s">
        <v>182</v>
      </c>
      <c r="AT169" s="153" t="s">
        <v>341</v>
      </c>
      <c r="AU169" s="153" t="s">
        <v>80</v>
      </c>
      <c r="AY169" s="3" t="s">
        <v>146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3" t="s">
        <v>80</v>
      </c>
      <c r="BK169" s="155">
        <f t="shared" si="19"/>
        <v>0</v>
      </c>
      <c r="BL169" s="3" t="s">
        <v>87</v>
      </c>
      <c r="BM169" s="153" t="s">
        <v>3088</v>
      </c>
    </row>
    <row r="170" spans="2:65" s="14" customFormat="1" ht="24.2" customHeight="1">
      <c r="B170" s="142"/>
      <c r="C170" s="184" t="s">
        <v>346</v>
      </c>
      <c r="D170" s="184" t="s">
        <v>341</v>
      </c>
      <c r="E170" s="185" t="s">
        <v>3089</v>
      </c>
      <c r="F170" s="186" t="s">
        <v>3090</v>
      </c>
      <c r="G170" s="187" t="s">
        <v>654</v>
      </c>
      <c r="H170" s="188">
        <v>1</v>
      </c>
      <c r="I170" s="188"/>
      <c r="J170" s="188">
        <f t="shared" si="10"/>
        <v>0</v>
      </c>
      <c r="K170" s="189"/>
      <c r="L170" s="190"/>
      <c r="M170" s="191"/>
      <c r="N170" s="192" t="s">
        <v>35</v>
      </c>
      <c r="O170" s="151">
        <v>0</v>
      </c>
      <c r="P170" s="151">
        <f t="shared" si="11"/>
        <v>0</v>
      </c>
      <c r="Q170" s="151">
        <v>0</v>
      </c>
      <c r="R170" s="151">
        <f t="shared" si="12"/>
        <v>0</v>
      </c>
      <c r="S170" s="151">
        <v>0</v>
      </c>
      <c r="T170" s="152">
        <f t="shared" si="13"/>
        <v>0</v>
      </c>
      <c r="AR170" s="153" t="s">
        <v>182</v>
      </c>
      <c r="AT170" s="153" t="s">
        <v>341</v>
      </c>
      <c r="AU170" s="153" t="s">
        <v>80</v>
      </c>
      <c r="AY170" s="3" t="s">
        <v>146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3" t="s">
        <v>80</v>
      </c>
      <c r="BK170" s="155">
        <f t="shared" si="19"/>
        <v>0</v>
      </c>
      <c r="BL170" s="3" t="s">
        <v>87</v>
      </c>
      <c r="BM170" s="153" t="s">
        <v>3091</v>
      </c>
    </row>
    <row r="171" spans="2:65" s="14" customFormat="1" ht="14.45" customHeight="1">
      <c r="B171" s="142"/>
      <c r="C171" s="184" t="s">
        <v>352</v>
      </c>
      <c r="D171" s="184" t="s">
        <v>341</v>
      </c>
      <c r="E171" s="185" t="s">
        <v>3092</v>
      </c>
      <c r="F171" s="186" t="s">
        <v>3093</v>
      </c>
      <c r="G171" s="187" t="s">
        <v>151</v>
      </c>
      <c r="H171" s="188">
        <v>48</v>
      </c>
      <c r="I171" s="188"/>
      <c r="J171" s="188">
        <f t="shared" si="10"/>
        <v>0</v>
      </c>
      <c r="K171" s="189"/>
      <c r="L171" s="190"/>
      <c r="M171" s="191"/>
      <c r="N171" s="192" t="s">
        <v>35</v>
      </c>
      <c r="O171" s="151">
        <v>0</v>
      </c>
      <c r="P171" s="151">
        <f t="shared" si="11"/>
        <v>0</v>
      </c>
      <c r="Q171" s="151">
        <v>0</v>
      </c>
      <c r="R171" s="151">
        <f t="shared" si="12"/>
        <v>0</v>
      </c>
      <c r="S171" s="151">
        <v>0</v>
      </c>
      <c r="T171" s="152">
        <f t="shared" si="13"/>
        <v>0</v>
      </c>
      <c r="AR171" s="153" t="s">
        <v>182</v>
      </c>
      <c r="AT171" s="153" t="s">
        <v>341</v>
      </c>
      <c r="AU171" s="153" t="s">
        <v>80</v>
      </c>
      <c r="AY171" s="3" t="s">
        <v>146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3" t="s">
        <v>80</v>
      </c>
      <c r="BK171" s="155">
        <f t="shared" si="19"/>
        <v>0</v>
      </c>
      <c r="BL171" s="3" t="s">
        <v>87</v>
      </c>
      <c r="BM171" s="153" t="s">
        <v>3094</v>
      </c>
    </row>
    <row r="172" spans="2:65" s="14" customFormat="1" ht="14.45" customHeight="1">
      <c r="B172" s="142"/>
      <c r="C172" s="184" t="s">
        <v>358</v>
      </c>
      <c r="D172" s="184" t="s">
        <v>341</v>
      </c>
      <c r="E172" s="185" t="s">
        <v>3095</v>
      </c>
      <c r="F172" s="186" t="s">
        <v>3096</v>
      </c>
      <c r="G172" s="187" t="s">
        <v>151</v>
      </c>
      <c r="H172" s="188">
        <v>34</v>
      </c>
      <c r="I172" s="188"/>
      <c r="J172" s="188">
        <f t="shared" si="10"/>
        <v>0</v>
      </c>
      <c r="K172" s="189"/>
      <c r="L172" s="190"/>
      <c r="M172" s="191"/>
      <c r="N172" s="192" t="s">
        <v>35</v>
      </c>
      <c r="O172" s="151">
        <v>0</v>
      </c>
      <c r="P172" s="151">
        <f t="shared" si="11"/>
        <v>0</v>
      </c>
      <c r="Q172" s="151">
        <v>0</v>
      </c>
      <c r="R172" s="151">
        <f t="shared" si="12"/>
        <v>0</v>
      </c>
      <c r="S172" s="151">
        <v>0</v>
      </c>
      <c r="T172" s="152">
        <f t="shared" si="13"/>
        <v>0</v>
      </c>
      <c r="AR172" s="153" t="s">
        <v>182</v>
      </c>
      <c r="AT172" s="153" t="s">
        <v>341</v>
      </c>
      <c r="AU172" s="153" t="s">
        <v>80</v>
      </c>
      <c r="AY172" s="3" t="s">
        <v>146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3" t="s">
        <v>80</v>
      </c>
      <c r="BK172" s="155">
        <f t="shared" si="19"/>
        <v>0</v>
      </c>
      <c r="BL172" s="3" t="s">
        <v>87</v>
      </c>
      <c r="BM172" s="153" t="s">
        <v>3097</v>
      </c>
    </row>
    <row r="173" spans="2:65" s="14" customFormat="1" ht="24.2" customHeight="1">
      <c r="B173" s="142"/>
      <c r="C173" s="184" t="s">
        <v>363</v>
      </c>
      <c r="D173" s="184" t="s">
        <v>341</v>
      </c>
      <c r="E173" s="185" t="s">
        <v>3098</v>
      </c>
      <c r="F173" s="186" t="s">
        <v>3099</v>
      </c>
      <c r="G173" s="187" t="s">
        <v>654</v>
      </c>
      <c r="H173" s="188">
        <v>2</v>
      </c>
      <c r="I173" s="188"/>
      <c r="J173" s="188">
        <f t="shared" si="10"/>
        <v>0</v>
      </c>
      <c r="K173" s="189"/>
      <c r="L173" s="190"/>
      <c r="M173" s="191"/>
      <c r="N173" s="192" t="s">
        <v>35</v>
      </c>
      <c r="O173" s="151">
        <v>0</v>
      </c>
      <c r="P173" s="151">
        <f t="shared" si="11"/>
        <v>0</v>
      </c>
      <c r="Q173" s="151">
        <v>0</v>
      </c>
      <c r="R173" s="151">
        <f t="shared" si="12"/>
        <v>0</v>
      </c>
      <c r="S173" s="151">
        <v>0</v>
      </c>
      <c r="T173" s="152">
        <f t="shared" si="13"/>
        <v>0</v>
      </c>
      <c r="AR173" s="153" t="s">
        <v>182</v>
      </c>
      <c r="AT173" s="153" t="s">
        <v>341</v>
      </c>
      <c r="AU173" s="153" t="s">
        <v>80</v>
      </c>
      <c r="AY173" s="3" t="s">
        <v>146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3" t="s">
        <v>80</v>
      </c>
      <c r="BK173" s="155">
        <f t="shared" si="19"/>
        <v>0</v>
      </c>
      <c r="BL173" s="3" t="s">
        <v>87</v>
      </c>
      <c r="BM173" s="153" t="s">
        <v>3100</v>
      </c>
    </row>
    <row r="174" spans="2:65" s="14" customFormat="1" ht="24.2" customHeight="1">
      <c r="B174" s="142"/>
      <c r="C174" s="184" t="s">
        <v>369</v>
      </c>
      <c r="D174" s="184" t="s">
        <v>341</v>
      </c>
      <c r="E174" s="185" t="s">
        <v>3101</v>
      </c>
      <c r="F174" s="186" t="s">
        <v>3102</v>
      </c>
      <c r="G174" s="187" t="s">
        <v>654</v>
      </c>
      <c r="H174" s="188">
        <v>4</v>
      </c>
      <c r="I174" s="188"/>
      <c r="J174" s="188">
        <f t="shared" si="10"/>
        <v>0</v>
      </c>
      <c r="K174" s="189"/>
      <c r="L174" s="190"/>
      <c r="M174" s="191"/>
      <c r="N174" s="192" t="s">
        <v>35</v>
      </c>
      <c r="O174" s="151">
        <v>0</v>
      </c>
      <c r="P174" s="151">
        <f t="shared" si="11"/>
        <v>0</v>
      </c>
      <c r="Q174" s="151">
        <v>0</v>
      </c>
      <c r="R174" s="151">
        <f t="shared" si="12"/>
        <v>0</v>
      </c>
      <c r="S174" s="151">
        <v>0</v>
      </c>
      <c r="T174" s="152">
        <f t="shared" si="13"/>
        <v>0</v>
      </c>
      <c r="AR174" s="153" t="s">
        <v>182</v>
      </c>
      <c r="AT174" s="153" t="s">
        <v>341</v>
      </c>
      <c r="AU174" s="153" t="s">
        <v>80</v>
      </c>
      <c r="AY174" s="3" t="s">
        <v>146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3" t="s">
        <v>80</v>
      </c>
      <c r="BK174" s="155">
        <f t="shared" si="19"/>
        <v>0</v>
      </c>
      <c r="BL174" s="3" t="s">
        <v>87</v>
      </c>
      <c r="BM174" s="153" t="s">
        <v>3103</v>
      </c>
    </row>
    <row r="175" spans="2:65" s="14" customFormat="1" ht="24.2" customHeight="1">
      <c r="B175" s="142"/>
      <c r="C175" s="184" t="s">
        <v>375</v>
      </c>
      <c r="D175" s="184" t="s">
        <v>341</v>
      </c>
      <c r="E175" s="185" t="s">
        <v>3104</v>
      </c>
      <c r="F175" s="186" t="s">
        <v>3105</v>
      </c>
      <c r="G175" s="187" t="s">
        <v>654</v>
      </c>
      <c r="H175" s="188">
        <v>4</v>
      </c>
      <c r="I175" s="188"/>
      <c r="J175" s="188">
        <f t="shared" si="10"/>
        <v>0</v>
      </c>
      <c r="K175" s="189"/>
      <c r="L175" s="190"/>
      <c r="M175" s="191"/>
      <c r="N175" s="192" t="s">
        <v>35</v>
      </c>
      <c r="O175" s="151">
        <v>0</v>
      </c>
      <c r="P175" s="151">
        <f t="shared" si="11"/>
        <v>0</v>
      </c>
      <c r="Q175" s="151">
        <v>0</v>
      </c>
      <c r="R175" s="151">
        <f t="shared" si="12"/>
        <v>0</v>
      </c>
      <c r="S175" s="151">
        <v>0</v>
      </c>
      <c r="T175" s="152">
        <f t="shared" si="13"/>
        <v>0</v>
      </c>
      <c r="AR175" s="153" t="s">
        <v>182</v>
      </c>
      <c r="AT175" s="153" t="s">
        <v>341</v>
      </c>
      <c r="AU175" s="153" t="s">
        <v>80</v>
      </c>
      <c r="AY175" s="3" t="s">
        <v>146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3" t="s">
        <v>80</v>
      </c>
      <c r="BK175" s="155">
        <f t="shared" si="19"/>
        <v>0</v>
      </c>
      <c r="BL175" s="3" t="s">
        <v>87</v>
      </c>
      <c r="BM175" s="153" t="s">
        <v>3106</v>
      </c>
    </row>
    <row r="176" spans="2:65" s="14" customFormat="1" ht="24.2" customHeight="1">
      <c r="B176" s="142"/>
      <c r="C176" s="184" t="s">
        <v>380</v>
      </c>
      <c r="D176" s="184" t="s">
        <v>341</v>
      </c>
      <c r="E176" s="185" t="s">
        <v>3107</v>
      </c>
      <c r="F176" s="186" t="s">
        <v>3108</v>
      </c>
      <c r="G176" s="187" t="s">
        <v>654</v>
      </c>
      <c r="H176" s="188">
        <v>4</v>
      </c>
      <c r="I176" s="188"/>
      <c r="J176" s="188">
        <f t="shared" si="10"/>
        <v>0</v>
      </c>
      <c r="K176" s="189"/>
      <c r="L176" s="190"/>
      <c r="M176" s="191"/>
      <c r="N176" s="192" t="s">
        <v>35</v>
      </c>
      <c r="O176" s="151">
        <v>0</v>
      </c>
      <c r="P176" s="151">
        <f t="shared" si="11"/>
        <v>0</v>
      </c>
      <c r="Q176" s="151">
        <v>0</v>
      </c>
      <c r="R176" s="151">
        <f t="shared" si="12"/>
        <v>0</v>
      </c>
      <c r="S176" s="151">
        <v>0</v>
      </c>
      <c r="T176" s="152">
        <f t="shared" si="13"/>
        <v>0</v>
      </c>
      <c r="AR176" s="153" t="s">
        <v>182</v>
      </c>
      <c r="AT176" s="153" t="s">
        <v>341</v>
      </c>
      <c r="AU176" s="153" t="s">
        <v>80</v>
      </c>
      <c r="AY176" s="3" t="s">
        <v>146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3" t="s">
        <v>80</v>
      </c>
      <c r="BK176" s="155">
        <f t="shared" si="19"/>
        <v>0</v>
      </c>
      <c r="BL176" s="3" t="s">
        <v>87</v>
      </c>
      <c r="BM176" s="153" t="s">
        <v>3109</v>
      </c>
    </row>
    <row r="177" spans="2:65" s="14" customFormat="1" ht="24.2" customHeight="1">
      <c r="B177" s="142"/>
      <c r="C177" s="184" t="s">
        <v>385</v>
      </c>
      <c r="D177" s="184" t="s">
        <v>341</v>
      </c>
      <c r="E177" s="185" t="s">
        <v>3110</v>
      </c>
      <c r="F177" s="186" t="s">
        <v>3111</v>
      </c>
      <c r="G177" s="187" t="s">
        <v>654</v>
      </c>
      <c r="H177" s="188">
        <v>2</v>
      </c>
      <c r="I177" s="188"/>
      <c r="J177" s="188">
        <f t="shared" si="10"/>
        <v>0</v>
      </c>
      <c r="K177" s="189"/>
      <c r="L177" s="190"/>
      <c r="M177" s="191"/>
      <c r="N177" s="192" t="s">
        <v>35</v>
      </c>
      <c r="O177" s="151">
        <v>0</v>
      </c>
      <c r="P177" s="151">
        <f t="shared" si="11"/>
        <v>0</v>
      </c>
      <c r="Q177" s="151">
        <v>0</v>
      </c>
      <c r="R177" s="151">
        <f t="shared" si="12"/>
        <v>0</v>
      </c>
      <c r="S177" s="151">
        <v>0</v>
      </c>
      <c r="T177" s="152">
        <f t="shared" si="13"/>
        <v>0</v>
      </c>
      <c r="AR177" s="153" t="s">
        <v>182</v>
      </c>
      <c r="AT177" s="153" t="s">
        <v>341</v>
      </c>
      <c r="AU177" s="153" t="s">
        <v>80</v>
      </c>
      <c r="AY177" s="3" t="s">
        <v>146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3" t="s">
        <v>80</v>
      </c>
      <c r="BK177" s="155">
        <f t="shared" si="19"/>
        <v>0</v>
      </c>
      <c r="BL177" s="3" t="s">
        <v>87</v>
      </c>
      <c r="BM177" s="153" t="s">
        <v>3112</v>
      </c>
    </row>
    <row r="178" spans="2:65" s="14" customFormat="1" ht="24.2" customHeight="1">
      <c r="B178" s="142"/>
      <c r="C178" s="184" t="s">
        <v>390</v>
      </c>
      <c r="D178" s="184" t="s">
        <v>341</v>
      </c>
      <c r="E178" s="185" t="s">
        <v>3113</v>
      </c>
      <c r="F178" s="186" t="s">
        <v>3114</v>
      </c>
      <c r="G178" s="187" t="s">
        <v>654</v>
      </c>
      <c r="H178" s="188">
        <v>2</v>
      </c>
      <c r="I178" s="188"/>
      <c r="J178" s="188">
        <f t="shared" si="10"/>
        <v>0</v>
      </c>
      <c r="K178" s="189"/>
      <c r="L178" s="190"/>
      <c r="M178" s="191"/>
      <c r="N178" s="192" t="s">
        <v>35</v>
      </c>
      <c r="O178" s="151">
        <v>0</v>
      </c>
      <c r="P178" s="151">
        <f t="shared" si="11"/>
        <v>0</v>
      </c>
      <c r="Q178" s="151">
        <v>0</v>
      </c>
      <c r="R178" s="151">
        <f t="shared" si="12"/>
        <v>0</v>
      </c>
      <c r="S178" s="151">
        <v>0</v>
      </c>
      <c r="T178" s="152">
        <f t="shared" si="13"/>
        <v>0</v>
      </c>
      <c r="AR178" s="153" t="s">
        <v>182</v>
      </c>
      <c r="AT178" s="153" t="s">
        <v>341</v>
      </c>
      <c r="AU178" s="153" t="s">
        <v>80</v>
      </c>
      <c r="AY178" s="3" t="s">
        <v>146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3" t="s">
        <v>80</v>
      </c>
      <c r="BK178" s="155">
        <f t="shared" si="19"/>
        <v>0</v>
      </c>
      <c r="BL178" s="3" t="s">
        <v>87</v>
      </c>
      <c r="BM178" s="153" t="s">
        <v>3115</v>
      </c>
    </row>
    <row r="179" spans="2:65" s="14" customFormat="1" ht="24.2" customHeight="1">
      <c r="B179" s="142"/>
      <c r="C179" s="184" t="s">
        <v>395</v>
      </c>
      <c r="D179" s="184" t="s">
        <v>341</v>
      </c>
      <c r="E179" s="185" t="s">
        <v>3116</v>
      </c>
      <c r="F179" s="186" t="s">
        <v>3117</v>
      </c>
      <c r="G179" s="187" t="s">
        <v>654</v>
      </c>
      <c r="H179" s="188">
        <v>2</v>
      </c>
      <c r="I179" s="188"/>
      <c r="J179" s="188">
        <f t="shared" si="10"/>
        <v>0</v>
      </c>
      <c r="K179" s="189"/>
      <c r="L179" s="190"/>
      <c r="M179" s="191"/>
      <c r="N179" s="192" t="s">
        <v>35</v>
      </c>
      <c r="O179" s="151">
        <v>0</v>
      </c>
      <c r="P179" s="151">
        <f t="shared" si="11"/>
        <v>0</v>
      </c>
      <c r="Q179" s="151">
        <v>0</v>
      </c>
      <c r="R179" s="151">
        <f t="shared" si="12"/>
        <v>0</v>
      </c>
      <c r="S179" s="151">
        <v>0</v>
      </c>
      <c r="T179" s="152">
        <f t="shared" si="13"/>
        <v>0</v>
      </c>
      <c r="AR179" s="153" t="s">
        <v>182</v>
      </c>
      <c r="AT179" s="153" t="s">
        <v>341</v>
      </c>
      <c r="AU179" s="153" t="s">
        <v>80</v>
      </c>
      <c r="AY179" s="3" t="s">
        <v>146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3" t="s">
        <v>80</v>
      </c>
      <c r="BK179" s="155">
        <f t="shared" si="19"/>
        <v>0</v>
      </c>
      <c r="BL179" s="3" t="s">
        <v>87</v>
      </c>
      <c r="BM179" s="153" t="s">
        <v>3118</v>
      </c>
    </row>
    <row r="180" spans="2:65" s="14" customFormat="1" ht="24.2" customHeight="1">
      <c r="B180" s="142"/>
      <c r="C180" s="184" t="s">
        <v>400</v>
      </c>
      <c r="D180" s="184" t="s">
        <v>341</v>
      </c>
      <c r="E180" s="185" t="s">
        <v>3119</v>
      </c>
      <c r="F180" s="186" t="s">
        <v>3120</v>
      </c>
      <c r="G180" s="187" t="s">
        <v>654</v>
      </c>
      <c r="H180" s="188">
        <v>2</v>
      </c>
      <c r="I180" s="188"/>
      <c r="J180" s="188">
        <f t="shared" si="10"/>
        <v>0</v>
      </c>
      <c r="K180" s="189"/>
      <c r="L180" s="190"/>
      <c r="M180" s="191"/>
      <c r="N180" s="192" t="s">
        <v>35</v>
      </c>
      <c r="O180" s="151">
        <v>0</v>
      </c>
      <c r="P180" s="151">
        <f t="shared" si="11"/>
        <v>0</v>
      </c>
      <c r="Q180" s="151">
        <v>0</v>
      </c>
      <c r="R180" s="151">
        <f t="shared" si="12"/>
        <v>0</v>
      </c>
      <c r="S180" s="151">
        <v>0</v>
      </c>
      <c r="T180" s="152">
        <f t="shared" si="13"/>
        <v>0</v>
      </c>
      <c r="AR180" s="153" t="s">
        <v>182</v>
      </c>
      <c r="AT180" s="153" t="s">
        <v>341</v>
      </c>
      <c r="AU180" s="153" t="s">
        <v>80</v>
      </c>
      <c r="AY180" s="3" t="s">
        <v>146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3" t="s">
        <v>80</v>
      </c>
      <c r="BK180" s="155">
        <f t="shared" si="19"/>
        <v>0</v>
      </c>
      <c r="BL180" s="3" t="s">
        <v>87</v>
      </c>
      <c r="BM180" s="153" t="s">
        <v>3121</v>
      </c>
    </row>
    <row r="181" spans="2:65" s="14" customFormat="1" ht="24.2" customHeight="1">
      <c r="B181" s="142"/>
      <c r="C181" s="184" t="s">
        <v>405</v>
      </c>
      <c r="D181" s="184" t="s">
        <v>341</v>
      </c>
      <c r="E181" s="185" t="s">
        <v>3122</v>
      </c>
      <c r="F181" s="186" t="s">
        <v>3123</v>
      </c>
      <c r="G181" s="187" t="s">
        <v>654</v>
      </c>
      <c r="H181" s="188">
        <v>2</v>
      </c>
      <c r="I181" s="188"/>
      <c r="J181" s="188">
        <f t="shared" si="10"/>
        <v>0</v>
      </c>
      <c r="K181" s="189"/>
      <c r="L181" s="190"/>
      <c r="M181" s="191"/>
      <c r="N181" s="192" t="s">
        <v>35</v>
      </c>
      <c r="O181" s="151">
        <v>0</v>
      </c>
      <c r="P181" s="151">
        <f t="shared" si="11"/>
        <v>0</v>
      </c>
      <c r="Q181" s="151">
        <v>0</v>
      </c>
      <c r="R181" s="151">
        <f t="shared" si="12"/>
        <v>0</v>
      </c>
      <c r="S181" s="151">
        <v>0</v>
      </c>
      <c r="T181" s="152">
        <f t="shared" si="13"/>
        <v>0</v>
      </c>
      <c r="AR181" s="153" t="s">
        <v>182</v>
      </c>
      <c r="AT181" s="153" t="s">
        <v>341</v>
      </c>
      <c r="AU181" s="153" t="s">
        <v>80</v>
      </c>
      <c r="AY181" s="3" t="s">
        <v>146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3" t="s">
        <v>80</v>
      </c>
      <c r="BK181" s="155">
        <f t="shared" si="19"/>
        <v>0</v>
      </c>
      <c r="BL181" s="3" t="s">
        <v>87</v>
      </c>
      <c r="BM181" s="153" t="s">
        <v>3124</v>
      </c>
    </row>
    <row r="182" spans="2:65" s="14" customFormat="1" ht="24.2" customHeight="1">
      <c r="B182" s="142"/>
      <c r="C182" s="184" t="s">
        <v>410</v>
      </c>
      <c r="D182" s="184" t="s">
        <v>341</v>
      </c>
      <c r="E182" s="185" t="s">
        <v>3125</v>
      </c>
      <c r="F182" s="186" t="s">
        <v>3126</v>
      </c>
      <c r="G182" s="187" t="s">
        <v>654</v>
      </c>
      <c r="H182" s="188">
        <v>4</v>
      </c>
      <c r="I182" s="188"/>
      <c r="J182" s="188">
        <f t="shared" si="10"/>
        <v>0</v>
      </c>
      <c r="K182" s="189"/>
      <c r="L182" s="190"/>
      <c r="M182" s="191"/>
      <c r="N182" s="192" t="s">
        <v>35</v>
      </c>
      <c r="O182" s="151">
        <v>0</v>
      </c>
      <c r="P182" s="151">
        <f t="shared" si="11"/>
        <v>0</v>
      </c>
      <c r="Q182" s="151">
        <v>0</v>
      </c>
      <c r="R182" s="151">
        <f t="shared" si="12"/>
        <v>0</v>
      </c>
      <c r="S182" s="151">
        <v>0</v>
      </c>
      <c r="T182" s="152">
        <f t="shared" si="13"/>
        <v>0</v>
      </c>
      <c r="AR182" s="153" t="s">
        <v>182</v>
      </c>
      <c r="AT182" s="153" t="s">
        <v>341</v>
      </c>
      <c r="AU182" s="153" t="s">
        <v>80</v>
      </c>
      <c r="AY182" s="3" t="s">
        <v>146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3" t="s">
        <v>80</v>
      </c>
      <c r="BK182" s="155">
        <f t="shared" si="19"/>
        <v>0</v>
      </c>
      <c r="BL182" s="3" t="s">
        <v>87</v>
      </c>
      <c r="BM182" s="153" t="s">
        <v>3127</v>
      </c>
    </row>
    <row r="183" spans="2:65" s="14" customFormat="1" ht="14.45" customHeight="1">
      <c r="B183" s="142"/>
      <c r="C183" s="184" t="s">
        <v>414</v>
      </c>
      <c r="D183" s="184" t="s">
        <v>341</v>
      </c>
      <c r="E183" s="185" t="s">
        <v>3128</v>
      </c>
      <c r="F183" s="186" t="s">
        <v>3129</v>
      </c>
      <c r="G183" s="187" t="s">
        <v>654</v>
      </c>
      <c r="H183" s="188">
        <v>4</v>
      </c>
      <c r="I183" s="188"/>
      <c r="J183" s="188">
        <f t="shared" si="10"/>
        <v>0</v>
      </c>
      <c r="K183" s="189"/>
      <c r="L183" s="190"/>
      <c r="M183" s="191"/>
      <c r="N183" s="192" t="s">
        <v>35</v>
      </c>
      <c r="O183" s="151">
        <v>0</v>
      </c>
      <c r="P183" s="151">
        <f t="shared" si="11"/>
        <v>0</v>
      </c>
      <c r="Q183" s="151">
        <v>0</v>
      </c>
      <c r="R183" s="151">
        <f t="shared" si="12"/>
        <v>0</v>
      </c>
      <c r="S183" s="151">
        <v>0</v>
      </c>
      <c r="T183" s="152">
        <f t="shared" si="13"/>
        <v>0</v>
      </c>
      <c r="AR183" s="153" t="s">
        <v>182</v>
      </c>
      <c r="AT183" s="153" t="s">
        <v>341</v>
      </c>
      <c r="AU183" s="153" t="s">
        <v>80</v>
      </c>
      <c r="AY183" s="3" t="s">
        <v>146</v>
      </c>
      <c r="BE183" s="154">
        <f t="shared" si="14"/>
        <v>0</v>
      </c>
      <c r="BF183" s="154">
        <f t="shared" si="15"/>
        <v>0</v>
      </c>
      <c r="BG183" s="154">
        <f t="shared" si="16"/>
        <v>0</v>
      </c>
      <c r="BH183" s="154">
        <f t="shared" si="17"/>
        <v>0</v>
      </c>
      <c r="BI183" s="154">
        <f t="shared" si="18"/>
        <v>0</v>
      </c>
      <c r="BJ183" s="3" t="s">
        <v>80</v>
      </c>
      <c r="BK183" s="155">
        <f t="shared" si="19"/>
        <v>0</v>
      </c>
      <c r="BL183" s="3" t="s">
        <v>87</v>
      </c>
      <c r="BM183" s="153" t="s">
        <v>3130</v>
      </c>
    </row>
    <row r="184" spans="2:65" s="14" customFormat="1" ht="24.2" customHeight="1">
      <c r="B184" s="142"/>
      <c r="C184" s="184" t="s">
        <v>419</v>
      </c>
      <c r="D184" s="184" t="s">
        <v>341</v>
      </c>
      <c r="E184" s="185" t="s">
        <v>3131</v>
      </c>
      <c r="F184" s="186" t="s">
        <v>3132</v>
      </c>
      <c r="G184" s="187" t="s">
        <v>654</v>
      </c>
      <c r="H184" s="188">
        <v>2</v>
      </c>
      <c r="I184" s="188"/>
      <c r="J184" s="188">
        <f t="shared" si="10"/>
        <v>0</v>
      </c>
      <c r="K184" s="189"/>
      <c r="L184" s="190"/>
      <c r="M184" s="191"/>
      <c r="N184" s="192" t="s">
        <v>35</v>
      </c>
      <c r="O184" s="151">
        <v>0</v>
      </c>
      <c r="P184" s="151">
        <f t="shared" si="11"/>
        <v>0</v>
      </c>
      <c r="Q184" s="151">
        <v>0</v>
      </c>
      <c r="R184" s="151">
        <f t="shared" si="12"/>
        <v>0</v>
      </c>
      <c r="S184" s="151">
        <v>0</v>
      </c>
      <c r="T184" s="152">
        <f t="shared" si="13"/>
        <v>0</v>
      </c>
      <c r="AR184" s="153" t="s">
        <v>182</v>
      </c>
      <c r="AT184" s="153" t="s">
        <v>341</v>
      </c>
      <c r="AU184" s="153" t="s">
        <v>80</v>
      </c>
      <c r="AY184" s="3" t="s">
        <v>146</v>
      </c>
      <c r="BE184" s="154">
        <f t="shared" si="14"/>
        <v>0</v>
      </c>
      <c r="BF184" s="154">
        <f t="shared" si="15"/>
        <v>0</v>
      </c>
      <c r="BG184" s="154">
        <f t="shared" si="16"/>
        <v>0</v>
      </c>
      <c r="BH184" s="154">
        <f t="shared" si="17"/>
        <v>0</v>
      </c>
      <c r="BI184" s="154">
        <f t="shared" si="18"/>
        <v>0</v>
      </c>
      <c r="BJ184" s="3" t="s">
        <v>80</v>
      </c>
      <c r="BK184" s="155">
        <f t="shared" si="19"/>
        <v>0</v>
      </c>
      <c r="BL184" s="3" t="s">
        <v>87</v>
      </c>
      <c r="BM184" s="153" t="s">
        <v>3133</v>
      </c>
    </row>
    <row r="185" spans="2:65" s="14" customFormat="1" ht="14.45" customHeight="1">
      <c r="B185" s="142"/>
      <c r="C185" s="184" t="s">
        <v>424</v>
      </c>
      <c r="D185" s="184" t="s">
        <v>341</v>
      </c>
      <c r="E185" s="185" t="s">
        <v>3134</v>
      </c>
      <c r="F185" s="186" t="s">
        <v>3135</v>
      </c>
      <c r="G185" s="187" t="s">
        <v>654</v>
      </c>
      <c r="H185" s="188">
        <v>2</v>
      </c>
      <c r="I185" s="188"/>
      <c r="J185" s="188">
        <f t="shared" si="10"/>
        <v>0</v>
      </c>
      <c r="K185" s="189"/>
      <c r="L185" s="190"/>
      <c r="M185" s="191"/>
      <c r="N185" s="192" t="s">
        <v>35</v>
      </c>
      <c r="O185" s="151">
        <v>0</v>
      </c>
      <c r="P185" s="151">
        <f t="shared" si="11"/>
        <v>0</v>
      </c>
      <c r="Q185" s="151">
        <v>0</v>
      </c>
      <c r="R185" s="151">
        <f t="shared" si="12"/>
        <v>0</v>
      </c>
      <c r="S185" s="151">
        <v>0</v>
      </c>
      <c r="T185" s="152">
        <f t="shared" si="13"/>
        <v>0</v>
      </c>
      <c r="AR185" s="153" t="s">
        <v>182</v>
      </c>
      <c r="AT185" s="153" t="s">
        <v>341</v>
      </c>
      <c r="AU185" s="153" t="s">
        <v>80</v>
      </c>
      <c r="AY185" s="3" t="s">
        <v>146</v>
      </c>
      <c r="BE185" s="154">
        <f t="shared" si="14"/>
        <v>0</v>
      </c>
      <c r="BF185" s="154">
        <f t="shared" si="15"/>
        <v>0</v>
      </c>
      <c r="BG185" s="154">
        <f t="shared" si="16"/>
        <v>0</v>
      </c>
      <c r="BH185" s="154">
        <f t="shared" si="17"/>
        <v>0</v>
      </c>
      <c r="BI185" s="154">
        <f t="shared" si="18"/>
        <v>0</v>
      </c>
      <c r="BJ185" s="3" t="s">
        <v>80</v>
      </c>
      <c r="BK185" s="155">
        <f t="shared" si="19"/>
        <v>0</v>
      </c>
      <c r="BL185" s="3" t="s">
        <v>87</v>
      </c>
      <c r="BM185" s="153" t="s">
        <v>3136</v>
      </c>
    </row>
    <row r="186" spans="2:65" s="14" customFormat="1" ht="14.45" customHeight="1">
      <c r="B186" s="142"/>
      <c r="C186" s="184" t="s">
        <v>429</v>
      </c>
      <c r="D186" s="184" t="s">
        <v>341</v>
      </c>
      <c r="E186" s="185" t="s">
        <v>3137</v>
      </c>
      <c r="F186" s="186" t="s">
        <v>3138</v>
      </c>
      <c r="G186" s="187" t="s">
        <v>654</v>
      </c>
      <c r="H186" s="188">
        <v>2</v>
      </c>
      <c r="I186" s="188"/>
      <c r="J186" s="188">
        <f t="shared" si="10"/>
        <v>0</v>
      </c>
      <c r="K186" s="189"/>
      <c r="L186" s="190"/>
      <c r="M186" s="191"/>
      <c r="N186" s="192" t="s">
        <v>35</v>
      </c>
      <c r="O186" s="151">
        <v>0</v>
      </c>
      <c r="P186" s="151">
        <f t="shared" si="11"/>
        <v>0</v>
      </c>
      <c r="Q186" s="151">
        <v>0</v>
      </c>
      <c r="R186" s="151">
        <f t="shared" si="12"/>
        <v>0</v>
      </c>
      <c r="S186" s="151">
        <v>0</v>
      </c>
      <c r="T186" s="152">
        <f t="shared" si="13"/>
        <v>0</v>
      </c>
      <c r="AR186" s="153" t="s">
        <v>182</v>
      </c>
      <c r="AT186" s="153" t="s">
        <v>341</v>
      </c>
      <c r="AU186" s="153" t="s">
        <v>80</v>
      </c>
      <c r="AY186" s="3" t="s">
        <v>146</v>
      </c>
      <c r="BE186" s="154">
        <f t="shared" si="14"/>
        <v>0</v>
      </c>
      <c r="BF186" s="154">
        <f t="shared" si="15"/>
        <v>0</v>
      </c>
      <c r="BG186" s="154">
        <f t="shared" si="16"/>
        <v>0</v>
      </c>
      <c r="BH186" s="154">
        <f t="shared" si="17"/>
        <v>0</v>
      </c>
      <c r="BI186" s="154">
        <f t="shared" si="18"/>
        <v>0</v>
      </c>
      <c r="BJ186" s="3" t="s">
        <v>80</v>
      </c>
      <c r="BK186" s="155">
        <f t="shared" si="19"/>
        <v>0</v>
      </c>
      <c r="BL186" s="3" t="s">
        <v>87</v>
      </c>
      <c r="BM186" s="153" t="s">
        <v>3139</v>
      </c>
    </row>
    <row r="187" spans="2:65" s="129" customFormat="1" ht="22.9" customHeight="1">
      <c r="B187" s="130"/>
      <c r="D187" s="131" t="s">
        <v>68</v>
      </c>
      <c r="E187" s="140" t="s">
        <v>187</v>
      </c>
      <c r="F187" s="140" t="s">
        <v>591</v>
      </c>
      <c r="J187" s="141">
        <f>BK187</f>
        <v>0</v>
      </c>
      <c r="L187" s="130"/>
      <c r="M187" s="134"/>
      <c r="P187" s="135">
        <f>P188</f>
        <v>0</v>
      </c>
      <c r="R187" s="135">
        <f>R188</f>
        <v>0</v>
      </c>
      <c r="T187" s="136">
        <f>T188</f>
        <v>0</v>
      </c>
      <c r="AR187" s="131" t="s">
        <v>76</v>
      </c>
      <c r="AT187" s="137" t="s">
        <v>68</v>
      </c>
      <c r="AU187" s="137" t="s">
        <v>76</v>
      </c>
      <c r="AY187" s="131" t="s">
        <v>146</v>
      </c>
      <c r="BK187" s="138">
        <f>BK188</f>
        <v>0</v>
      </c>
    </row>
    <row r="188" spans="2:65" s="14" customFormat="1" ht="24.2" customHeight="1">
      <c r="B188" s="142"/>
      <c r="C188" s="184" t="s">
        <v>434</v>
      </c>
      <c r="D188" s="184" t="s">
        <v>341</v>
      </c>
      <c r="E188" s="185" t="s">
        <v>3140</v>
      </c>
      <c r="F188" s="186" t="s">
        <v>2986</v>
      </c>
      <c r="G188" s="187" t="s">
        <v>151</v>
      </c>
      <c r="H188" s="188">
        <v>32</v>
      </c>
      <c r="I188" s="188"/>
      <c r="J188" s="188">
        <f>ROUND(I188*H188,3)</f>
        <v>0</v>
      </c>
      <c r="K188" s="189"/>
      <c r="L188" s="190"/>
      <c r="M188" s="191"/>
      <c r="N188" s="192" t="s">
        <v>35</v>
      </c>
      <c r="O188" s="151">
        <v>0</v>
      </c>
      <c r="P188" s="151">
        <f>O188*H188</f>
        <v>0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AR188" s="153" t="s">
        <v>182</v>
      </c>
      <c r="AT188" s="153" t="s">
        <v>341</v>
      </c>
      <c r="AU188" s="153" t="s">
        <v>80</v>
      </c>
      <c r="AY188" s="3" t="s">
        <v>146</v>
      </c>
      <c r="BE188" s="154">
        <f>IF(N188="základná",J188,0)</f>
        <v>0</v>
      </c>
      <c r="BF188" s="154">
        <f>IF(N188="znížená",J188,0)</f>
        <v>0</v>
      </c>
      <c r="BG188" s="154">
        <f>IF(N188="zákl. prenesená",J188,0)</f>
        <v>0</v>
      </c>
      <c r="BH188" s="154">
        <f>IF(N188="zníž. prenesená",J188,0)</f>
        <v>0</v>
      </c>
      <c r="BI188" s="154">
        <f>IF(N188="nulová",J188,0)</f>
        <v>0</v>
      </c>
      <c r="BJ188" s="3" t="s">
        <v>80</v>
      </c>
      <c r="BK188" s="155">
        <f>ROUND(I188*H188,3)</f>
        <v>0</v>
      </c>
      <c r="BL188" s="3" t="s">
        <v>87</v>
      </c>
      <c r="BM188" s="153" t="s">
        <v>3141</v>
      </c>
    </row>
    <row r="189" spans="2:65" s="129" customFormat="1" ht="22.9" customHeight="1">
      <c r="B189" s="130"/>
      <c r="D189" s="131" t="s">
        <v>68</v>
      </c>
      <c r="E189" s="140" t="s">
        <v>657</v>
      </c>
      <c r="F189" s="140" t="s">
        <v>803</v>
      </c>
      <c r="J189" s="141">
        <f>BK189</f>
        <v>0</v>
      </c>
      <c r="L189" s="130"/>
      <c r="M189" s="134"/>
      <c r="P189" s="135">
        <f>P190</f>
        <v>0</v>
      </c>
      <c r="R189" s="135">
        <f>R190</f>
        <v>0</v>
      </c>
      <c r="T189" s="136">
        <f>T190</f>
        <v>0</v>
      </c>
      <c r="AR189" s="131" t="s">
        <v>76</v>
      </c>
      <c r="AT189" s="137" t="s">
        <v>68</v>
      </c>
      <c r="AU189" s="137" t="s">
        <v>76</v>
      </c>
      <c r="AY189" s="131" t="s">
        <v>146</v>
      </c>
      <c r="BK189" s="138">
        <f>BK190</f>
        <v>0</v>
      </c>
    </row>
    <row r="190" spans="2:65" s="14" customFormat="1" ht="24.2" customHeight="1">
      <c r="B190" s="142"/>
      <c r="C190" s="184" t="s">
        <v>441</v>
      </c>
      <c r="D190" s="184" t="s">
        <v>341</v>
      </c>
      <c r="E190" s="185" t="s">
        <v>2988</v>
      </c>
      <c r="F190" s="186" t="s">
        <v>2989</v>
      </c>
      <c r="G190" s="187" t="s">
        <v>322</v>
      </c>
      <c r="H190" s="188">
        <v>56.655999999999999</v>
      </c>
      <c r="I190" s="188"/>
      <c r="J190" s="188">
        <f>ROUND(I190*H190,3)</f>
        <v>0</v>
      </c>
      <c r="K190" s="189"/>
      <c r="L190" s="190"/>
      <c r="M190" s="201"/>
      <c r="N190" s="202" t="s">
        <v>35</v>
      </c>
      <c r="O190" s="203">
        <v>0</v>
      </c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AR190" s="153" t="s">
        <v>182</v>
      </c>
      <c r="AT190" s="153" t="s">
        <v>341</v>
      </c>
      <c r="AU190" s="153" t="s">
        <v>80</v>
      </c>
      <c r="AY190" s="3" t="s">
        <v>146</v>
      </c>
      <c r="BE190" s="154">
        <f>IF(N190="základná",J190,0)</f>
        <v>0</v>
      </c>
      <c r="BF190" s="154">
        <f>IF(N190="znížená",J190,0)</f>
        <v>0</v>
      </c>
      <c r="BG190" s="154">
        <f>IF(N190="zákl. prenesená",J190,0)</f>
        <v>0</v>
      </c>
      <c r="BH190" s="154">
        <f>IF(N190="zníž. prenesená",J190,0)</f>
        <v>0</v>
      </c>
      <c r="BI190" s="154">
        <f>IF(N190="nulová",J190,0)</f>
        <v>0</v>
      </c>
      <c r="BJ190" s="3" t="s">
        <v>80</v>
      </c>
      <c r="BK190" s="155">
        <f>ROUND(I190*H190,3)</f>
        <v>0</v>
      </c>
      <c r="BL190" s="3" t="s">
        <v>87</v>
      </c>
      <c r="BM190" s="153" t="s">
        <v>3142</v>
      </c>
    </row>
    <row r="191" spans="2:65" s="14" customFormat="1" ht="6.95" customHeight="1">
      <c r="B191" s="28"/>
      <c r="C191" s="17"/>
      <c r="D191" s="17"/>
      <c r="E191" s="17"/>
      <c r="F191" s="17"/>
      <c r="G191" s="17"/>
      <c r="H191" s="17"/>
      <c r="I191" s="17"/>
      <c r="J191" s="17"/>
      <c r="K191" s="17"/>
      <c r="L191" s="15"/>
    </row>
  </sheetData>
  <mergeCells count="12">
    <mergeCell ref="E119:H119"/>
    <mergeCell ref="L2:V2"/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</mergeCells>
  <pageMargins left="0.39370078740157505" right="0.39370078740157505" top="0.78740157480315009" bottom="0.67637795275590606" header="0.39370078740157505" footer="0"/>
  <pageSetup paperSize="0" fitToWidth="0" fitToHeight="0" orientation="portrait" horizontalDpi="0" verticalDpi="0" copies="0"/>
  <headerFooter alignWithMargins="0">
    <oddFooter>&amp;C&amp;"Arial CE,Regular"&amp;8Strana &amp;P z &amp;N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Rekapitulácia_stavby</vt:lpstr>
      <vt:lpstr>1_-_Obnova_NKP__ÚZPF_č_23___</vt:lpstr>
      <vt:lpstr>2_-_NN_prípojka</vt:lpstr>
      <vt:lpstr>3_-_Vodovodná_prípojka</vt:lpstr>
      <vt:lpstr>4_-_Kanalizačná_prípojka</vt:lpstr>
      <vt:lpstr>'1_-_Obnova_NKP__ÚZPF_č_23___'!Oblasť_tlače</vt:lpstr>
      <vt:lpstr>'2_-_NN_prípojka'!Oblasť_tlače</vt:lpstr>
      <vt:lpstr>'3_-_Vodovodná_prípojka'!Oblasť_tlače</vt:lpstr>
      <vt:lpstr>'4_-_Kanalizačná_prípojka'!Oblasť_tlače</vt:lpstr>
      <vt:lpstr>Rekapitulácia_stavby!Oblasť_tlače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BRUTOVSKÁ Lenka</dc:creator>
  <cp:lastModifiedBy>STEHLÍKOVÁ Eva</cp:lastModifiedBy>
  <cp:revision>4</cp:revision>
  <dcterms:created xsi:type="dcterms:W3CDTF">2022-09-08T11:25:23Z</dcterms:created>
  <dcterms:modified xsi:type="dcterms:W3CDTF">2022-09-12T08:23:03Z</dcterms:modified>
</cp:coreProperties>
</file>