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J:\Verejné obstarávanie\Verejné obstarávanie 2022\Podlimitné zákazky\Zhromažďovanie dažďových vôd 2022_fondy\Výkazy_výmer\"/>
    </mc:Choice>
  </mc:AlternateContent>
  <xr:revisionPtr revIDLastSave="0" documentId="8_{D462D77A-4124-4174-A161-91695D2DB3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 - SO09.1- Technológia" sheetId="21" r:id="rId1"/>
  </sheets>
  <definedNames>
    <definedName name="_xlnm._FilterDatabase" localSheetId="0" hidden="1">'01 - SO09.1- Technológia'!$C$127:$K$188</definedName>
    <definedName name="_xlnm.Print_Titles" localSheetId="0">'01 - SO09.1- Technológia'!$127:$127</definedName>
    <definedName name="_xlnm.Print_Area" localSheetId="0">'01 - SO09.1- Technológia'!$C$4:$J$76,'01 - SO09.1- Technológia'!$C$82:$J$107,'01 - SO09.1- Technológia'!$C$113:$J$188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9" i="21" l="1"/>
  <c r="J38" i="21"/>
  <c r="J37" i="21"/>
  <c r="BI188" i="21"/>
  <c r="BH188" i="21"/>
  <c r="BG188" i="21"/>
  <c r="BE188" i="21"/>
  <c r="BK188" i="21"/>
  <c r="J188" i="21"/>
  <c r="BF188" i="21" s="1"/>
  <c r="BI187" i="21"/>
  <c r="BH187" i="21"/>
  <c r="BG187" i="21"/>
  <c r="BE187" i="21"/>
  <c r="BK187" i="21"/>
  <c r="J187" i="21"/>
  <c r="BF187" i="21"/>
  <c r="BI186" i="21"/>
  <c r="BH186" i="21"/>
  <c r="BG186" i="21"/>
  <c r="BE186" i="21"/>
  <c r="BK186" i="21"/>
  <c r="J186" i="21"/>
  <c r="BF186" i="21"/>
  <c r="BI185" i="21"/>
  <c r="BH185" i="21"/>
  <c r="BG185" i="21"/>
  <c r="BE185" i="21"/>
  <c r="BK185" i="21"/>
  <c r="J185" i="21" s="1"/>
  <c r="BF185" i="21" s="1"/>
  <c r="BI184" i="21"/>
  <c r="BH184" i="21"/>
  <c r="BG184" i="21"/>
  <c r="BE184" i="21"/>
  <c r="BK184" i="21"/>
  <c r="J184" i="21"/>
  <c r="BF184" i="21" s="1"/>
  <c r="BI182" i="21"/>
  <c r="BH182" i="21"/>
  <c r="BG182" i="21"/>
  <c r="BE182" i="21"/>
  <c r="T182" i="21"/>
  <c r="T181" i="21"/>
  <c r="R182" i="21"/>
  <c r="R181" i="21" s="1"/>
  <c r="P182" i="21"/>
  <c r="P181" i="21"/>
  <c r="BI180" i="21"/>
  <c r="BH180" i="21"/>
  <c r="BG180" i="21"/>
  <c r="BE180" i="21"/>
  <c r="T180" i="21"/>
  <c r="R180" i="21"/>
  <c r="P180" i="21"/>
  <c r="BI179" i="21"/>
  <c r="BH179" i="21"/>
  <c r="BG179" i="21"/>
  <c r="BE179" i="21"/>
  <c r="T179" i="21"/>
  <c r="R179" i="21"/>
  <c r="P179" i="21"/>
  <c r="BI177" i="21"/>
  <c r="BH177" i="21"/>
  <c r="BG177" i="21"/>
  <c r="BE177" i="21"/>
  <c r="T177" i="21"/>
  <c r="T176" i="21"/>
  <c r="R177" i="21"/>
  <c r="R176" i="21" s="1"/>
  <c r="P177" i="21"/>
  <c r="P176" i="21"/>
  <c r="BI175" i="21"/>
  <c r="BH175" i="21"/>
  <c r="BG175" i="21"/>
  <c r="BE175" i="21"/>
  <c r="T175" i="21"/>
  <c r="T174" i="21" s="1"/>
  <c r="R175" i="21"/>
  <c r="R174" i="21"/>
  <c r="P175" i="21"/>
  <c r="P174" i="21" s="1"/>
  <c r="BI173" i="21"/>
  <c r="BH173" i="21"/>
  <c r="BG173" i="21"/>
  <c r="BE173" i="21"/>
  <c r="T173" i="21"/>
  <c r="R173" i="21"/>
  <c r="P173" i="21"/>
  <c r="BI172" i="21"/>
  <c r="BH172" i="21"/>
  <c r="BG172" i="21"/>
  <c r="BE172" i="21"/>
  <c r="T172" i="21"/>
  <c r="R172" i="21"/>
  <c r="P172" i="21"/>
  <c r="BI171" i="21"/>
  <c r="BH171" i="21"/>
  <c r="BG171" i="21"/>
  <c r="BE171" i="21"/>
  <c r="T171" i="21"/>
  <c r="R171" i="21"/>
  <c r="P171" i="21"/>
  <c r="BI170" i="21"/>
  <c r="BH170" i="21"/>
  <c r="BG170" i="21"/>
  <c r="BE170" i="21"/>
  <c r="T170" i="21"/>
  <c r="R170" i="21"/>
  <c r="P170" i="21"/>
  <c r="BI169" i="21"/>
  <c r="BH169" i="21"/>
  <c r="BG169" i="21"/>
  <c r="BE169" i="21"/>
  <c r="T169" i="21"/>
  <c r="R169" i="21"/>
  <c r="P169" i="21"/>
  <c r="BI168" i="21"/>
  <c r="BH168" i="21"/>
  <c r="BG168" i="21"/>
  <c r="BE168" i="21"/>
  <c r="T168" i="21"/>
  <c r="R168" i="21"/>
  <c r="P168" i="21"/>
  <c r="BI167" i="21"/>
  <c r="BH167" i="21"/>
  <c r="BG167" i="21"/>
  <c r="BE167" i="21"/>
  <c r="T167" i="21"/>
  <c r="R167" i="21"/>
  <c r="P167" i="21"/>
  <c r="BI166" i="21"/>
  <c r="BH166" i="21"/>
  <c r="BG166" i="21"/>
  <c r="BE166" i="21"/>
  <c r="T166" i="21"/>
  <c r="R166" i="21"/>
  <c r="P166" i="21"/>
  <c r="BI165" i="21"/>
  <c r="BH165" i="21"/>
  <c r="BG165" i="21"/>
  <c r="BE165" i="21"/>
  <c r="T165" i="21"/>
  <c r="R165" i="21"/>
  <c r="P165" i="21"/>
  <c r="BI164" i="21"/>
  <c r="BH164" i="21"/>
  <c r="BG164" i="21"/>
  <c r="BE164" i="21"/>
  <c r="T164" i="21"/>
  <c r="R164" i="21"/>
  <c r="P164" i="21"/>
  <c r="BI163" i="21"/>
  <c r="BH163" i="21"/>
  <c r="BG163" i="21"/>
  <c r="BE163" i="21"/>
  <c r="T163" i="21"/>
  <c r="R163" i="21"/>
  <c r="P163" i="21"/>
  <c r="BI162" i="21"/>
  <c r="BH162" i="21"/>
  <c r="BG162" i="21"/>
  <c r="BE162" i="21"/>
  <c r="T162" i="21"/>
  <c r="R162" i="21"/>
  <c r="P162" i="21"/>
  <c r="BI161" i="21"/>
  <c r="BH161" i="21"/>
  <c r="BG161" i="21"/>
  <c r="BE161" i="21"/>
  <c r="T161" i="21"/>
  <c r="R161" i="21"/>
  <c r="P161" i="21"/>
  <c r="BI160" i="21"/>
  <c r="BH160" i="21"/>
  <c r="BG160" i="21"/>
  <c r="BE160" i="21"/>
  <c r="T160" i="21"/>
  <c r="R160" i="21"/>
  <c r="P160" i="21"/>
  <c r="BI159" i="21"/>
  <c r="BH159" i="21"/>
  <c r="BG159" i="21"/>
  <c r="BE159" i="21"/>
  <c r="T159" i="21"/>
  <c r="R159" i="21"/>
  <c r="P159" i="21"/>
  <c r="BI158" i="21"/>
  <c r="BH158" i="21"/>
  <c r="BG158" i="21"/>
  <c r="BE158" i="21"/>
  <c r="T158" i="21"/>
  <c r="R158" i="21"/>
  <c r="P158" i="21"/>
  <c r="BI157" i="21"/>
  <c r="BH157" i="21"/>
  <c r="BG157" i="21"/>
  <c r="BE157" i="21"/>
  <c r="T157" i="21"/>
  <c r="R157" i="21"/>
  <c r="P157" i="21"/>
  <c r="BI156" i="21"/>
  <c r="BH156" i="21"/>
  <c r="BG156" i="21"/>
  <c r="BE156" i="21"/>
  <c r="T156" i="21"/>
  <c r="R156" i="21"/>
  <c r="P156" i="21"/>
  <c r="BI155" i="21"/>
  <c r="BH155" i="21"/>
  <c r="BG155" i="21"/>
  <c r="BE155" i="21"/>
  <c r="T155" i="21"/>
  <c r="R155" i="21"/>
  <c r="P155" i="21"/>
  <c r="BI154" i="21"/>
  <c r="BH154" i="21"/>
  <c r="BG154" i="21"/>
  <c r="BE154" i="21"/>
  <c r="T154" i="21"/>
  <c r="R154" i="21"/>
  <c r="P154" i="21"/>
  <c r="BI153" i="21"/>
  <c r="BH153" i="21"/>
  <c r="BG153" i="21"/>
  <c r="BE153" i="21"/>
  <c r="T153" i="21"/>
  <c r="R153" i="21"/>
  <c r="P153" i="21"/>
  <c r="BI152" i="21"/>
  <c r="BH152" i="21"/>
  <c r="BG152" i="21"/>
  <c r="BE152" i="21"/>
  <c r="T152" i="21"/>
  <c r="R152" i="21"/>
  <c r="P152" i="21"/>
  <c r="BI151" i="21"/>
  <c r="BH151" i="21"/>
  <c r="BG151" i="21"/>
  <c r="BE151" i="21"/>
  <c r="T151" i="21"/>
  <c r="R151" i="21"/>
  <c r="P151" i="21"/>
  <c r="BI150" i="21"/>
  <c r="BH150" i="21"/>
  <c r="BG150" i="21"/>
  <c r="BE150" i="21"/>
  <c r="T150" i="21"/>
  <c r="R150" i="21"/>
  <c r="P150" i="21"/>
  <c r="BI149" i="21"/>
  <c r="BH149" i="21"/>
  <c r="BG149" i="21"/>
  <c r="BE149" i="21"/>
  <c r="T149" i="21"/>
  <c r="R149" i="21"/>
  <c r="P149" i="21"/>
  <c r="BI148" i="21"/>
  <c r="BH148" i="21"/>
  <c r="BG148" i="21"/>
  <c r="BE148" i="21"/>
  <c r="T148" i="21"/>
  <c r="R148" i="21"/>
  <c r="P148" i="21"/>
  <c r="BI147" i="21"/>
  <c r="BH147" i="21"/>
  <c r="BG147" i="21"/>
  <c r="BE147" i="21"/>
  <c r="T147" i="21"/>
  <c r="R147" i="21"/>
  <c r="P147" i="21"/>
  <c r="BI146" i="21"/>
  <c r="BH146" i="21"/>
  <c r="BG146" i="21"/>
  <c r="BE146" i="21"/>
  <c r="T146" i="21"/>
  <c r="R146" i="21"/>
  <c r="P146" i="21"/>
  <c r="BI144" i="21"/>
  <c r="BH144" i="21"/>
  <c r="BG144" i="21"/>
  <c r="BE144" i="21"/>
  <c r="T144" i="21"/>
  <c r="R144" i="21"/>
  <c r="P144" i="21"/>
  <c r="BI143" i="21"/>
  <c r="BH143" i="21"/>
  <c r="BG143" i="21"/>
  <c r="BE143" i="21"/>
  <c r="T143" i="21"/>
  <c r="R143" i="21"/>
  <c r="P143" i="21"/>
  <c r="BI142" i="21"/>
  <c r="BH142" i="21"/>
  <c r="BG142" i="21"/>
  <c r="BE142" i="21"/>
  <c r="T142" i="21"/>
  <c r="R142" i="21"/>
  <c r="P142" i="21"/>
  <c r="BI141" i="21"/>
  <c r="BH141" i="21"/>
  <c r="BG141" i="21"/>
  <c r="BE141" i="21"/>
  <c r="T141" i="21"/>
  <c r="R141" i="21"/>
  <c r="P141" i="21"/>
  <c r="BI140" i="21"/>
  <c r="BH140" i="21"/>
  <c r="BG140" i="21"/>
  <c r="BE140" i="21"/>
  <c r="T140" i="21"/>
  <c r="R140" i="21"/>
  <c r="P140" i="21"/>
  <c r="BI139" i="21"/>
  <c r="BH139" i="21"/>
  <c r="BG139" i="21"/>
  <c r="BE139" i="21"/>
  <c r="T139" i="21"/>
  <c r="R139" i="21"/>
  <c r="P139" i="21"/>
  <c r="BI138" i="21"/>
  <c r="BH138" i="21"/>
  <c r="BG138" i="21"/>
  <c r="BE138" i="21"/>
  <c r="T138" i="21"/>
  <c r="R138" i="21"/>
  <c r="P138" i="21"/>
  <c r="BI137" i="21"/>
  <c r="BH137" i="21"/>
  <c r="BG137" i="21"/>
  <c r="BE137" i="21"/>
  <c r="T137" i="21"/>
  <c r="R137" i="21"/>
  <c r="P137" i="21"/>
  <c r="BI136" i="21"/>
  <c r="BH136" i="21"/>
  <c r="BG136" i="21"/>
  <c r="BE136" i="21"/>
  <c r="T136" i="21"/>
  <c r="R136" i="21"/>
  <c r="P136" i="21"/>
  <c r="BI135" i="21"/>
  <c r="BH135" i="21"/>
  <c r="BG135" i="21"/>
  <c r="BE135" i="21"/>
  <c r="T135" i="21"/>
  <c r="R135" i="21"/>
  <c r="P135" i="21"/>
  <c r="BI134" i="21"/>
  <c r="BH134" i="21"/>
  <c r="BG134" i="21"/>
  <c r="BE134" i="21"/>
  <c r="T134" i="21"/>
  <c r="R134" i="21"/>
  <c r="P134" i="21"/>
  <c r="BI133" i="21"/>
  <c r="BH133" i="21"/>
  <c r="BG133" i="21"/>
  <c r="BE133" i="21"/>
  <c r="T133" i="21"/>
  <c r="R133" i="21"/>
  <c r="P133" i="21"/>
  <c r="BI132" i="21"/>
  <c r="BH132" i="21"/>
  <c r="BG132" i="21"/>
  <c r="BE132" i="21"/>
  <c r="T132" i="21"/>
  <c r="R132" i="21"/>
  <c r="P132" i="21"/>
  <c r="BI131" i="21"/>
  <c r="BH131" i="21"/>
  <c r="BG131" i="21"/>
  <c r="BE131" i="21"/>
  <c r="T131" i="21"/>
  <c r="R131" i="21"/>
  <c r="P131" i="21"/>
  <c r="F124" i="21"/>
  <c r="F122" i="21"/>
  <c r="E120" i="21"/>
  <c r="F93" i="21"/>
  <c r="F91" i="21"/>
  <c r="E89" i="21"/>
  <c r="J26" i="21"/>
  <c r="E26" i="21"/>
  <c r="J125" i="21" s="1"/>
  <c r="J25" i="21"/>
  <c r="J23" i="21"/>
  <c r="E23" i="21"/>
  <c r="J93" i="21" s="1"/>
  <c r="J22" i="21"/>
  <c r="J20" i="21"/>
  <c r="E20" i="21"/>
  <c r="F125" i="21"/>
  <c r="J19" i="21"/>
  <c r="J14" i="21"/>
  <c r="J122" i="21" s="1"/>
  <c r="E7" i="21"/>
  <c r="E116" i="21" s="1"/>
  <c r="BK182" i="21"/>
  <c r="J172" i="21"/>
  <c r="BK165" i="21"/>
  <c r="BK154" i="21"/>
  <c r="J143" i="21"/>
  <c r="BK140" i="21"/>
  <c r="BK179" i="21"/>
  <c r="BK172" i="21"/>
  <c r="J168" i="21"/>
  <c r="J161" i="21"/>
  <c r="J156" i="21"/>
  <c r="BK143" i="21"/>
  <c r="BK133" i="21"/>
  <c r="BK180" i="21"/>
  <c r="BK166" i="21"/>
  <c r="BK161" i="21"/>
  <c r="BK155" i="21"/>
  <c r="J149" i="21"/>
  <c r="J136" i="21"/>
  <c r="BK175" i="21"/>
  <c r="J164" i="21"/>
  <c r="BK152" i="21"/>
  <c r="BK148" i="21"/>
  <c r="BK137" i="21"/>
  <c r="J132" i="21"/>
  <c r="J180" i="21"/>
  <c r="BK168" i="21"/>
  <c r="J158" i="21"/>
  <c r="J148" i="21"/>
  <c r="BK141" i="21"/>
  <c r="J135" i="21"/>
  <c r="J175" i="21"/>
  <c r="J169" i="21"/>
  <c r="BK164" i="21"/>
  <c r="BK160" i="21"/>
  <c r="J150" i="21"/>
  <c r="J140" i="21"/>
  <c r="J131" i="21"/>
  <c r="J177" i="21"/>
  <c r="J163" i="21"/>
  <c r="BK158" i="21"/>
  <c r="J154" i="21"/>
  <c r="J144" i="21"/>
  <c r="J133" i="21"/>
  <c r="J171" i="21"/>
  <c r="J155" i="21"/>
  <c r="BK150" i="21"/>
  <c r="BK139" i="21"/>
  <c r="BK135" i="21"/>
  <c r="BK173" i="21"/>
  <c r="BK169" i="21"/>
  <c r="J159" i="21"/>
  <c r="J151" i="21"/>
  <c r="BK142" i="21"/>
  <c r="J137" i="21"/>
  <c r="BK177" i="21"/>
  <c r="BK171" i="21"/>
  <c r="BK162" i="21"/>
  <c r="J157" i="21"/>
  <c r="BK149" i="21"/>
  <c r="J139" i="21"/>
  <c r="BK157" i="21"/>
  <c r="J153" i="21"/>
  <c r="J142" i="21"/>
  <c r="BK132" i="21"/>
  <c r="J165" i="21"/>
  <c r="BK153" i="21"/>
  <c r="BK146" i="21"/>
  <c r="BK136" i="21"/>
  <c r="J179" i="21"/>
  <c r="J170" i="21"/>
  <c r="BK163" i="21"/>
  <c r="J152" i="21"/>
  <c r="BK144" i="21"/>
  <c r="BK138" i="21"/>
  <c r="J134" i="21"/>
  <c r="J173" i="21"/>
  <c r="BK170" i="21"/>
  <c r="BK167" i="21"/>
  <c r="BK159" i="21"/>
  <c r="BK147" i="21"/>
  <c r="J138" i="21"/>
  <c r="J182" i="21"/>
  <c r="J167" i="21"/>
  <c r="J162" i="21"/>
  <c r="BK156" i="21"/>
  <c r="J146" i="21"/>
  <c r="J141" i="21"/>
  <c r="BK131" i="21"/>
  <c r="J166" i="21"/>
  <c r="J160" i="21"/>
  <c r="BK151" i="21"/>
  <c r="J147" i="21"/>
  <c r="BK134" i="21"/>
  <c r="BK145" i="21" l="1"/>
  <c r="J145" i="21"/>
  <c r="J101" i="21" s="1"/>
  <c r="BK130" i="21"/>
  <c r="J130" i="21" s="1"/>
  <c r="J100" i="21" s="1"/>
  <c r="R130" i="21"/>
  <c r="T145" i="21"/>
  <c r="BK178" i="21"/>
  <c r="J178" i="21"/>
  <c r="J104" i="21"/>
  <c r="R178" i="21"/>
  <c r="T130" i="21"/>
  <c r="T129" i="21"/>
  <c r="P145" i="21"/>
  <c r="P178" i="21"/>
  <c r="BK183" i="21"/>
  <c r="J183" i="21"/>
  <c r="J106" i="21" s="1"/>
  <c r="P130" i="21"/>
  <c r="P129" i="21"/>
  <c r="P128" i="21"/>
  <c r="R145" i="21"/>
  <c r="T178" i="21"/>
  <c r="BK174" i="21"/>
  <c r="J174" i="21" s="1"/>
  <c r="J102" i="21" s="1"/>
  <c r="BK176" i="21"/>
  <c r="J176" i="21" s="1"/>
  <c r="J103" i="21" s="1"/>
  <c r="BK181" i="21"/>
  <c r="J181" i="21"/>
  <c r="J105" i="21" s="1"/>
  <c r="E85" i="21"/>
  <c r="F94" i="21"/>
  <c r="J124" i="21"/>
  <c r="BF146" i="21"/>
  <c r="BF154" i="21"/>
  <c r="BF155" i="21"/>
  <c r="BF157" i="21"/>
  <c r="BF159" i="21"/>
  <c r="BF165" i="21"/>
  <c r="BF168" i="21"/>
  <c r="BF170" i="21"/>
  <c r="BF173" i="21"/>
  <c r="BF179" i="21"/>
  <c r="J91" i="21"/>
  <c r="J94" i="21"/>
  <c r="BF131" i="21"/>
  <c r="BF132" i="21"/>
  <c r="BF134" i="21"/>
  <c r="BF140" i="21"/>
  <c r="BF141" i="21"/>
  <c r="BF143" i="21"/>
  <c r="BF144" i="21"/>
  <c r="BF148" i="21"/>
  <c r="BF152" i="21"/>
  <c r="BF158" i="21"/>
  <c r="BF162" i="21"/>
  <c r="BF166" i="21"/>
  <c r="BF167" i="21"/>
  <c r="BF172" i="21"/>
  <c r="BF175" i="21"/>
  <c r="BF137" i="21"/>
  <c r="BF138" i="21"/>
  <c r="BF153" i="21"/>
  <c r="BF156" i="21"/>
  <c r="BF160" i="21"/>
  <c r="BF161" i="21"/>
  <c r="BF163" i="21"/>
  <c r="BF169" i="21"/>
  <c r="BF180" i="21"/>
  <c r="BF182" i="21"/>
  <c r="BF133" i="21"/>
  <c r="BF135" i="21"/>
  <c r="BF136" i="21"/>
  <c r="BF139" i="21"/>
  <c r="BF142" i="21"/>
  <c r="BF147" i="21"/>
  <c r="BF149" i="21"/>
  <c r="BF150" i="21"/>
  <c r="BF151" i="21"/>
  <c r="BF164" i="21"/>
  <c r="BF171" i="21"/>
  <c r="BF177" i="21"/>
  <c r="J35" i="21"/>
  <c r="F35" i="21"/>
  <c r="F38" i="21"/>
  <c r="F37" i="21"/>
  <c r="F39" i="21"/>
  <c r="T128" i="21" l="1"/>
  <c r="R129" i="21"/>
  <c r="R128" i="21" s="1"/>
  <c r="BK129" i="21"/>
  <c r="J129" i="21" s="1"/>
  <c r="J99" i="21" s="1"/>
  <c r="F36" i="21"/>
  <c r="J36" i="21"/>
  <c r="BK128" i="21" l="1"/>
  <c r="J128" i="21"/>
  <c r="J98" i="21" s="1"/>
  <c r="J32" i="21" l="1"/>
  <c r="J41" i="21" l="1"/>
</calcChain>
</file>

<file path=xl/sharedStrings.xml><?xml version="1.0" encoding="utf-8"?>
<sst xmlns="http://schemas.openxmlformats.org/spreadsheetml/2006/main" count="880" uniqueCount="265">
  <si>
    <t/>
  </si>
  <si>
    <t>False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</si>
  <si>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</si>
  <si>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</si>
  <si>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</si>
  <si>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</si>
  <si>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</si>
  <si>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</si>
  <si>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>Žiar nad Hronom</t>
  </si>
  <si>
    <t>Dátum:</t>
  </si>
  <si>
    <t>Objednávateľ:</t>
  </si>
  <si>
    <t>IČO:</t>
  </si>
  <si>
    <t>Mesto Žiar nad Hronom</t>
  </si>
  <si>
    <t>IČ DPH:</t>
  </si>
  <si>
    <t>Zhotoviteľ: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</si>
  <si>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</si>
  <si>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</si>
  <si>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</si>
  <si>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</si>
  <si>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</si>
  <si>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</si>
  <si>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</si>
  <si>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</si>
  <si>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</si>
  <si>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</si>
  <si>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</si>
  <si>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</si>
  <si>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</si>
  <si>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</si>
  <si>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</si>
  <si>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</si>
  <si>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</si>
  <si>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</si>
  <si>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</si>
  <si>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</si>
  <si>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</si>
  <si>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</si>
  <si>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</si>
  <si>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</si>
  <si>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</si>
  <si>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</si>
  <si>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</si>
  <si>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</si>
  <si>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2</t>
  </si>
  <si>
    <t>{e14f2e32-0f0c-4b20-95fc-5bd4edd0642a}</t>
  </si>
  <si>
    <t>KRYCÍ LIST ROZPOČTU</t>
  </si>
  <si>
    <t>Objekt:</t>
  </si>
  <si>
    <t>Časť: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</si>
  <si>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</si>
  <si>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</si>
  <si>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</si>
  <si>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</si>
  <si>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</si>
  <si>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</si>
  <si>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</si>
  <si>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8 - Rúrové vedenie</t>
  </si>
  <si>
    <t xml:space="preserve">    99 - Presun hmôt HSV</t>
  </si>
  <si>
    <t>HZS - Hodinové zúčtovacie sadzby</t>
  </si>
  <si>
    <t>OST - Ostatné</t>
  </si>
  <si>
    <t>VRN - Investičné náklady neobsiahnuté v cenách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</si>
  <si>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</si>
  <si>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</si>
  <si>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</si>
  <si>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</si>
  <si>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</si>
  <si>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</si>
  <si>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</si>
  <si>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</si>
  <si>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</si>
  <si>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</si>
  <si>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</si>
  <si>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</si>
  <si>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</si>
  <si>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</si>
  <si>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</si>
  <si>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</si>
  <si>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</si>
  <si>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</si>
  <si>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m2</t>
  </si>
  <si>
    <t>4</t>
  </si>
  <si>
    <t>3</t>
  </si>
  <si>
    <t>6</t>
  </si>
  <si>
    <t>121101112</t>
  </si>
  <si>
    <t>Odstránenie ornice s premiestn. na hromady, so zložením na vzdialenosť do 100 m a do 1000 m3</t>
  </si>
  <si>
    <t>m3</t>
  </si>
  <si>
    <t>8</t>
  </si>
  <si>
    <t>5</t>
  </si>
  <si>
    <t>131201102</t>
  </si>
  <si>
    <t>Výkop nezapaženej jamy v hornine 3, nad 100 do 1000 m3</t>
  </si>
  <si>
    <t>10</t>
  </si>
  <si>
    <t>131201109</t>
  </si>
  <si>
    <t>Hĺbenie nezapažených jám a zárezov. Príplatok za lepivosť horniny 3</t>
  </si>
  <si>
    <t>12</t>
  </si>
  <si>
    <t>7</t>
  </si>
  <si>
    <t>14</t>
  </si>
  <si>
    <t>16</t>
  </si>
  <si>
    <t>9</t>
  </si>
  <si>
    <t>132201201</t>
  </si>
  <si>
    <t>Výkop ryhy šírky 600-2000mm horn.3 do 100m3</t>
  </si>
  <si>
    <t>18</t>
  </si>
  <si>
    <t>132201209</t>
  </si>
  <si>
    <t>Príplatok k cenám za lepivosť pri hĺbení rýh š. nad 600 do 2 000 mm zapaž. i nezapažených, s urovnaním dna v hornine 3</t>
  </si>
  <si>
    <t>11</t>
  </si>
  <si>
    <t>161101501.1</t>
  </si>
  <si>
    <t>Zvislé premiestnenie výkopku z horniny I až IV do 4,5m</t>
  </si>
  <si>
    <t>22</t>
  </si>
  <si>
    <t>162501102</t>
  </si>
  <si>
    <t>Vodorovné premiestnenie výkopku po spevnenej ceste z horniny tr.1-4, do 100 m3 na vzdialenosť do 3000 m</t>
  </si>
  <si>
    <t>24</t>
  </si>
  <si>
    <t>13</t>
  </si>
  <si>
    <t>162501105</t>
  </si>
  <si>
    <t>Vodorovné premiestnenie výkopku po spevnenej ceste z horniny tr.1-4, do 100 m3, príplatok k cene za každých ďalšich a začatých 1000 m</t>
  </si>
  <si>
    <t>26</t>
  </si>
  <si>
    <t>28</t>
  </si>
  <si>
    <t>15</t>
  </si>
  <si>
    <t>171209002</t>
  </si>
  <si>
    <t>Poplatok za skladovanie - zemina a kamenivo (17 05) ostatné</t>
  </si>
  <si>
    <t>t</t>
  </si>
  <si>
    <t>30</t>
  </si>
  <si>
    <t>174101002</t>
  </si>
  <si>
    <t>Zásyp sypaninou so zhutnením jam,šachiet,rýh,zárezov alebo okolo objektu nad 100 do 1000 m3</t>
  </si>
  <si>
    <t>32</t>
  </si>
  <si>
    <t>17</t>
  </si>
  <si>
    <t>175101101</t>
  </si>
  <si>
    <t>Obsyp potrubia sypaninou z vhodných hornín 1 až 4 bez prehodenia sypaniny</t>
  </si>
  <si>
    <t>34</t>
  </si>
  <si>
    <t>M</t>
  </si>
  <si>
    <t>58331000290.1</t>
  </si>
  <si>
    <t>Štrkopiesok frakcia 0-16 mm</t>
  </si>
  <si>
    <t>36</t>
  </si>
  <si>
    <t>19</t>
  </si>
  <si>
    <t>38</t>
  </si>
  <si>
    <t>40</t>
  </si>
  <si>
    <t>21</t>
  </si>
  <si>
    <t>181301113</t>
  </si>
  <si>
    <t>Rozprestretie ornice v rovine, plocha nad 500 m2, hr. do 200 mm</t>
  </si>
  <si>
    <t>42</t>
  </si>
  <si>
    <t>44</t>
  </si>
  <si>
    <t>23</t>
  </si>
  <si>
    <t>46</t>
  </si>
  <si>
    <t>48</t>
  </si>
  <si>
    <t>25</t>
  </si>
  <si>
    <t>50</t>
  </si>
  <si>
    <t>Rúrové vedenie</t>
  </si>
  <si>
    <t>m</t>
  </si>
  <si>
    <t>52</t>
  </si>
  <si>
    <t>27</t>
  </si>
  <si>
    <t>54</t>
  </si>
  <si>
    <t>56</t>
  </si>
  <si>
    <t>29</t>
  </si>
  <si>
    <t>58</t>
  </si>
  <si>
    <t>60</t>
  </si>
  <si>
    <t>31</t>
  </si>
  <si>
    <t>892311000</t>
  </si>
  <si>
    <t>Skúška tesnosti kanalizácie do D 150</t>
  </si>
  <si>
    <t>62</t>
  </si>
  <si>
    <t>sub</t>
  </si>
  <si>
    <t>64</t>
  </si>
  <si>
    <t>33</t>
  </si>
  <si>
    <t>kpl</t>
  </si>
  <si>
    <t>66</t>
  </si>
  <si>
    <t>68</t>
  </si>
  <si>
    <t>35</t>
  </si>
  <si>
    <t>70</t>
  </si>
  <si>
    <t>72</t>
  </si>
  <si>
    <t>37</t>
  </si>
  <si>
    <t>74</t>
  </si>
  <si>
    <t>76</t>
  </si>
  <si>
    <t>39</t>
  </si>
  <si>
    <t>78</t>
  </si>
  <si>
    <t>80</t>
  </si>
  <si>
    <t>41</t>
  </si>
  <si>
    <t>82</t>
  </si>
  <si>
    <t>84</t>
  </si>
  <si>
    <t>43</t>
  </si>
  <si>
    <t>86</t>
  </si>
  <si>
    <t>899721131</t>
  </si>
  <si>
    <t>Označenie vodovodného potrubia bielou výstražnou fóliou</t>
  </si>
  <si>
    <t>88</t>
  </si>
  <si>
    <t>45</t>
  </si>
  <si>
    <t>899721132</t>
  </si>
  <si>
    <t>Označenie kanalizačného potrubia hnedou výstražnou fóliou</t>
  </si>
  <si>
    <t>90</t>
  </si>
  <si>
    <t>92</t>
  </si>
  <si>
    <t>47</t>
  </si>
  <si>
    <t>94</t>
  </si>
  <si>
    <t>99</t>
  </si>
  <si>
    <t>Presun hmôt HSV</t>
  </si>
  <si>
    <t>998276101</t>
  </si>
  <si>
    <t>Presun hmôt pre rúrové vedenie hĺbené z rúr z plast., hmôt alebo sklolamin. v otvorenom výkope</t>
  </si>
  <si>
    <t>ks</t>
  </si>
  <si>
    <t>%</t>
  </si>
  <si>
    <t>HZS</t>
  </si>
  <si>
    <t>Hodinové zúčtovacie sadzby</t>
  </si>
  <si>
    <t>HZS000113</t>
  </si>
  <si>
    <t>Stavebno montážne práce náročné ucelené - odborné, (Tr. 3) v rozsahu viac ako 8 hodín</t>
  </si>
  <si>
    <t>hod</t>
  </si>
  <si>
    <t>262144</t>
  </si>
  <si>
    <t>OST</t>
  </si>
  <si>
    <t>Ostatné</t>
  </si>
  <si>
    <t>OSTS000213.1</t>
  </si>
  <si>
    <t>Stavebno montážne práce náročné ucelené - odborné, uvedenie zariadenia do prevádzky a vyskúšanie</t>
  </si>
  <si>
    <t>OSTS000213.2</t>
  </si>
  <si>
    <t>Projektová dokumentácia objektu</t>
  </si>
  <si>
    <t>VRN</t>
  </si>
  <si>
    <t>Investičné náklady neobsiahnuté v cenách</t>
  </si>
  <si>
    <t>001500001.S</t>
  </si>
  <si>
    <t>Rezerva na nepredvídané výdavky</t>
  </si>
  <si>
    <t>VP</t>
  </si>
  <si>
    <t xml:space="preserve">  Práce naviac</t>
  </si>
  <si>
    <t>PN</t>
  </si>
  <si>
    <t>721171112.1</t>
  </si>
  <si>
    <t>Potrubie z PVC - U odpadové ležaté hrdlové D 150,vrátane tvaroviek</t>
  </si>
  <si>
    <t>721171113.1</t>
  </si>
  <si>
    <t>Potrubie z PVC - U odpadové ležaté hrdlové D 200 ,vrátane tvaroviek</t>
  </si>
  <si>
    <t>892351000</t>
  </si>
  <si>
    <t>Skúška tesnosti kanalizácie D 200</t>
  </si>
  <si>
    <t>007 - SO 09 Zimný štadión</t>
  </si>
  <si>
    <t>01 - SO09.1- Technológia</t>
  </si>
  <si>
    <t>175101202</t>
  </si>
  <si>
    <t>Obsyp objektov sypaninou z vhodných hornín 1 až 4 s prehodením sypaniny</t>
  </si>
  <si>
    <t>871271068</t>
  </si>
  <si>
    <t>Montáž vodovodného potrubia z dvojvsrtvového PE 100 SDR17/PN10 zváraných natupo D 110x6,6 mm</t>
  </si>
  <si>
    <t>286130031400</t>
  </si>
  <si>
    <t>Rúra HDPE na vodu PE100 PN10 SDR17 125x7,4x12 m</t>
  </si>
  <si>
    <t>286530021800</t>
  </si>
  <si>
    <t>Koleno 90° na tupo PE 100, na vodu, plyn a kanalizáciu, SDR 17 L D 125 mm</t>
  </si>
  <si>
    <t>891261111</t>
  </si>
  <si>
    <t>Montáž posúvača s osadením zemnej súpravy (bez poklopov) DN 125</t>
  </si>
  <si>
    <t>4222100056pc</t>
  </si>
  <si>
    <t>Posúvač s prírubami, typ E2,   DN 125, PN 10, na vodu, HAWLE č.4040 -/pre zemnú súpravu/</t>
  </si>
  <si>
    <t>4229126106</t>
  </si>
  <si>
    <t>Zemná súprava teleskopická RD=1.30-1.80 m DN 125   voda HAWLE</t>
  </si>
  <si>
    <t>5524218100</t>
  </si>
  <si>
    <t>Poklop posúvačový, voda, plyn</t>
  </si>
  <si>
    <t>5525200870pc</t>
  </si>
  <si>
    <t>Doska podkladová  platňa č.341 pre uličné poklopy, HAWLE</t>
  </si>
  <si>
    <t>891261221</t>
  </si>
  <si>
    <t>Montáž vodovodnej armatúry na potrubí, posúvač v šachte s ručným kolieskom DN 125</t>
  </si>
  <si>
    <t>422210005600</t>
  </si>
  <si>
    <t>Posúvač s prírubami, typ E2, z liatiny DN 125, PN 10, na vodu, HAWLE</t>
  </si>
  <si>
    <t>5511800150.1</t>
  </si>
  <si>
    <t>Ručné koliesko zo šedej liatiny DN 125 pre  armatúry HAWLE</t>
  </si>
  <si>
    <t>4268100663pc</t>
  </si>
  <si>
    <t>Bajonetová spojka hadicová DN 125</t>
  </si>
  <si>
    <t>892271111</t>
  </si>
  <si>
    <t>Ostatné práce na rúrovom vedení, tlakové skúšky vodovodného potrubia DN 100 alebo 125</t>
  </si>
  <si>
    <t>892273111</t>
  </si>
  <si>
    <t>Preplach a dezinfekcia vodovodného potrubia DN od 80 do 125</t>
  </si>
  <si>
    <t>892372111</t>
  </si>
  <si>
    <t>Zabezpečenie koncov vodovodného potrubia pri tlakových skúškach DN do 300 mm</t>
  </si>
  <si>
    <t>8941709.2</t>
  </si>
  <si>
    <t>Montáž vsakovacieho objektu VO 0 (SO09-103,60 m3) SO09-Zimný štadion</t>
  </si>
  <si>
    <t>2866500091.2</t>
  </si>
  <si>
    <t>Vsakovací objekt VO - Ecoblock MAXX+prísluš. (SO09- Objem 103,60  m3-)SO09-Zimný štadión    Vsakovací objekt Ecoblock MAXX (0,8m x 0,8m x 0,35 m - včítane geotextílie a kompletnej nátokovej - filtračnej šachty s liatinovým poklopom</t>
  </si>
  <si>
    <t>8941709pc1</t>
  </si>
  <si>
    <t>Montáž retenčnej nádrže CARAT XXL 26 m3 (4ks) vrátane príslušenstva-SO 09- Zimný Štadión</t>
  </si>
  <si>
    <t>2866100009pc</t>
  </si>
  <si>
    <t>Retenčná nádrže   Carat XXL -26 m3 (4ks) SO09 Zostava 4 ks zásobných nádrží,každá o objeme 26 m3 pred Protipožiarnou nádržou</t>
  </si>
  <si>
    <t>8941709pc2</t>
  </si>
  <si>
    <t>Montáž protipožiarnej  nádrže CARAT XXL 46 m3 (1ks) vrátane príslušenstva-SO 09- Zimný Štadión</t>
  </si>
  <si>
    <t>2866100009pc1</t>
  </si>
  <si>
    <t>Protipožiarná nádrž Carat XXL -46 m3 (1ks)  SO09 Protipožiarna nádrž pred vsakovacím objektom VO</t>
  </si>
  <si>
    <t>899721121</t>
  </si>
  <si>
    <t>Signalizačný vodič na potrubí PVC DN do 150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</si>
</sst>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4" fontId="11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4" fillId="3" borderId="0" xfId="0" applyFont="1" applyFill="1" applyAlignment="1">
      <alignment horizontal="left" vertical="center"/>
    </xf>
    <xf numFmtId="0" fontId="14" fillId="3" borderId="0" xfId="0" applyFont="1" applyFill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19" xfId="0" applyFont="1" applyBorder="1" applyAlignment="1">
      <alignment horizontal="left" vertical="center"/>
    </xf>
    <xf numFmtId="0" fontId="5" fillId="0" borderId="19" xfId="0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vertical="center"/>
    </xf>
    <xf numFmtId="4" fontId="6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5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4" fontId="16" fillId="0" borderId="0" xfId="0" applyNumberFormat="1" applyFont="1"/>
    <xf numFmtId="166" fontId="19" fillId="0" borderId="12" xfId="0" applyNumberFormat="1" applyFont="1" applyBorder="1"/>
    <xf numFmtId="166" fontId="19" fillId="0" borderId="13" xfId="0" applyNumberFormat="1" applyFont="1" applyBorder="1"/>
    <xf numFmtId="4" fontId="20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Protection="1">
      <protection locked="0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14" fillId="0" borderId="21" xfId="0" applyFont="1" applyBorder="1" applyAlignment="1">
      <alignment horizontal="center" vertical="center"/>
    </xf>
    <xf numFmtId="49" fontId="14" fillId="0" borderId="21" xfId="0" applyNumberFormat="1" applyFont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center" vertical="center" wrapText="1"/>
    </xf>
    <xf numFmtId="167" fontId="14" fillId="0" borderId="21" xfId="0" applyNumberFormat="1" applyFont="1" applyBorder="1" applyAlignment="1">
      <alignment vertical="center"/>
    </xf>
    <xf numFmtId="4" fontId="14" fillId="2" borderId="21" xfId="0" applyNumberFormat="1" applyFont="1" applyFill="1" applyBorder="1" applyAlignment="1" applyProtection="1">
      <alignment vertical="center"/>
      <protection locked="0"/>
    </xf>
    <xf numFmtId="4" fontId="14" fillId="0" borderId="21" xfId="0" applyNumberFormat="1" applyFont="1" applyBorder="1" applyAlignment="1">
      <alignment vertical="center"/>
    </xf>
    <xf numFmtId="0" fontId="0" fillId="0" borderId="21" xfId="0" applyBorder="1" applyAlignment="1">
      <alignment vertical="center"/>
    </xf>
    <xf numFmtId="0" fontId="15" fillId="2" borderId="14" xfId="0" applyFont="1" applyFill="1" applyBorder="1" applyAlignment="1" applyProtection="1">
      <alignment horizontal="left" vertical="center"/>
      <protection locked="0"/>
    </xf>
    <xf numFmtId="0" fontId="15" fillId="0" borderId="0" xfId="0" applyFont="1" applyAlignment="1">
      <alignment horizontal="center" vertical="center"/>
    </xf>
    <xf numFmtId="166" fontId="15" fillId="0" borderId="0" xfId="0" applyNumberFormat="1" applyFont="1" applyAlignment="1">
      <alignment vertical="center"/>
    </xf>
    <xf numFmtId="166" fontId="15" fillId="0" borderId="15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1" fillId="0" borderId="21" xfId="0" applyFont="1" applyBorder="1" applyAlignment="1">
      <alignment horizontal="center" vertical="center"/>
    </xf>
    <xf numFmtId="49" fontId="21" fillId="0" borderId="21" xfId="0" applyNumberFormat="1" applyFont="1" applyBorder="1" applyAlignment="1">
      <alignment horizontal="left" vertical="center" wrapText="1"/>
    </xf>
    <xf numFmtId="0" fontId="21" fillId="0" borderId="21" xfId="0" applyFont="1" applyBorder="1" applyAlignment="1">
      <alignment horizontal="left" vertical="center" wrapText="1"/>
    </xf>
    <xf numFmtId="0" fontId="21" fillId="0" borderId="21" xfId="0" applyFont="1" applyBorder="1" applyAlignment="1">
      <alignment horizontal="center" vertical="center" wrapText="1"/>
    </xf>
    <xf numFmtId="167" fontId="21" fillId="0" borderId="21" xfId="0" applyNumberFormat="1" applyFont="1" applyBorder="1" applyAlignment="1">
      <alignment vertical="center"/>
    </xf>
    <xf numFmtId="4" fontId="21" fillId="2" borderId="21" xfId="0" applyNumberFormat="1" applyFont="1" applyFill="1" applyBorder="1" applyAlignment="1" applyProtection="1">
      <alignment vertical="center"/>
      <protection locked="0"/>
    </xf>
    <xf numFmtId="4" fontId="21" fillId="0" borderId="21" xfId="0" applyNumberFormat="1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7" fontId="14" fillId="2" borderId="21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2" borderId="21" xfId="0" applyFill="1" applyBorder="1" applyAlignment="1" applyProtection="1">
      <alignment horizontal="center" vertical="center"/>
      <protection locked="0"/>
    </xf>
    <xf numFmtId="49" fontId="0" fillId="2" borderId="21" xfId="0" applyNumberFormat="1" applyFill="1" applyBorder="1" applyAlignment="1" applyProtection="1">
      <alignment horizontal="left" vertical="center" wrapText="1"/>
      <protection locked="0"/>
    </xf>
    <xf numFmtId="0" fontId="0" fillId="2" borderId="21" xfId="0" applyFill="1" applyBorder="1" applyAlignment="1" applyProtection="1">
      <alignment horizontal="left" vertical="center" wrapText="1"/>
      <protection locked="0"/>
    </xf>
    <xf numFmtId="0" fontId="0" fillId="2" borderId="21" xfId="0" applyFill="1" applyBorder="1" applyAlignment="1" applyProtection="1">
      <alignment horizontal="center" vertical="center" wrapText="1"/>
      <protection locked="0"/>
    </xf>
    <xf numFmtId="167" fontId="0" fillId="2" borderId="21" xfId="0" applyNumberFormat="1" applyFill="1" applyBorder="1" applyAlignment="1" applyProtection="1">
      <alignment vertical="center"/>
      <protection locked="0"/>
    </xf>
    <xf numFmtId="4" fontId="0" fillId="2" borderId="21" xfId="0" applyNumberFormat="1" applyFill="1" applyBorder="1" applyAlignment="1" applyProtection="1">
      <alignment vertical="center"/>
      <protection locked="0"/>
    </xf>
    <xf numFmtId="4" fontId="0" fillId="0" borderId="21" xfId="0" applyNumberFormat="1" applyBorder="1" applyAlignment="1">
      <alignment vertical="center"/>
    </xf>
    <xf numFmtId="0" fontId="13" fillId="2" borderId="21" xfId="0" applyFont="1" applyFill="1" applyBorder="1" applyAlignment="1" applyProtection="1">
      <alignment horizontal="left" vertical="center"/>
      <protection locked="0"/>
    </xf>
    <xf numFmtId="0" fontId="13" fillId="2" borderId="21" xfId="0" applyFont="1" applyFill="1" applyBorder="1" applyAlignment="1" applyProtection="1">
      <alignment horizontal="center" vertical="center"/>
      <protection locked="0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B2:BM189"/>
  <sheetViews>
    <sheetView showGridLines="0" tabSelected="1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AT2" s="7" t="s">
        <v>44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41</v>
      </c>
    </row>
    <row r="4" spans="2:46" ht="24.95" customHeight="1" x14ac:dyDescent="0.2">
      <c r="B4" s="10"/>
      <c r="D4" s="11" t="s">
        <v>45</v>
      </c>
      <c r="L4" s="10"/>
      <c r="M4" s="39" t="s">
        <v>3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4</v>
      </c>
      <c r="L6" s="10"/>
    </row>
    <row r="7" spans="2:46" ht="26.25" customHeight="1" x14ac:dyDescent="0.2">
      <c r="B7" s="10"/>
      <c r="E7" s="129" t="e">
        <f>#REF!</f>
        <v>#REF!</v>
      </c>
      <c r="F7" s="130"/>
      <c r="G7" s="130"/>
      <c r="H7" s="130"/>
      <c r="L7" s="10"/>
    </row>
    <row r="8" spans="2:46" ht="12" customHeight="1" x14ac:dyDescent="0.2">
      <c r="B8" s="10"/>
      <c r="D8" s="13" t="s">
        <v>46</v>
      </c>
      <c r="L8" s="10"/>
    </row>
    <row r="9" spans="2:46" s="1" customFormat="1" ht="16.5" customHeight="1" x14ac:dyDescent="0.2">
      <c r="B9" s="16"/>
      <c r="E9" s="129" t="s">
        <v>217</v>
      </c>
      <c r="F9" s="131"/>
      <c r="G9" s="131"/>
      <c r="H9" s="131"/>
      <c r="L9" s="16"/>
    </row>
    <row r="10" spans="2:46" s="1" customFormat="1" ht="12" customHeight="1" x14ac:dyDescent="0.2">
      <c r="B10" s="16"/>
      <c r="D10" s="13" t="s">
        <v>47</v>
      </c>
      <c r="L10" s="16"/>
    </row>
    <row r="11" spans="2:46" s="1" customFormat="1" ht="16.5" customHeight="1" x14ac:dyDescent="0.2">
      <c r="B11" s="16"/>
      <c r="E11" s="125" t="s">
        <v>218</v>
      </c>
      <c r="F11" s="131"/>
      <c r="G11" s="131"/>
      <c r="H11" s="131"/>
      <c r="L11" s="16"/>
    </row>
    <row r="12" spans="2:46" s="1" customFormat="1" ht="11.25" x14ac:dyDescent="0.2">
      <c r="B12" s="16"/>
      <c r="L12" s="16"/>
    </row>
    <row r="13" spans="2:46" s="1" customFormat="1" ht="12" customHeight="1" x14ac:dyDescent="0.2">
      <c r="B13" s="16"/>
      <c r="D13" s="13" t="s">
        <v>5</v>
      </c>
      <c r="F13" s="12" t="s">
        <v>0</v>
      </c>
      <c r="I13" s="13" t="s">
        <v>6</v>
      </c>
      <c r="J13" s="12" t="s">
        <v>0</v>
      </c>
      <c r="L13" s="16"/>
    </row>
    <row r="14" spans="2:46" s="1" customFormat="1" ht="12" customHeight="1" x14ac:dyDescent="0.2">
      <c r="B14" s="16"/>
      <c r="D14" s="13" t="s">
        <v>7</v>
      </c>
      <c r="F14" s="12" t="s">
        <v>8</v>
      </c>
      <c r="I14" s="13" t="s">
        <v>9</v>
      </c>
      <c r="J14" s="27" t="e">
        <f>#REF!</f>
        <v>#REF!</v>
      </c>
      <c r="L14" s="16"/>
    </row>
    <row r="15" spans="2:46" s="1" customFormat="1" ht="10.9" customHeight="1" x14ac:dyDescent="0.2">
      <c r="B15" s="16"/>
      <c r="L15" s="16"/>
    </row>
    <row r="16" spans="2:46" s="1" customFormat="1" ht="12" customHeight="1" x14ac:dyDescent="0.2">
      <c r="B16" s="16"/>
      <c r="D16" s="13" t="s">
        <v>10</v>
      </c>
      <c r="I16" s="13" t="s">
        <v>11</v>
      </c>
      <c r="J16" s="12" t="s">
        <v>0</v>
      </c>
      <c r="L16" s="16"/>
    </row>
    <row r="17" spans="2:12" s="1" customFormat="1" ht="18" customHeight="1" x14ac:dyDescent="0.2">
      <c r="B17" s="16"/>
      <c r="E17" s="12" t="s">
        <v>12</v>
      </c>
      <c r="I17" s="13" t="s">
        <v>13</v>
      </c>
      <c r="J17" s="12" t="s">
        <v>0</v>
      </c>
      <c r="L17" s="16"/>
    </row>
    <row r="18" spans="2:12" s="1" customFormat="1" ht="6.95" customHeight="1" x14ac:dyDescent="0.2">
      <c r="B18" s="16"/>
      <c r="L18" s="16"/>
    </row>
    <row r="19" spans="2:12" s="1" customFormat="1" ht="12" customHeight="1" x14ac:dyDescent="0.2">
      <c r="B19" s="16"/>
      <c r="D19" s="13" t="s">
        <v>14</v>
      </c>
      <c r="I19" s="13" t="s">
        <v>11</v>
      </c>
      <c r="J19" s="14" t="e">
        <f>#REF!</f>
        <v>#REF!</v>
      </c>
      <c r="L19" s="16"/>
    </row>
    <row r="20" spans="2:12" s="1" customFormat="1" ht="18" customHeight="1" x14ac:dyDescent="0.2">
      <c r="B20" s="16"/>
      <c r="E20" s="132" t="e">
        <f>#REF!</f>
        <v>#REF!</v>
      </c>
      <c r="F20" s="126"/>
      <c r="G20" s="126"/>
      <c r="H20" s="126"/>
      <c r="I20" s="13" t="s">
        <v>13</v>
      </c>
      <c r="J20" s="14" t="e">
        <f>#REF!</f>
        <v>#REF!</v>
      </c>
      <c r="L20" s="16"/>
    </row>
    <row r="21" spans="2:12" s="1" customFormat="1" ht="6.95" customHeight="1" x14ac:dyDescent="0.2">
      <c r="B21" s="16"/>
      <c r="L21" s="16"/>
    </row>
    <row r="22" spans="2:12" s="1" customFormat="1" ht="12" customHeight="1" x14ac:dyDescent="0.2">
      <c r="B22" s="16"/>
      <c r="D22" s="13" t="s">
        <v>15</v>
      </c>
      <c r="I22" s="13" t="s">
        <v>11</v>
      </c>
      <c r="J22" s="12" t="e">
        <f>IF(#REF!="","",#REF!)</f>
        <v>#REF!</v>
      </c>
      <c r="L22" s="16"/>
    </row>
    <row r="23" spans="2:12" s="1" customFormat="1" ht="18" customHeight="1" x14ac:dyDescent="0.2">
      <c r="B23" s="16"/>
      <c r="E23" s="12" t="e">
        <f>IF(#REF!="","",#REF!)</f>
        <v>#REF!</v>
      </c>
      <c r="I23" s="13" t="s">
        <v>13</v>
      </c>
      <c r="J23" s="12" t="e">
        <f>IF(#REF!="","",#REF!)</f>
        <v>#REF!</v>
      </c>
      <c r="L23" s="16"/>
    </row>
    <row r="24" spans="2:12" s="1" customFormat="1" ht="6.95" customHeight="1" x14ac:dyDescent="0.2">
      <c r="B24" s="16"/>
      <c r="L24" s="16"/>
    </row>
    <row r="25" spans="2:12" s="1" customFormat="1" ht="12" customHeight="1" x14ac:dyDescent="0.2">
      <c r="B25" s="16"/>
      <c r="D25" s="13" t="s">
        <v>16</v>
      </c>
      <c r="I25" s="13" t="s">
        <v>11</v>
      </c>
      <c r="J25" s="12" t="e">
        <f>IF(#REF!="","",#REF!)</f>
        <v>#REF!</v>
      </c>
      <c r="L25" s="16"/>
    </row>
    <row r="26" spans="2:12" s="1" customFormat="1" ht="18" customHeight="1" x14ac:dyDescent="0.2">
      <c r="B26" s="16"/>
      <c r="E26" s="12" t="e">
        <f>IF(#REF!="","",#REF!)</f>
        <v>#REF!</v>
      </c>
      <c r="I26" s="13" t="s">
        <v>13</v>
      </c>
      <c r="J26" s="12" t="e">
        <f>IF(#REF!="","",#REF!)</f>
        <v>#REF!</v>
      </c>
      <c r="L26" s="16"/>
    </row>
    <row r="27" spans="2:12" s="1" customFormat="1" ht="6.95" customHeight="1" x14ac:dyDescent="0.2">
      <c r="B27" s="16"/>
      <c r="L27" s="16"/>
    </row>
    <row r="28" spans="2:12" s="1" customFormat="1" ht="12" customHeight="1" x14ac:dyDescent="0.2">
      <c r="B28" s="16"/>
      <c r="D28" s="13" t="s">
        <v>17</v>
      </c>
      <c r="L28" s="16"/>
    </row>
    <row r="29" spans="2:12" s="2" customFormat="1" ht="16.5" customHeight="1" x14ac:dyDescent="0.2">
      <c r="B29" s="40"/>
      <c r="E29" s="128" t="s">
        <v>0</v>
      </c>
      <c r="F29" s="128"/>
      <c r="G29" s="128"/>
      <c r="H29" s="128"/>
      <c r="L29" s="40"/>
    </row>
    <row r="30" spans="2:12" s="1" customFormat="1" ht="6.95" customHeight="1" x14ac:dyDescent="0.2">
      <c r="B30" s="16"/>
      <c r="L30" s="16"/>
    </row>
    <row r="31" spans="2:12" s="1" customFormat="1" ht="6.95" customHeight="1" x14ac:dyDescent="0.2">
      <c r="B31" s="16"/>
      <c r="D31" s="28"/>
      <c r="E31" s="28"/>
      <c r="F31" s="28"/>
      <c r="G31" s="28"/>
      <c r="H31" s="28"/>
      <c r="I31" s="28"/>
      <c r="J31" s="28"/>
      <c r="K31" s="28"/>
      <c r="L31" s="16"/>
    </row>
    <row r="32" spans="2:12" s="1" customFormat="1" ht="25.35" customHeight="1" x14ac:dyDescent="0.2">
      <c r="B32" s="16"/>
      <c r="D32" s="41" t="s">
        <v>18</v>
      </c>
      <c r="J32" s="37">
        <f>ROUND(J128, 2)</f>
        <v>0</v>
      </c>
      <c r="L32" s="16"/>
    </row>
    <row r="33" spans="2:12" s="1" customFormat="1" ht="6.95" customHeight="1" x14ac:dyDescent="0.2">
      <c r="B33" s="16"/>
      <c r="D33" s="28"/>
      <c r="E33" s="28"/>
      <c r="F33" s="28"/>
      <c r="G33" s="28"/>
      <c r="H33" s="28"/>
      <c r="I33" s="28"/>
      <c r="J33" s="28"/>
      <c r="K33" s="28"/>
      <c r="L33" s="16"/>
    </row>
    <row r="34" spans="2:12" s="1" customFormat="1" ht="14.45" customHeight="1" x14ac:dyDescent="0.2">
      <c r="B34" s="16"/>
      <c r="F34" s="18" t="s">
        <v>20</v>
      </c>
      <c r="I34" s="18" t="s">
        <v>19</v>
      </c>
      <c r="J34" s="18" t="s">
        <v>21</v>
      </c>
      <c r="L34" s="16"/>
    </row>
    <row r="35" spans="2:12" s="1" customFormat="1" ht="14.45" customHeight="1" x14ac:dyDescent="0.2">
      <c r="B35" s="16"/>
      <c r="D35" s="29" t="s">
        <v>22</v>
      </c>
      <c r="E35" s="19" t="s">
        <v>23</v>
      </c>
      <c r="F35" s="42">
        <f>ROUND((ROUND((SUM(BE128:BE182)),  2) + SUM(BE184:BE188)), 2)</f>
        <v>0</v>
      </c>
      <c r="G35" s="43"/>
      <c r="H35" s="43"/>
      <c r="I35" s="44">
        <v>0.2</v>
      </c>
      <c r="J35" s="42">
        <f>ROUND((ROUND(((SUM(BE128:BE182))*I35),  2) + (SUM(BE184:BE188)*I35)), 2)</f>
        <v>0</v>
      </c>
      <c r="L35" s="16"/>
    </row>
    <row r="36" spans="2:12" s="1" customFormat="1" ht="14.45" customHeight="1" x14ac:dyDescent="0.2">
      <c r="B36" s="16"/>
      <c r="E36" s="19" t="s">
        <v>24</v>
      </c>
      <c r="F36" s="42">
        <f>ROUND((ROUND((SUM(BF128:BF182)),  2) + SUM(BF184:BF188)), 2)</f>
        <v>0</v>
      </c>
      <c r="G36" s="43"/>
      <c r="H36" s="43"/>
      <c r="I36" s="44">
        <v>0.2</v>
      </c>
      <c r="J36" s="42">
        <f>ROUND((ROUND(((SUM(BF128:BF182))*I36),  2) + (SUM(BF184:BF188)*I36)), 2)</f>
        <v>0</v>
      </c>
      <c r="L36" s="16"/>
    </row>
    <row r="37" spans="2:12" s="1" customFormat="1" ht="14.45" hidden="1" customHeight="1" x14ac:dyDescent="0.2">
      <c r="B37" s="16"/>
      <c r="E37" s="13" t="s">
        <v>25</v>
      </c>
      <c r="F37" s="38">
        <f>ROUND((ROUND((SUM(BG128:BG182)),  2) + SUM(BG184:BG188)), 2)</f>
        <v>0</v>
      </c>
      <c r="I37" s="45">
        <v>0.2</v>
      </c>
      <c r="J37" s="38">
        <f>0</f>
        <v>0</v>
      </c>
      <c r="L37" s="16"/>
    </row>
    <row r="38" spans="2:12" s="1" customFormat="1" ht="14.45" hidden="1" customHeight="1" x14ac:dyDescent="0.2">
      <c r="B38" s="16"/>
      <c r="E38" s="13" t="s">
        <v>26</v>
      </c>
      <c r="F38" s="38">
        <f>ROUND((ROUND((SUM(BH128:BH182)),  2) + SUM(BH184:BH188)), 2)</f>
        <v>0</v>
      </c>
      <c r="I38" s="45">
        <v>0.2</v>
      </c>
      <c r="J38" s="38">
        <f>0</f>
        <v>0</v>
      </c>
      <c r="L38" s="16"/>
    </row>
    <row r="39" spans="2:12" s="1" customFormat="1" ht="14.45" hidden="1" customHeight="1" x14ac:dyDescent="0.2">
      <c r="B39" s="16"/>
      <c r="E39" s="19" t="s">
        <v>27</v>
      </c>
      <c r="F39" s="42">
        <f>ROUND((ROUND((SUM(BI128:BI182)),  2) + SUM(BI184:BI188)), 2)</f>
        <v>0</v>
      </c>
      <c r="G39" s="43"/>
      <c r="H39" s="43"/>
      <c r="I39" s="44">
        <v>0</v>
      </c>
      <c r="J39" s="42">
        <f>0</f>
        <v>0</v>
      </c>
      <c r="L39" s="16"/>
    </row>
    <row r="40" spans="2:12" s="1" customFormat="1" ht="6.95" customHeight="1" x14ac:dyDescent="0.2">
      <c r="B40" s="16"/>
      <c r="L40" s="16"/>
    </row>
    <row r="41" spans="2:12" s="1" customFormat="1" ht="25.35" customHeight="1" x14ac:dyDescent="0.2">
      <c r="B41" s="16"/>
      <c r="C41" s="46"/>
      <c r="D41" s="47" t="s">
        <v>28</v>
      </c>
      <c r="E41" s="31"/>
      <c r="F41" s="31"/>
      <c r="G41" s="48" t="s">
        <v>29</v>
      </c>
      <c r="H41" s="49" t="s">
        <v>30</v>
      </c>
      <c r="I41" s="31"/>
      <c r="J41" s="50">
        <f>SUM(J32:J39)</f>
        <v>0</v>
      </c>
      <c r="K41" s="51"/>
      <c r="L41" s="16"/>
    </row>
    <row r="42" spans="2:12" s="1" customFormat="1" ht="14.45" customHeight="1" x14ac:dyDescent="0.2">
      <c r="B42" s="16"/>
      <c r="L42" s="16"/>
    </row>
    <row r="43" spans="2:12" ht="14.45" customHeight="1" x14ac:dyDescent="0.2">
      <c r="B43" s="10"/>
      <c r="L43" s="10"/>
    </row>
    <row r="44" spans="2:12" ht="14.45" customHeight="1" x14ac:dyDescent="0.2">
      <c r="B44" s="10"/>
      <c r="L44" s="10"/>
    </row>
    <row r="45" spans="2:12" ht="14.45" customHeight="1" x14ac:dyDescent="0.2">
      <c r="B45" s="10"/>
      <c r="L45" s="10"/>
    </row>
    <row r="46" spans="2:12" ht="14.45" customHeight="1" x14ac:dyDescent="0.2">
      <c r="B46" s="10"/>
      <c r="L46" s="10"/>
    </row>
    <row r="47" spans="2:12" ht="14.45" customHeight="1" x14ac:dyDescent="0.2">
      <c r="B47" s="10"/>
      <c r="L47" s="10"/>
    </row>
    <row r="48" spans="2:1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6"/>
      <c r="D50" s="20" t="s">
        <v>31</v>
      </c>
      <c r="E50" s="21"/>
      <c r="F50" s="21"/>
      <c r="G50" s="20" t="s">
        <v>32</v>
      </c>
      <c r="H50" s="21"/>
      <c r="I50" s="21"/>
      <c r="J50" s="21"/>
      <c r="K50" s="21"/>
      <c r="L50" s="16"/>
    </row>
    <row r="51" spans="2:12" ht="11.25" x14ac:dyDescent="0.2">
      <c r="B51" s="10"/>
      <c r="L51" s="10"/>
    </row>
    <row r="52" spans="2:12" ht="11.25" x14ac:dyDescent="0.2">
      <c r="B52" s="10"/>
      <c r="L52" s="10"/>
    </row>
    <row r="53" spans="2:12" ht="11.25" x14ac:dyDescent="0.2">
      <c r="B53" s="10"/>
      <c r="L53" s="10"/>
    </row>
    <row r="54" spans="2:12" ht="11.25" x14ac:dyDescent="0.2">
      <c r="B54" s="10"/>
      <c r="L54" s="10"/>
    </row>
    <row r="55" spans="2:12" ht="11.25" x14ac:dyDescent="0.2">
      <c r="B55" s="10"/>
      <c r="L55" s="10"/>
    </row>
    <row r="56" spans="2:12" ht="11.25" x14ac:dyDescent="0.2">
      <c r="B56" s="10"/>
      <c r="L56" s="10"/>
    </row>
    <row r="57" spans="2:12" ht="11.25" x14ac:dyDescent="0.2">
      <c r="B57" s="10"/>
      <c r="L57" s="10"/>
    </row>
    <row r="58" spans="2:12" ht="11.25" x14ac:dyDescent="0.2">
      <c r="B58" s="10"/>
      <c r="L58" s="10"/>
    </row>
    <row r="59" spans="2:12" ht="11.25" x14ac:dyDescent="0.2">
      <c r="B59" s="10"/>
      <c r="L59" s="10"/>
    </row>
    <row r="60" spans="2:12" ht="11.25" x14ac:dyDescent="0.2">
      <c r="B60" s="10"/>
      <c r="L60" s="10"/>
    </row>
    <row r="61" spans="2:12" s="1" customFormat="1" ht="12.75" x14ac:dyDescent="0.2">
      <c r="B61" s="16"/>
      <c r="D61" s="22" t="s">
        <v>33</v>
      </c>
      <c r="E61" s="17"/>
      <c r="F61" s="52" t="s">
        <v>34</v>
      </c>
      <c r="G61" s="22" t="s">
        <v>33</v>
      </c>
      <c r="H61" s="17"/>
      <c r="I61" s="17"/>
      <c r="J61" s="53" t="s">
        <v>34</v>
      </c>
      <c r="K61" s="17"/>
      <c r="L61" s="16"/>
    </row>
    <row r="62" spans="2:12" ht="11.25" x14ac:dyDescent="0.2">
      <c r="B62" s="10"/>
      <c r="L62" s="10"/>
    </row>
    <row r="63" spans="2:12" ht="11.25" x14ac:dyDescent="0.2">
      <c r="B63" s="10"/>
      <c r="L63" s="10"/>
    </row>
    <row r="64" spans="2:12" ht="11.25" x14ac:dyDescent="0.2">
      <c r="B64" s="10"/>
      <c r="L64" s="10"/>
    </row>
    <row r="65" spans="2:12" s="1" customFormat="1" ht="12.75" x14ac:dyDescent="0.2">
      <c r="B65" s="16"/>
      <c r="D65" s="20" t="s">
        <v>35</v>
      </c>
      <c r="E65" s="21"/>
      <c r="F65" s="21"/>
      <c r="G65" s="20" t="s">
        <v>36</v>
      </c>
      <c r="H65" s="21"/>
      <c r="I65" s="21"/>
      <c r="J65" s="21"/>
      <c r="K65" s="21"/>
      <c r="L65" s="16"/>
    </row>
    <row r="66" spans="2:12" ht="11.25" x14ac:dyDescent="0.2">
      <c r="B66" s="10"/>
      <c r="L66" s="10"/>
    </row>
    <row r="67" spans="2:12" ht="11.25" x14ac:dyDescent="0.2">
      <c r="B67" s="10"/>
      <c r="L67" s="10"/>
    </row>
    <row r="68" spans="2:12" ht="11.25" x14ac:dyDescent="0.2">
      <c r="B68" s="10"/>
      <c r="L68" s="10"/>
    </row>
    <row r="69" spans="2:12" ht="11.25" x14ac:dyDescent="0.2">
      <c r="B69" s="10"/>
      <c r="L69" s="10"/>
    </row>
    <row r="70" spans="2:12" ht="11.25" x14ac:dyDescent="0.2">
      <c r="B70" s="10"/>
      <c r="L70" s="10"/>
    </row>
    <row r="71" spans="2:12" ht="11.25" x14ac:dyDescent="0.2">
      <c r="B71" s="10"/>
      <c r="L71" s="10"/>
    </row>
    <row r="72" spans="2:12" ht="11.25" x14ac:dyDescent="0.2">
      <c r="B72" s="10"/>
      <c r="L72" s="10"/>
    </row>
    <row r="73" spans="2:12" ht="11.25" x14ac:dyDescent="0.2">
      <c r="B73" s="10"/>
      <c r="L73" s="10"/>
    </row>
    <row r="74" spans="2:12" ht="11.25" x14ac:dyDescent="0.2">
      <c r="B74" s="10"/>
      <c r="L74" s="10"/>
    </row>
    <row r="75" spans="2:12" ht="11.25" x14ac:dyDescent="0.2">
      <c r="B75" s="10"/>
      <c r="L75" s="10"/>
    </row>
    <row r="76" spans="2:12" s="1" customFormat="1" ht="12.75" x14ac:dyDescent="0.2">
      <c r="B76" s="16"/>
      <c r="D76" s="22" t="s">
        <v>33</v>
      </c>
      <c r="E76" s="17"/>
      <c r="F76" s="52" t="s">
        <v>34</v>
      </c>
      <c r="G76" s="22" t="s">
        <v>33</v>
      </c>
      <c r="H76" s="17"/>
      <c r="I76" s="17"/>
      <c r="J76" s="53" t="s">
        <v>34</v>
      </c>
      <c r="K76" s="17"/>
      <c r="L76" s="16"/>
    </row>
    <row r="77" spans="2:12" s="1" customFormat="1" ht="14.45" customHeight="1" x14ac:dyDescent="0.2"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16"/>
    </row>
    <row r="81" spans="2:12" s="1" customFormat="1" ht="6.95" customHeight="1" x14ac:dyDescent="0.2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16"/>
    </row>
    <row r="82" spans="2:12" s="1" customFormat="1" ht="24.95" customHeight="1" x14ac:dyDescent="0.2">
      <c r="B82" s="16"/>
      <c r="C82" s="11" t="s">
        <v>48</v>
      </c>
      <c r="L82" s="16"/>
    </row>
    <row r="83" spans="2:12" s="1" customFormat="1" ht="6.95" customHeight="1" x14ac:dyDescent="0.2">
      <c r="B83" s="16"/>
      <c r="L83" s="16"/>
    </row>
    <row r="84" spans="2:12" s="1" customFormat="1" ht="12" customHeight="1" x14ac:dyDescent="0.2">
      <c r="B84" s="16"/>
      <c r="C84" s="13" t="s">
        <v>4</v>
      </c>
      <c r="L84" s="16"/>
    </row>
    <row r="85" spans="2:12" s="1" customFormat="1" ht="26.25" customHeight="1" x14ac:dyDescent="0.2">
      <c r="B85" s="16"/>
      <c r="E85" s="129" t="e">
        <f>E7</f>
        <v>#REF!</v>
      </c>
      <c r="F85" s="130"/>
      <c r="G85" s="130"/>
      <c r="H85" s="130"/>
      <c r="L85" s="16"/>
    </row>
    <row r="86" spans="2:12" ht="12" customHeight="1" x14ac:dyDescent="0.2">
      <c r="B86" s="10"/>
      <c r="C86" s="13" t="s">
        <v>46</v>
      </c>
      <c r="L86" s="10"/>
    </row>
    <row r="87" spans="2:12" s="1" customFormat="1" ht="16.5" customHeight="1" x14ac:dyDescent="0.2">
      <c r="B87" s="16"/>
      <c r="E87" s="129" t="s">
        <v>217</v>
      </c>
      <c r="F87" s="131"/>
      <c r="G87" s="131"/>
      <c r="H87" s="131"/>
      <c r="L87" s="16"/>
    </row>
    <row r="88" spans="2:12" s="1" customFormat="1" ht="12" customHeight="1" x14ac:dyDescent="0.2">
      <c r="B88" s="16"/>
      <c r="C88" s="13" t="s">
        <v>47</v>
      </c>
      <c r="L88" s="16"/>
    </row>
    <row r="89" spans="2:12" s="1" customFormat="1" ht="16.5" customHeight="1" x14ac:dyDescent="0.2">
      <c r="B89" s="16"/>
      <c r="E89" s="125" t="str">
        <f>E11</f>
        <v>01 - SO09.1- Technológia</v>
      </c>
      <c r="F89" s="131"/>
      <c r="G89" s="131"/>
      <c r="H89" s="131"/>
      <c r="L89" s="16"/>
    </row>
    <row r="90" spans="2:12" s="1" customFormat="1" ht="6.95" customHeight="1" x14ac:dyDescent="0.2">
      <c r="B90" s="16"/>
      <c r="L90" s="16"/>
    </row>
    <row r="91" spans="2:12" s="1" customFormat="1" ht="12" customHeight="1" x14ac:dyDescent="0.2">
      <c r="B91" s="16"/>
      <c r="C91" s="13" t="s">
        <v>7</v>
      </c>
      <c r="F91" s="12" t="str">
        <f>F14</f>
        <v>Žiar nad Hronom</v>
      </c>
      <c r="I91" s="13" t="s">
        <v>9</v>
      </c>
      <c r="J91" s="27" t="e">
        <f>IF(J14="","",J14)</f>
        <v>#REF!</v>
      </c>
      <c r="L91" s="16"/>
    </row>
    <row r="92" spans="2:12" s="1" customFormat="1" ht="6.95" customHeight="1" x14ac:dyDescent="0.2">
      <c r="B92" s="16"/>
      <c r="L92" s="16"/>
    </row>
    <row r="93" spans="2:12" s="1" customFormat="1" ht="15.2" customHeight="1" x14ac:dyDescent="0.2">
      <c r="B93" s="16"/>
      <c r="C93" s="13" t="s">
        <v>10</v>
      </c>
      <c r="F93" s="12" t="str">
        <f>E17</f>
        <v>Mesto Žiar nad Hronom</v>
      </c>
      <c r="I93" s="13" t="s">
        <v>15</v>
      </c>
      <c r="J93" s="15" t="e">
        <f>E23</f>
        <v>#REF!</v>
      </c>
      <c r="L93" s="16"/>
    </row>
    <row r="94" spans="2:12" s="1" customFormat="1" ht="15.2" customHeight="1" x14ac:dyDescent="0.2">
      <c r="B94" s="16"/>
      <c r="C94" s="13" t="s">
        <v>14</v>
      </c>
      <c r="F94" s="12" t="e">
        <f>IF(E20="","",E20)</f>
        <v>#REF!</v>
      </c>
      <c r="I94" s="13" t="s">
        <v>16</v>
      </c>
      <c r="J94" s="15" t="e">
        <f>E26</f>
        <v>#REF!</v>
      </c>
      <c r="L94" s="16"/>
    </row>
    <row r="95" spans="2:12" s="1" customFormat="1" ht="10.35" customHeight="1" x14ac:dyDescent="0.2">
      <c r="B95" s="16"/>
      <c r="L95" s="16"/>
    </row>
    <row r="96" spans="2:12" s="1" customFormat="1" ht="29.25" customHeight="1" x14ac:dyDescent="0.2">
      <c r="B96" s="16"/>
      <c r="C96" s="54" t="s">
        <v>49</v>
      </c>
      <c r="D96" s="46"/>
      <c r="E96" s="46"/>
      <c r="F96" s="46"/>
      <c r="G96" s="46"/>
      <c r="H96" s="46"/>
      <c r="I96" s="46"/>
      <c r="J96" s="55" t="s">
        <v>50</v>
      </c>
      <c r="K96" s="46"/>
      <c r="L96" s="16"/>
    </row>
    <row r="97" spans="2:47" s="1" customFormat="1" ht="10.35" customHeight="1" x14ac:dyDescent="0.2">
      <c r="B97" s="16"/>
      <c r="L97" s="16"/>
    </row>
    <row r="98" spans="2:47" s="1" customFormat="1" ht="22.9" customHeight="1" x14ac:dyDescent="0.2">
      <c r="B98" s="16"/>
      <c r="C98" s="56" t="s">
        <v>51</v>
      </c>
      <c r="J98" s="37">
        <f>J128</f>
        <v>0</v>
      </c>
      <c r="L98" s="16"/>
      <c r="AU98" s="7" t="s">
        <v>52</v>
      </c>
    </row>
    <row r="99" spans="2:47" s="3" customFormat="1" ht="24.95" customHeight="1" x14ac:dyDescent="0.2">
      <c r="B99" s="57"/>
      <c r="D99" s="58" t="s">
        <v>53</v>
      </c>
      <c r="E99" s="59"/>
      <c r="F99" s="59"/>
      <c r="G99" s="59"/>
      <c r="H99" s="59"/>
      <c r="I99" s="59"/>
      <c r="J99" s="60">
        <f>J129</f>
        <v>0</v>
      </c>
      <c r="L99" s="57"/>
    </row>
    <row r="100" spans="2:47" s="4" customFormat="1" ht="19.899999999999999" customHeight="1" x14ac:dyDescent="0.2">
      <c r="B100" s="61"/>
      <c r="D100" s="62" t="s">
        <v>54</v>
      </c>
      <c r="E100" s="63"/>
      <c r="F100" s="63"/>
      <c r="G100" s="63"/>
      <c r="H100" s="63"/>
      <c r="I100" s="63"/>
      <c r="J100" s="64">
        <f>J130</f>
        <v>0</v>
      </c>
      <c r="L100" s="61"/>
    </row>
    <row r="101" spans="2:47" s="4" customFormat="1" ht="19.899999999999999" customHeight="1" x14ac:dyDescent="0.2">
      <c r="B101" s="61"/>
      <c r="D101" s="62" t="s">
        <v>55</v>
      </c>
      <c r="E101" s="63"/>
      <c r="F101" s="63"/>
      <c r="G101" s="63"/>
      <c r="H101" s="63"/>
      <c r="I101" s="63"/>
      <c r="J101" s="64">
        <f>J145</f>
        <v>0</v>
      </c>
      <c r="L101" s="61"/>
    </row>
    <row r="102" spans="2:47" s="4" customFormat="1" ht="19.899999999999999" customHeight="1" x14ac:dyDescent="0.2">
      <c r="B102" s="61"/>
      <c r="D102" s="62" t="s">
        <v>56</v>
      </c>
      <c r="E102" s="63"/>
      <c r="F102" s="63"/>
      <c r="G102" s="63"/>
      <c r="H102" s="63"/>
      <c r="I102" s="63"/>
      <c r="J102" s="64">
        <f>J174</f>
        <v>0</v>
      </c>
      <c r="L102" s="61"/>
    </row>
    <row r="103" spans="2:47" s="3" customFormat="1" ht="24.95" customHeight="1" x14ac:dyDescent="0.2">
      <c r="B103" s="57"/>
      <c r="D103" s="58" t="s">
        <v>57</v>
      </c>
      <c r="E103" s="59"/>
      <c r="F103" s="59"/>
      <c r="G103" s="59"/>
      <c r="H103" s="59"/>
      <c r="I103" s="59"/>
      <c r="J103" s="60">
        <f>J176</f>
        <v>0</v>
      </c>
      <c r="L103" s="57"/>
    </row>
    <row r="104" spans="2:47" s="3" customFormat="1" ht="24.95" customHeight="1" x14ac:dyDescent="0.2">
      <c r="B104" s="57"/>
      <c r="D104" s="58" t="s">
        <v>58</v>
      </c>
      <c r="E104" s="59"/>
      <c r="F104" s="59"/>
      <c r="G104" s="59"/>
      <c r="H104" s="59"/>
      <c r="I104" s="59"/>
      <c r="J104" s="60">
        <f>J178</f>
        <v>0</v>
      </c>
      <c r="L104" s="57"/>
    </row>
    <row r="105" spans="2:47" s="3" customFormat="1" ht="24.95" customHeight="1" x14ac:dyDescent="0.2">
      <c r="B105" s="57"/>
      <c r="D105" s="58" t="s">
        <v>59</v>
      </c>
      <c r="E105" s="59"/>
      <c r="F105" s="59"/>
      <c r="G105" s="59"/>
      <c r="H105" s="59"/>
      <c r="I105" s="59"/>
      <c r="J105" s="60">
        <f>J181</f>
        <v>0</v>
      </c>
      <c r="L105" s="57"/>
    </row>
    <row r="106" spans="2:47" s="3" customFormat="1" ht="21.75" customHeight="1" x14ac:dyDescent="0.2">
      <c r="B106" s="57"/>
      <c r="D106" s="65" t="s">
        <v>60</v>
      </c>
      <c r="J106" s="66">
        <f>J183</f>
        <v>0</v>
      </c>
      <c r="L106" s="57"/>
    </row>
    <row r="107" spans="2:47" s="1" customFormat="1" ht="21.75" customHeight="1" x14ac:dyDescent="0.2">
      <c r="B107" s="16"/>
      <c r="L107" s="16"/>
    </row>
    <row r="108" spans="2:47" s="1" customFormat="1" ht="6.95" customHeight="1" x14ac:dyDescent="0.2">
      <c r="B108" s="23"/>
      <c r="C108" s="24"/>
      <c r="D108" s="24"/>
      <c r="E108" s="24"/>
      <c r="F108" s="24"/>
      <c r="G108" s="24"/>
      <c r="H108" s="24"/>
      <c r="I108" s="24"/>
      <c r="J108" s="24"/>
      <c r="K108" s="24"/>
      <c r="L108" s="16"/>
    </row>
    <row r="112" spans="2:47" s="1" customFormat="1" ht="6.95" customHeight="1" x14ac:dyDescent="0.2">
      <c r="B112" s="25"/>
      <c r="C112" s="26"/>
      <c r="D112" s="26"/>
      <c r="E112" s="26"/>
      <c r="F112" s="26"/>
      <c r="G112" s="26"/>
      <c r="H112" s="26"/>
      <c r="I112" s="26"/>
      <c r="J112" s="26"/>
      <c r="K112" s="26"/>
      <c r="L112" s="16"/>
    </row>
    <row r="113" spans="2:63" s="1" customFormat="1" ht="24.95" customHeight="1" x14ac:dyDescent="0.2">
      <c r="B113" s="16"/>
      <c r="C113" s="11" t="s">
        <v>61</v>
      </c>
      <c r="L113" s="16"/>
    </row>
    <row r="114" spans="2:63" s="1" customFormat="1" ht="6.95" customHeight="1" x14ac:dyDescent="0.2">
      <c r="B114" s="16"/>
      <c r="L114" s="16"/>
    </row>
    <row r="115" spans="2:63" s="1" customFormat="1" ht="12" customHeight="1" x14ac:dyDescent="0.2">
      <c r="B115" s="16"/>
      <c r="C115" s="13" t="s">
        <v>4</v>
      </c>
      <c r="L115" s="16"/>
    </row>
    <row r="116" spans="2:63" s="1" customFormat="1" ht="26.25" customHeight="1" x14ac:dyDescent="0.2">
      <c r="B116" s="16"/>
      <c r="E116" s="129" t="e">
        <f>E7</f>
        <v>#REF!</v>
      </c>
      <c r="F116" s="130"/>
      <c r="G116" s="130"/>
      <c r="H116" s="130"/>
      <c r="L116" s="16"/>
    </row>
    <row r="117" spans="2:63" ht="12" customHeight="1" x14ac:dyDescent="0.2">
      <c r="B117" s="10"/>
      <c r="C117" s="13" t="s">
        <v>46</v>
      </c>
      <c r="L117" s="10"/>
    </row>
    <row r="118" spans="2:63" s="1" customFormat="1" ht="16.5" customHeight="1" x14ac:dyDescent="0.2">
      <c r="B118" s="16"/>
      <c r="E118" s="129" t="s">
        <v>217</v>
      </c>
      <c r="F118" s="131"/>
      <c r="G118" s="131"/>
      <c r="H118" s="131"/>
      <c r="L118" s="16"/>
    </row>
    <row r="119" spans="2:63" s="1" customFormat="1" ht="12" customHeight="1" x14ac:dyDescent="0.2">
      <c r="B119" s="16"/>
      <c r="C119" s="13" t="s">
        <v>47</v>
      </c>
      <c r="L119" s="16"/>
    </row>
    <row r="120" spans="2:63" s="1" customFormat="1" ht="16.5" customHeight="1" x14ac:dyDescent="0.2">
      <c r="B120" s="16"/>
      <c r="E120" s="125" t="str">
        <f>E11</f>
        <v>01 - SO09.1- Technológia</v>
      </c>
      <c r="F120" s="131"/>
      <c r="G120" s="131"/>
      <c r="H120" s="131"/>
      <c r="L120" s="16"/>
    </row>
    <row r="121" spans="2:63" s="1" customFormat="1" ht="6.95" customHeight="1" x14ac:dyDescent="0.2">
      <c r="B121" s="16"/>
      <c r="L121" s="16"/>
    </row>
    <row r="122" spans="2:63" s="1" customFormat="1" ht="12" customHeight="1" x14ac:dyDescent="0.2">
      <c r="B122" s="16"/>
      <c r="C122" s="13" t="s">
        <v>7</v>
      </c>
      <c r="F122" s="12" t="str">
        <f>F14</f>
        <v>Žiar nad Hronom</v>
      </c>
      <c r="I122" s="13" t="s">
        <v>9</v>
      </c>
      <c r="J122" s="27" t="e">
        <f>IF(J14="","",J14)</f>
        <v>#REF!</v>
      </c>
      <c r="L122" s="16"/>
    </row>
    <row r="123" spans="2:63" s="1" customFormat="1" ht="6.95" customHeight="1" x14ac:dyDescent="0.2">
      <c r="B123" s="16"/>
      <c r="L123" s="16"/>
    </row>
    <row r="124" spans="2:63" s="1" customFormat="1" ht="15.2" customHeight="1" x14ac:dyDescent="0.2">
      <c r="B124" s="16"/>
      <c r="C124" s="13" t="s">
        <v>10</v>
      </c>
      <c r="F124" s="12" t="str">
        <f>E17</f>
        <v>Mesto Žiar nad Hronom</v>
      </c>
      <c r="I124" s="13" t="s">
        <v>15</v>
      </c>
      <c r="J124" s="15" t="e">
        <f>E23</f>
        <v>#REF!</v>
      </c>
      <c r="L124" s="16"/>
    </row>
    <row r="125" spans="2:63" s="1" customFormat="1" ht="15.2" customHeight="1" x14ac:dyDescent="0.2">
      <c r="B125" s="16"/>
      <c r="C125" s="13" t="s">
        <v>14</v>
      </c>
      <c r="F125" s="12" t="e">
        <f>IF(E20="","",E20)</f>
        <v>#REF!</v>
      </c>
      <c r="I125" s="13" t="s">
        <v>16</v>
      </c>
      <c r="J125" s="15" t="e">
        <f>E26</f>
        <v>#REF!</v>
      </c>
      <c r="L125" s="16"/>
    </row>
    <row r="126" spans="2:63" s="1" customFormat="1" ht="10.35" customHeight="1" x14ac:dyDescent="0.2">
      <c r="B126" s="16"/>
      <c r="L126" s="16"/>
    </row>
    <row r="127" spans="2:63" s="5" customFormat="1" ht="29.25" customHeight="1" x14ac:dyDescent="0.2">
      <c r="B127" s="67"/>
      <c r="C127" s="68" t="s">
        <v>62</v>
      </c>
      <c r="D127" s="69" t="s">
        <v>39</v>
      </c>
      <c r="E127" s="69" t="s">
        <v>37</v>
      </c>
      <c r="F127" s="69" t="s">
        <v>38</v>
      </c>
      <c r="G127" s="69" t="s">
        <v>63</v>
      </c>
      <c r="H127" s="69" t="s">
        <v>64</v>
      </c>
      <c r="I127" s="69" t="s">
        <v>65</v>
      </c>
      <c r="J127" s="70" t="s">
        <v>50</v>
      </c>
      <c r="K127" s="71" t="s">
        <v>66</v>
      </c>
      <c r="L127" s="67"/>
      <c r="M127" s="32" t="s">
        <v>0</v>
      </c>
      <c r="N127" s="33" t="s">
        <v>22</v>
      </c>
      <c r="O127" s="33" t="s">
        <v>67</v>
      </c>
      <c r="P127" s="33" t="s">
        <v>68</v>
      </c>
      <c r="Q127" s="33" t="s">
        <v>69</v>
      </c>
      <c r="R127" s="33" t="s">
        <v>70</v>
      </c>
      <c r="S127" s="33" t="s">
        <v>71</v>
      </c>
      <c r="T127" s="34" t="s">
        <v>72</v>
      </c>
    </row>
    <row r="128" spans="2:63" s="1" customFormat="1" ht="22.9" customHeight="1" x14ac:dyDescent="0.25">
      <c r="B128" s="16"/>
      <c r="C128" s="36" t="s">
        <v>51</v>
      </c>
      <c r="J128" s="72">
        <f>BK128</f>
        <v>0</v>
      </c>
      <c r="L128" s="16"/>
      <c r="M128" s="35"/>
      <c r="N128" s="28"/>
      <c r="O128" s="28"/>
      <c r="P128" s="73">
        <f>P129+P176+P178+P181+P183</f>
        <v>0</v>
      </c>
      <c r="Q128" s="28"/>
      <c r="R128" s="73">
        <f>R129+R176+R178+R181+R183</f>
        <v>0</v>
      </c>
      <c r="S128" s="28"/>
      <c r="T128" s="74">
        <f>T129+T176+T178+T181+T183</f>
        <v>0</v>
      </c>
      <c r="AT128" s="7" t="s">
        <v>40</v>
      </c>
      <c r="AU128" s="7" t="s">
        <v>52</v>
      </c>
      <c r="BK128" s="75">
        <f>BK129+BK176+BK178+BK181+BK183</f>
        <v>0</v>
      </c>
    </row>
    <row r="129" spans="2:65" s="6" customFormat="1" ht="25.9" customHeight="1" x14ac:dyDescent="0.2">
      <c r="B129" s="76"/>
      <c r="D129" s="77" t="s">
        <v>40</v>
      </c>
      <c r="E129" s="78" t="s">
        <v>73</v>
      </c>
      <c r="F129" s="78" t="s">
        <v>74</v>
      </c>
      <c r="I129" s="79"/>
      <c r="J129" s="66">
        <f>BK129</f>
        <v>0</v>
      </c>
      <c r="L129" s="76"/>
      <c r="M129" s="80"/>
      <c r="P129" s="81">
        <f>P130+P145+P174</f>
        <v>0</v>
      </c>
      <c r="R129" s="81">
        <f>R130+R145+R174</f>
        <v>0</v>
      </c>
      <c r="T129" s="82">
        <f>T130+T145+T174</f>
        <v>0</v>
      </c>
      <c r="AR129" s="77" t="s">
        <v>42</v>
      </c>
      <c r="AT129" s="83" t="s">
        <v>40</v>
      </c>
      <c r="AU129" s="83" t="s">
        <v>41</v>
      </c>
      <c r="AY129" s="77" t="s">
        <v>75</v>
      </c>
      <c r="BK129" s="84">
        <f>BK130+BK145+BK174</f>
        <v>0</v>
      </c>
    </row>
    <row r="130" spans="2:65" s="6" customFormat="1" ht="22.9" customHeight="1" x14ac:dyDescent="0.2">
      <c r="B130" s="76"/>
      <c r="D130" s="77" t="s">
        <v>40</v>
      </c>
      <c r="E130" s="85" t="s">
        <v>42</v>
      </c>
      <c r="F130" s="85" t="s">
        <v>76</v>
      </c>
      <c r="I130" s="79"/>
      <c r="J130" s="86">
        <f>BK130</f>
        <v>0</v>
      </c>
      <c r="L130" s="76"/>
      <c r="M130" s="80"/>
      <c r="P130" s="81">
        <f>SUM(P131:P144)</f>
        <v>0</v>
      </c>
      <c r="R130" s="81">
        <f>SUM(R131:R144)</f>
        <v>0</v>
      </c>
      <c r="T130" s="82">
        <f>SUM(T131:T144)</f>
        <v>0</v>
      </c>
      <c r="AR130" s="77" t="s">
        <v>42</v>
      </c>
      <c r="AT130" s="83" t="s">
        <v>40</v>
      </c>
      <c r="AU130" s="83" t="s">
        <v>42</v>
      </c>
      <c r="AY130" s="77" t="s">
        <v>75</v>
      </c>
      <c r="BK130" s="84">
        <f>SUM(BK131:BK144)</f>
        <v>0</v>
      </c>
    </row>
    <row r="131" spans="2:65" s="1" customFormat="1" ht="33" customHeight="1" x14ac:dyDescent="0.2">
      <c r="B131" s="16"/>
      <c r="C131" s="87" t="s">
        <v>42</v>
      </c>
      <c r="D131" s="87" t="s">
        <v>77</v>
      </c>
      <c r="E131" s="88" t="s">
        <v>82</v>
      </c>
      <c r="F131" s="89" t="s">
        <v>83</v>
      </c>
      <c r="G131" s="90" t="s">
        <v>84</v>
      </c>
      <c r="H131" s="91">
        <v>39.56</v>
      </c>
      <c r="I131" s="92"/>
      <c r="J131" s="93">
        <f t="shared" ref="J131:J144" si="0">ROUND(I131*H131,2)</f>
        <v>0</v>
      </c>
      <c r="K131" s="94"/>
      <c r="L131" s="16"/>
      <c r="M131" s="95" t="s">
        <v>0</v>
      </c>
      <c r="N131" s="96" t="s">
        <v>24</v>
      </c>
      <c r="P131" s="97">
        <f t="shared" ref="P131:P144" si="1">O131*H131</f>
        <v>0</v>
      </c>
      <c r="Q131" s="97">
        <v>0</v>
      </c>
      <c r="R131" s="97">
        <f t="shared" ref="R131:R144" si="2">Q131*H131</f>
        <v>0</v>
      </c>
      <c r="S131" s="97">
        <v>0</v>
      </c>
      <c r="T131" s="98">
        <f t="shared" ref="T131:T144" si="3">S131*H131</f>
        <v>0</v>
      </c>
      <c r="AR131" s="99" t="s">
        <v>79</v>
      </c>
      <c r="AT131" s="99" t="s">
        <v>77</v>
      </c>
      <c r="AU131" s="99" t="s">
        <v>43</v>
      </c>
      <c r="AY131" s="7" t="s">
        <v>75</v>
      </c>
      <c r="BE131" s="100">
        <f t="shared" ref="BE131:BE144" si="4">IF(N131="základná",J131,0)</f>
        <v>0</v>
      </c>
      <c r="BF131" s="100">
        <f t="shared" ref="BF131:BF144" si="5">IF(N131="znížená",J131,0)</f>
        <v>0</v>
      </c>
      <c r="BG131" s="100">
        <f t="shared" ref="BG131:BG144" si="6">IF(N131="zákl. prenesená",J131,0)</f>
        <v>0</v>
      </c>
      <c r="BH131" s="100">
        <f t="shared" ref="BH131:BH144" si="7">IF(N131="zníž. prenesená",J131,0)</f>
        <v>0</v>
      </c>
      <c r="BI131" s="100">
        <f t="shared" ref="BI131:BI144" si="8">IF(N131="nulová",J131,0)</f>
        <v>0</v>
      </c>
      <c r="BJ131" s="7" t="s">
        <v>43</v>
      </c>
      <c r="BK131" s="100">
        <f t="shared" ref="BK131:BK144" si="9">ROUND(I131*H131,2)</f>
        <v>0</v>
      </c>
      <c r="BL131" s="7" t="s">
        <v>79</v>
      </c>
      <c r="BM131" s="99" t="s">
        <v>43</v>
      </c>
    </row>
    <row r="132" spans="2:65" s="1" customFormat="1" ht="24.2" customHeight="1" x14ac:dyDescent="0.2">
      <c r="B132" s="16"/>
      <c r="C132" s="87" t="s">
        <v>43</v>
      </c>
      <c r="D132" s="87" t="s">
        <v>77</v>
      </c>
      <c r="E132" s="88" t="s">
        <v>87</v>
      </c>
      <c r="F132" s="89" t="s">
        <v>88</v>
      </c>
      <c r="G132" s="90" t="s">
        <v>84</v>
      </c>
      <c r="H132" s="91">
        <v>361.584</v>
      </c>
      <c r="I132" s="92"/>
      <c r="J132" s="93">
        <f t="shared" si="0"/>
        <v>0</v>
      </c>
      <c r="K132" s="94"/>
      <c r="L132" s="16"/>
      <c r="M132" s="95" t="s">
        <v>0</v>
      </c>
      <c r="N132" s="96" t="s">
        <v>24</v>
      </c>
      <c r="P132" s="97">
        <f t="shared" si="1"/>
        <v>0</v>
      </c>
      <c r="Q132" s="97">
        <v>0</v>
      </c>
      <c r="R132" s="97">
        <f t="shared" si="2"/>
        <v>0</v>
      </c>
      <c r="S132" s="97">
        <v>0</v>
      </c>
      <c r="T132" s="98">
        <f t="shared" si="3"/>
        <v>0</v>
      </c>
      <c r="AR132" s="99" t="s">
        <v>79</v>
      </c>
      <c r="AT132" s="99" t="s">
        <v>77</v>
      </c>
      <c r="AU132" s="99" t="s">
        <v>43</v>
      </c>
      <c r="AY132" s="7" t="s">
        <v>75</v>
      </c>
      <c r="BE132" s="100">
        <f t="shared" si="4"/>
        <v>0</v>
      </c>
      <c r="BF132" s="100">
        <f t="shared" si="5"/>
        <v>0</v>
      </c>
      <c r="BG132" s="100">
        <f t="shared" si="6"/>
        <v>0</v>
      </c>
      <c r="BH132" s="100">
        <f t="shared" si="7"/>
        <v>0</v>
      </c>
      <c r="BI132" s="100">
        <f t="shared" si="8"/>
        <v>0</v>
      </c>
      <c r="BJ132" s="7" t="s">
        <v>43</v>
      </c>
      <c r="BK132" s="100">
        <f t="shared" si="9"/>
        <v>0</v>
      </c>
      <c r="BL132" s="7" t="s">
        <v>79</v>
      </c>
      <c r="BM132" s="99" t="s">
        <v>79</v>
      </c>
    </row>
    <row r="133" spans="2:65" s="1" customFormat="1" ht="24.2" customHeight="1" x14ac:dyDescent="0.2">
      <c r="B133" s="16"/>
      <c r="C133" s="87" t="s">
        <v>80</v>
      </c>
      <c r="D133" s="87" t="s">
        <v>77</v>
      </c>
      <c r="E133" s="88" t="s">
        <v>90</v>
      </c>
      <c r="F133" s="89" t="s">
        <v>91</v>
      </c>
      <c r="G133" s="90" t="s">
        <v>84</v>
      </c>
      <c r="H133" s="91">
        <v>361.584</v>
      </c>
      <c r="I133" s="92"/>
      <c r="J133" s="93">
        <f t="shared" si="0"/>
        <v>0</v>
      </c>
      <c r="K133" s="94"/>
      <c r="L133" s="16"/>
      <c r="M133" s="95" t="s">
        <v>0</v>
      </c>
      <c r="N133" s="96" t="s">
        <v>24</v>
      </c>
      <c r="P133" s="97">
        <f t="shared" si="1"/>
        <v>0</v>
      </c>
      <c r="Q133" s="97">
        <v>0</v>
      </c>
      <c r="R133" s="97">
        <f t="shared" si="2"/>
        <v>0</v>
      </c>
      <c r="S133" s="97">
        <v>0</v>
      </c>
      <c r="T133" s="98">
        <f t="shared" si="3"/>
        <v>0</v>
      </c>
      <c r="AR133" s="99" t="s">
        <v>79</v>
      </c>
      <c r="AT133" s="99" t="s">
        <v>77</v>
      </c>
      <c r="AU133" s="99" t="s">
        <v>43</v>
      </c>
      <c r="AY133" s="7" t="s">
        <v>75</v>
      </c>
      <c r="BE133" s="100">
        <f t="shared" si="4"/>
        <v>0</v>
      </c>
      <c r="BF133" s="100">
        <f t="shared" si="5"/>
        <v>0</v>
      </c>
      <c r="BG133" s="100">
        <f t="shared" si="6"/>
        <v>0</v>
      </c>
      <c r="BH133" s="100">
        <f t="shared" si="7"/>
        <v>0</v>
      </c>
      <c r="BI133" s="100">
        <f t="shared" si="8"/>
        <v>0</v>
      </c>
      <c r="BJ133" s="7" t="s">
        <v>43</v>
      </c>
      <c r="BK133" s="100">
        <f t="shared" si="9"/>
        <v>0</v>
      </c>
      <c r="BL133" s="7" t="s">
        <v>79</v>
      </c>
      <c r="BM133" s="99" t="s">
        <v>81</v>
      </c>
    </row>
    <row r="134" spans="2:65" s="1" customFormat="1" ht="16.5" customHeight="1" x14ac:dyDescent="0.2">
      <c r="B134" s="16"/>
      <c r="C134" s="87" t="s">
        <v>79</v>
      </c>
      <c r="D134" s="87" t="s">
        <v>77</v>
      </c>
      <c r="E134" s="88" t="s">
        <v>97</v>
      </c>
      <c r="F134" s="89" t="s">
        <v>98</v>
      </c>
      <c r="G134" s="90" t="s">
        <v>84</v>
      </c>
      <c r="H134" s="91">
        <v>256.12</v>
      </c>
      <c r="I134" s="92"/>
      <c r="J134" s="93">
        <f t="shared" si="0"/>
        <v>0</v>
      </c>
      <c r="K134" s="94"/>
      <c r="L134" s="16"/>
      <c r="M134" s="95" t="s">
        <v>0</v>
      </c>
      <c r="N134" s="96" t="s">
        <v>24</v>
      </c>
      <c r="P134" s="97">
        <f t="shared" si="1"/>
        <v>0</v>
      </c>
      <c r="Q134" s="97">
        <v>0</v>
      </c>
      <c r="R134" s="97">
        <f t="shared" si="2"/>
        <v>0</v>
      </c>
      <c r="S134" s="97">
        <v>0</v>
      </c>
      <c r="T134" s="98">
        <f t="shared" si="3"/>
        <v>0</v>
      </c>
      <c r="AR134" s="99" t="s">
        <v>79</v>
      </c>
      <c r="AT134" s="99" t="s">
        <v>77</v>
      </c>
      <c r="AU134" s="99" t="s">
        <v>43</v>
      </c>
      <c r="AY134" s="7" t="s">
        <v>75</v>
      </c>
      <c r="BE134" s="100">
        <f t="shared" si="4"/>
        <v>0</v>
      </c>
      <c r="BF134" s="100">
        <f t="shared" si="5"/>
        <v>0</v>
      </c>
      <c r="BG134" s="100">
        <f t="shared" si="6"/>
        <v>0</v>
      </c>
      <c r="BH134" s="100">
        <f t="shared" si="7"/>
        <v>0</v>
      </c>
      <c r="BI134" s="100">
        <f t="shared" si="8"/>
        <v>0</v>
      </c>
      <c r="BJ134" s="7" t="s">
        <v>43</v>
      </c>
      <c r="BK134" s="100">
        <f t="shared" si="9"/>
        <v>0</v>
      </c>
      <c r="BL134" s="7" t="s">
        <v>79</v>
      </c>
      <c r="BM134" s="99" t="s">
        <v>85</v>
      </c>
    </row>
    <row r="135" spans="2:65" s="1" customFormat="1" ht="37.9" customHeight="1" x14ac:dyDescent="0.2">
      <c r="B135" s="16"/>
      <c r="C135" s="87" t="s">
        <v>86</v>
      </c>
      <c r="D135" s="87" t="s">
        <v>77</v>
      </c>
      <c r="E135" s="88" t="s">
        <v>100</v>
      </c>
      <c r="F135" s="89" t="s">
        <v>101</v>
      </c>
      <c r="G135" s="90" t="s">
        <v>84</v>
      </c>
      <c r="H135" s="91">
        <v>256.12</v>
      </c>
      <c r="I135" s="92"/>
      <c r="J135" s="93">
        <f t="shared" si="0"/>
        <v>0</v>
      </c>
      <c r="K135" s="94"/>
      <c r="L135" s="16"/>
      <c r="M135" s="95" t="s">
        <v>0</v>
      </c>
      <c r="N135" s="96" t="s">
        <v>24</v>
      </c>
      <c r="P135" s="97">
        <f t="shared" si="1"/>
        <v>0</v>
      </c>
      <c r="Q135" s="97">
        <v>0</v>
      </c>
      <c r="R135" s="97">
        <f t="shared" si="2"/>
        <v>0</v>
      </c>
      <c r="S135" s="97">
        <v>0</v>
      </c>
      <c r="T135" s="98">
        <f t="shared" si="3"/>
        <v>0</v>
      </c>
      <c r="AR135" s="99" t="s">
        <v>79</v>
      </c>
      <c r="AT135" s="99" t="s">
        <v>77</v>
      </c>
      <c r="AU135" s="99" t="s">
        <v>43</v>
      </c>
      <c r="AY135" s="7" t="s">
        <v>75</v>
      </c>
      <c r="BE135" s="100">
        <f t="shared" si="4"/>
        <v>0</v>
      </c>
      <c r="BF135" s="100">
        <f t="shared" si="5"/>
        <v>0</v>
      </c>
      <c r="BG135" s="100">
        <f t="shared" si="6"/>
        <v>0</v>
      </c>
      <c r="BH135" s="100">
        <f t="shared" si="7"/>
        <v>0</v>
      </c>
      <c r="BI135" s="100">
        <f t="shared" si="8"/>
        <v>0</v>
      </c>
      <c r="BJ135" s="7" t="s">
        <v>43</v>
      </c>
      <c r="BK135" s="100">
        <f t="shared" si="9"/>
        <v>0</v>
      </c>
      <c r="BL135" s="7" t="s">
        <v>79</v>
      </c>
      <c r="BM135" s="99" t="s">
        <v>89</v>
      </c>
    </row>
    <row r="136" spans="2:65" s="1" customFormat="1" ht="21.75" customHeight="1" x14ac:dyDescent="0.2">
      <c r="B136" s="16"/>
      <c r="C136" s="87" t="s">
        <v>81</v>
      </c>
      <c r="D136" s="87" t="s">
        <v>77</v>
      </c>
      <c r="E136" s="88" t="s">
        <v>103</v>
      </c>
      <c r="F136" s="89" t="s">
        <v>104</v>
      </c>
      <c r="G136" s="90" t="s">
        <v>84</v>
      </c>
      <c r="H136" s="91">
        <v>617.70399999999995</v>
      </c>
      <c r="I136" s="92"/>
      <c r="J136" s="93">
        <f t="shared" si="0"/>
        <v>0</v>
      </c>
      <c r="K136" s="94"/>
      <c r="L136" s="16"/>
      <c r="M136" s="95" t="s">
        <v>0</v>
      </c>
      <c r="N136" s="96" t="s">
        <v>24</v>
      </c>
      <c r="P136" s="97">
        <f t="shared" si="1"/>
        <v>0</v>
      </c>
      <c r="Q136" s="97">
        <v>0</v>
      </c>
      <c r="R136" s="97">
        <f t="shared" si="2"/>
        <v>0</v>
      </c>
      <c r="S136" s="97">
        <v>0</v>
      </c>
      <c r="T136" s="98">
        <f t="shared" si="3"/>
        <v>0</v>
      </c>
      <c r="AR136" s="99" t="s">
        <v>79</v>
      </c>
      <c r="AT136" s="99" t="s">
        <v>77</v>
      </c>
      <c r="AU136" s="99" t="s">
        <v>43</v>
      </c>
      <c r="AY136" s="7" t="s">
        <v>75</v>
      </c>
      <c r="BE136" s="100">
        <f t="shared" si="4"/>
        <v>0</v>
      </c>
      <c r="BF136" s="100">
        <f t="shared" si="5"/>
        <v>0</v>
      </c>
      <c r="BG136" s="100">
        <f t="shared" si="6"/>
        <v>0</v>
      </c>
      <c r="BH136" s="100">
        <f t="shared" si="7"/>
        <v>0</v>
      </c>
      <c r="BI136" s="100">
        <f t="shared" si="8"/>
        <v>0</v>
      </c>
      <c r="BJ136" s="7" t="s">
        <v>43</v>
      </c>
      <c r="BK136" s="100">
        <f t="shared" si="9"/>
        <v>0</v>
      </c>
      <c r="BL136" s="7" t="s">
        <v>79</v>
      </c>
      <c r="BM136" s="99" t="s">
        <v>92</v>
      </c>
    </row>
    <row r="137" spans="2:65" s="1" customFormat="1" ht="33" customHeight="1" x14ac:dyDescent="0.2">
      <c r="B137" s="16"/>
      <c r="C137" s="87" t="s">
        <v>93</v>
      </c>
      <c r="D137" s="87" t="s">
        <v>77</v>
      </c>
      <c r="E137" s="88" t="s">
        <v>106</v>
      </c>
      <c r="F137" s="89" t="s">
        <v>107</v>
      </c>
      <c r="G137" s="90" t="s">
        <v>84</v>
      </c>
      <c r="H137" s="91">
        <v>125.84</v>
      </c>
      <c r="I137" s="92"/>
      <c r="J137" s="93">
        <f t="shared" si="0"/>
        <v>0</v>
      </c>
      <c r="K137" s="94"/>
      <c r="L137" s="16"/>
      <c r="M137" s="95" t="s">
        <v>0</v>
      </c>
      <c r="N137" s="96" t="s">
        <v>24</v>
      </c>
      <c r="P137" s="97">
        <f t="shared" si="1"/>
        <v>0</v>
      </c>
      <c r="Q137" s="97">
        <v>0</v>
      </c>
      <c r="R137" s="97">
        <f t="shared" si="2"/>
        <v>0</v>
      </c>
      <c r="S137" s="97">
        <v>0</v>
      </c>
      <c r="T137" s="98">
        <f t="shared" si="3"/>
        <v>0</v>
      </c>
      <c r="AR137" s="99" t="s">
        <v>79</v>
      </c>
      <c r="AT137" s="99" t="s">
        <v>77</v>
      </c>
      <c r="AU137" s="99" t="s">
        <v>43</v>
      </c>
      <c r="AY137" s="7" t="s">
        <v>75</v>
      </c>
      <c r="BE137" s="100">
        <f t="shared" si="4"/>
        <v>0</v>
      </c>
      <c r="BF137" s="100">
        <f t="shared" si="5"/>
        <v>0</v>
      </c>
      <c r="BG137" s="100">
        <f t="shared" si="6"/>
        <v>0</v>
      </c>
      <c r="BH137" s="100">
        <f t="shared" si="7"/>
        <v>0</v>
      </c>
      <c r="BI137" s="100">
        <f t="shared" si="8"/>
        <v>0</v>
      </c>
      <c r="BJ137" s="7" t="s">
        <v>43</v>
      </c>
      <c r="BK137" s="100">
        <f t="shared" si="9"/>
        <v>0</v>
      </c>
      <c r="BL137" s="7" t="s">
        <v>79</v>
      </c>
      <c r="BM137" s="99" t="s">
        <v>94</v>
      </c>
    </row>
    <row r="138" spans="2:65" s="1" customFormat="1" ht="37.9" customHeight="1" x14ac:dyDescent="0.2">
      <c r="B138" s="16"/>
      <c r="C138" s="87" t="s">
        <v>85</v>
      </c>
      <c r="D138" s="87" t="s">
        <v>77</v>
      </c>
      <c r="E138" s="88" t="s">
        <v>110</v>
      </c>
      <c r="F138" s="89" t="s">
        <v>111</v>
      </c>
      <c r="G138" s="90" t="s">
        <v>84</v>
      </c>
      <c r="H138" s="91">
        <v>880.88</v>
      </c>
      <c r="I138" s="92"/>
      <c r="J138" s="93">
        <f t="shared" si="0"/>
        <v>0</v>
      </c>
      <c r="K138" s="94"/>
      <c r="L138" s="16"/>
      <c r="M138" s="95" t="s">
        <v>0</v>
      </c>
      <c r="N138" s="96" t="s">
        <v>24</v>
      </c>
      <c r="P138" s="97">
        <f t="shared" si="1"/>
        <v>0</v>
      </c>
      <c r="Q138" s="97">
        <v>0</v>
      </c>
      <c r="R138" s="97">
        <f t="shared" si="2"/>
        <v>0</v>
      </c>
      <c r="S138" s="97">
        <v>0</v>
      </c>
      <c r="T138" s="98">
        <f t="shared" si="3"/>
        <v>0</v>
      </c>
      <c r="AR138" s="99" t="s">
        <v>79</v>
      </c>
      <c r="AT138" s="99" t="s">
        <v>77</v>
      </c>
      <c r="AU138" s="99" t="s">
        <v>43</v>
      </c>
      <c r="AY138" s="7" t="s">
        <v>75</v>
      </c>
      <c r="BE138" s="100">
        <f t="shared" si="4"/>
        <v>0</v>
      </c>
      <c r="BF138" s="100">
        <f t="shared" si="5"/>
        <v>0</v>
      </c>
      <c r="BG138" s="100">
        <f t="shared" si="6"/>
        <v>0</v>
      </c>
      <c r="BH138" s="100">
        <f t="shared" si="7"/>
        <v>0</v>
      </c>
      <c r="BI138" s="100">
        <f t="shared" si="8"/>
        <v>0</v>
      </c>
      <c r="BJ138" s="7" t="s">
        <v>43</v>
      </c>
      <c r="BK138" s="100">
        <f t="shared" si="9"/>
        <v>0</v>
      </c>
      <c r="BL138" s="7" t="s">
        <v>79</v>
      </c>
      <c r="BM138" s="99" t="s">
        <v>95</v>
      </c>
    </row>
    <row r="139" spans="2:65" s="1" customFormat="1" ht="24.2" customHeight="1" x14ac:dyDescent="0.2">
      <c r="B139" s="16"/>
      <c r="C139" s="87" t="s">
        <v>96</v>
      </c>
      <c r="D139" s="87" t="s">
        <v>77</v>
      </c>
      <c r="E139" s="88" t="s">
        <v>115</v>
      </c>
      <c r="F139" s="89" t="s">
        <v>116</v>
      </c>
      <c r="G139" s="90" t="s">
        <v>117</v>
      </c>
      <c r="H139" s="91">
        <v>188.76</v>
      </c>
      <c r="I139" s="92"/>
      <c r="J139" s="93">
        <f t="shared" si="0"/>
        <v>0</v>
      </c>
      <c r="K139" s="94"/>
      <c r="L139" s="16"/>
      <c r="M139" s="95" t="s">
        <v>0</v>
      </c>
      <c r="N139" s="96" t="s">
        <v>24</v>
      </c>
      <c r="P139" s="97">
        <f t="shared" si="1"/>
        <v>0</v>
      </c>
      <c r="Q139" s="97">
        <v>0</v>
      </c>
      <c r="R139" s="97">
        <f t="shared" si="2"/>
        <v>0</v>
      </c>
      <c r="S139" s="97">
        <v>0</v>
      </c>
      <c r="T139" s="98">
        <f t="shared" si="3"/>
        <v>0</v>
      </c>
      <c r="AR139" s="99" t="s">
        <v>79</v>
      </c>
      <c r="AT139" s="99" t="s">
        <v>77</v>
      </c>
      <c r="AU139" s="99" t="s">
        <v>43</v>
      </c>
      <c r="AY139" s="7" t="s">
        <v>75</v>
      </c>
      <c r="BE139" s="100">
        <f t="shared" si="4"/>
        <v>0</v>
      </c>
      <c r="BF139" s="100">
        <f t="shared" si="5"/>
        <v>0</v>
      </c>
      <c r="BG139" s="100">
        <f t="shared" si="6"/>
        <v>0</v>
      </c>
      <c r="BH139" s="100">
        <f t="shared" si="7"/>
        <v>0</v>
      </c>
      <c r="BI139" s="100">
        <f t="shared" si="8"/>
        <v>0</v>
      </c>
      <c r="BJ139" s="7" t="s">
        <v>43</v>
      </c>
      <c r="BK139" s="100">
        <f t="shared" si="9"/>
        <v>0</v>
      </c>
      <c r="BL139" s="7" t="s">
        <v>79</v>
      </c>
      <c r="BM139" s="99" t="s">
        <v>99</v>
      </c>
    </row>
    <row r="140" spans="2:65" s="1" customFormat="1" ht="33" customHeight="1" x14ac:dyDescent="0.2">
      <c r="B140" s="16"/>
      <c r="C140" s="87" t="s">
        <v>89</v>
      </c>
      <c r="D140" s="87" t="s">
        <v>77</v>
      </c>
      <c r="E140" s="88" t="s">
        <v>119</v>
      </c>
      <c r="F140" s="89" t="s">
        <v>120</v>
      </c>
      <c r="G140" s="90" t="s">
        <v>84</v>
      </c>
      <c r="H140" s="91">
        <v>461.084</v>
      </c>
      <c r="I140" s="92"/>
      <c r="J140" s="93">
        <f t="shared" si="0"/>
        <v>0</v>
      </c>
      <c r="K140" s="94"/>
      <c r="L140" s="16"/>
      <c r="M140" s="95" t="s">
        <v>0</v>
      </c>
      <c r="N140" s="96" t="s">
        <v>24</v>
      </c>
      <c r="P140" s="97">
        <f t="shared" si="1"/>
        <v>0</v>
      </c>
      <c r="Q140" s="97">
        <v>0</v>
      </c>
      <c r="R140" s="97">
        <f t="shared" si="2"/>
        <v>0</v>
      </c>
      <c r="S140" s="97">
        <v>0</v>
      </c>
      <c r="T140" s="98">
        <f t="shared" si="3"/>
        <v>0</v>
      </c>
      <c r="AR140" s="99" t="s">
        <v>79</v>
      </c>
      <c r="AT140" s="99" t="s">
        <v>77</v>
      </c>
      <c r="AU140" s="99" t="s">
        <v>43</v>
      </c>
      <c r="AY140" s="7" t="s">
        <v>75</v>
      </c>
      <c r="BE140" s="100">
        <f t="shared" si="4"/>
        <v>0</v>
      </c>
      <c r="BF140" s="100">
        <f t="shared" si="5"/>
        <v>0</v>
      </c>
      <c r="BG140" s="100">
        <f t="shared" si="6"/>
        <v>0</v>
      </c>
      <c r="BH140" s="100">
        <f t="shared" si="7"/>
        <v>0</v>
      </c>
      <c r="BI140" s="100">
        <f t="shared" si="8"/>
        <v>0</v>
      </c>
      <c r="BJ140" s="7" t="s">
        <v>43</v>
      </c>
      <c r="BK140" s="100">
        <f t="shared" si="9"/>
        <v>0</v>
      </c>
      <c r="BL140" s="7" t="s">
        <v>79</v>
      </c>
      <c r="BM140" s="99" t="s">
        <v>2</v>
      </c>
    </row>
    <row r="141" spans="2:65" s="1" customFormat="1" ht="24.2" customHeight="1" x14ac:dyDescent="0.2">
      <c r="B141" s="16"/>
      <c r="C141" s="87" t="s">
        <v>102</v>
      </c>
      <c r="D141" s="87" t="s">
        <v>77</v>
      </c>
      <c r="E141" s="88" t="s">
        <v>123</v>
      </c>
      <c r="F141" s="89" t="s">
        <v>124</v>
      </c>
      <c r="G141" s="90" t="s">
        <v>84</v>
      </c>
      <c r="H141" s="91">
        <v>19.04</v>
      </c>
      <c r="I141" s="92"/>
      <c r="J141" s="93">
        <f t="shared" si="0"/>
        <v>0</v>
      </c>
      <c r="K141" s="94"/>
      <c r="L141" s="16"/>
      <c r="M141" s="95" t="s">
        <v>0</v>
      </c>
      <c r="N141" s="96" t="s">
        <v>24</v>
      </c>
      <c r="P141" s="97">
        <f t="shared" si="1"/>
        <v>0</v>
      </c>
      <c r="Q141" s="97">
        <v>0</v>
      </c>
      <c r="R141" s="97">
        <f t="shared" si="2"/>
        <v>0</v>
      </c>
      <c r="S141" s="97">
        <v>0</v>
      </c>
      <c r="T141" s="98">
        <f t="shared" si="3"/>
        <v>0</v>
      </c>
      <c r="AR141" s="99" t="s">
        <v>79</v>
      </c>
      <c r="AT141" s="99" t="s">
        <v>77</v>
      </c>
      <c r="AU141" s="99" t="s">
        <v>43</v>
      </c>
      <c r="AY141" s="7" t="s">
        <v>75</v>
      </c>
      <c r="BE141" s="100">
        <f t="shared" si="4"/>
        <v>0</v>
      </c>
      <c r="BF141" s="100">
        <f t="shared" si="5"/>
        <v>0</v>
      </c>
      <c r="BG141" s="100">
        <f t="shared" si="6"/>
        <v>0</v>
      </c>
      <c r="BH141" s="100">
        <f t="shared" si="7"/>
        <v>0</v>
      </c>
      <c r="BI141" s="100">
        <f t="shared" si="8"/>
        <v>0</v>
      </c>
      <c r="BJ141" s="7" t="s">
        <v>43</v>
      </c>
      <c r="BK141" s="100">
        <f t="shared" si="9"/>
        <v>0</v>
      </c>
      <c r="BL141" s="7" t="s">
        <v>79</v>
      </c>
      <c r="BM141" s="99" t="s">
        <v>105</v>
      </c>
    </row>
    <row r="142" spans="2:65" s="1" customFormat="1" ht="16.5" customHeight="1" x14ac:dyDescent="0.2">
      <c r="B142" s="16"/>
      <c r="C142" s="101" t="s">
        <v>92</v>
      </c>
      <c r="D142" s="101" t="s">
        <v>126</v>
      </c>
      <c r="E142" s="102" t="s">
        <v>127</v>
      </c>
      <c r="F142" s="103" t="s">
        <v>128</v>
      </c>
      <c r="G142" s="104" t="s">
        <v>117</v>
      </c>
      <c r="H142" s="105">
        <v>31.797000000000001</v>
      </c>
      <c r="I142" s="106"/>
      <c r="J142" s="107">
        <f t="shared" si="0"/>
        <v>0</v>
      </c>
      <c r="K142" s="108"/>
      <c r="L142" s="109"/>
      <c r="M142" s="110" t="s">
        <v>0</v>
      </c>
      <c r="N142" s="111" t="s">
        <v>24</v>
      </c>
      <c r="P142" s="97">
        <f t="shared" si="1"/>
        <v>0</v>
      </c>
      <c r="Q142" s="97">
        <v>0</v>
      </c>
      <c r="R142" s="97">
        <f t="shared" si="2"/>
        <v>0</v>
      </c>
      <c r="S142" s="97">
        <v>0</v>
      </c>
      <c r="T142" s="98">
        <f t="shared" si="3"/>
        <v>0</v>
      </c>
      <c r="AR142" s="99" t="s">
        <v>85</v>
      </c>
      <c r="AT142" s="99" t="s">
        <v>126</v>
      </c>
      <c r="AU142" s="99" t="s">
        <v>43</v>
      </c>
      <c r="AY142" s="7" t="s">
        <v>75</v>
      </c>
      <c r="BE142" s="100">
        <f t="shared" si="4"/>
        <v>0</v>
      </c>
      <c r="BF142" s="100">
        <f t="shared" si="5"/>
        <v>0</v>
      </c>
      <c r="BG142" s="100">
        <f t="shared" si="6"/>
        <v>0</v>
      </c>
      <c r="BH142" s="100">
        <f t="shared" si="7"/>
        <v>0</v>
      </c>
      <c r="BI142" s="100">
        <f t="shared" si="8"/>
        <v>0</v>
      </c>
      <c r="BJ142" s="7" t="s">
        <v>43</v>
      </c>
      <c r="BK142" s="100">
        <f t="shared" si="9"/>
        <v>0</v>
      </c>
      <c r="BL142" s="7" t="s">
        <v>79</v>
      </c>
      <c r="BM142" s="99" t="s">
        <v>108</v>
      </c>
    </row>
    <row r="143" spans="2:65" s="1" customFormat="1" ht="24.2" customHeight="1" x14ac:dyDescent="0.2">
      <c r="B143" s="16"/>
      <c r="C143" s="87" t="s">
        <v>109</v>
      </c>
      <c r="D143" s="87" t="s">
        <v>77</v>
      </c>
      <c r="E143" s="88" t="s">
        <v>219</v>
      </c>
      <c r="F143" s="89" t="s">
        <v>220</v>
      </c>
      <c r="G143" s="90" t="s">
        <v>84</v>
      </c>
      <c r="H143" s="91">
        <v>30.78</v>
      </c>
      <c r="I143" s="92"/>
      <c r="J143" s="93">
        <f t="shared" si="0"/>
        <v>0</v>
      </c>
      <c r="K143" s="94"/>
      <c r="L143" s="16"/>
      <c r="M143" s="95" t="s">
        <v>0</v>
      </c>
      <c r="N143" s="96" t="s">
        <v>24</v>
      </c>
      <c r="P143" s="97">
        <f t="shared" si="1"/>
        <v>0</v>
      </c>
      <c r="Q143" s="97">
        <v>0</v>
      </c>
      <c r="R143" s="97">
        <f t="shared" si="2"/>
        <v>0</v>
      </c>
      <c r="S143" s="97">
        <v>0</v>
      </c>
      <c r="T143" s="98">
        <f t="shared" si="3"/>
        <v>0</v>
      </c>
      <c r="AR143" s="99" t="s">
        <v>79</v>
      </c>
      <c r="AT143" s="99" t="s">
        <v>77</v>
      </c>
      <c r="AU143" s="99" t="s">
        <v>43</v>
      </c>
      <c r="AY143" s="7" t="s">
        <v>75</v>
      </c>
      <c r="BE143" s="100">
        <f t="shared" si="4"/>
        <v>0</v>
      </c>
      <c r="BF143" s="100">
        <f t="shared" si="5"/>
        <v>0</v>
      </c>
      <c r="BG143" s="100">
        <f t="shared" si="6"/>
        <v>0</v>
      </c>
      <c r="BH143" s="100">
        <f t="shared" si="7"/>
        <v>0</v>
      </c>
      <c r="BI143" s="100">
        <f t="shared" si="8"/>
        <v>0</v>
      </c>
      <c r="BJ143" s="7" t="s">
        <v>43</v>
      </c>
      <c r="BK143" s="100">
        <f t="shared" si="9"/>
        <v>0</v>
      </c>
      <c r="BL143" s="7" t="s">
        <v>79</v>
      </c>
      <c r="BM143" s="99" t="s">
        <v>112</v>
      </c>
    </row>
    <row r="144" spans="2:65" s="1" customFormat="1" ht="24.2" customHeight="1" x14ac:dyDescent="0.2">
      <c r="B144" s="16"/>
      <c r="C144" s="87" t="s">
        <v>94</v>
      </c>
      <c r="D144" s="87" t="s">
        <v>77</v>
      </c>
      <c r="E144" s="88" t="s">
        <v>134</v>
      </c>
      <c r="F144" s="89" t="s">
        <v>135</v>
      </c>
      <c r="G144" s="90" t="s">
        <v>78</v>
      </c>
      <c r="H144" s="91">
        <v>197.8</v>
      </c>
      <c r="I144" s="92"/>
      <c r="J144" s="93">
        <f t="shared" si="0"/>
        <v>0</v>
      </c>
      <c r="K144" s="94"/>
      <c r="L144" s="16"/>
      <c r="M144" s="95" t="s">
        <v>0</v>
      </c>
      <c r="N144" s="96" t="s">
        <v>24</v>
      </c>
      <c r="P144" s="97">
        <f t="shared" si="1"/>
        <v>0</v>
      </c>
      <c r="Q144" s="97">
        <v>0</v>
      </c>
      <c r="R144" s="97">
        <f t="shared" si="2"/>
        <v>0</v>
      </c>
      <c r="S144" s="97">
        <v>0</v>
      </c>
      <c r="T144" s="98">
        <f t="shared" si="3"/>
        <v>0</v>
      </c>
      <c r="AR144" s="99" t="s">
        <v>79</v>
      </c>
      <c r="AT144" s="99" t="s">
        <v>77</v>
      </c>
      <c r="AU144" s="99" t="s">
        <v>43</v>
      </c>
      <c r="AY144" s="7" t="s">
        <v>75</v>
      </c>
      <c r="BE144" s="100">
        <f t="shared" si="4"/>
        <v>0</v>
      </c>
      <c r="BF144" s="100">
        <f t="shared" si="5"/>
        <v>0</v>
      </c>
      <c r="BG144" s="100">
        <f t="shared" si="6"/>
        <v>0</v>
      </c>
      <c r="BH144" s="100">
        <f t="shared" si="7"/>
        <v>0</v>
      </c>
      <c r="BI144" s="100">
        <f t="shared" si="8"/>
        <v>0</v>
      </c>
      <c r="BJ144" s="7" t="s">
        <v>43</v>
      </c>
      <c r="BK144" s="100">
        <f t="shared" si="9"/>
        <v>0</v>
      </c>
      <c r="BL144" s="7" t="s">
        <v>79</v>
      </c>
      <c r="BM144" s="99" t="s">
        <v>113</v>
      </c>
    </row>
    <row r="145" spans="2:65" s="6" customFormat="1" ht="22.9" customHeight="1" x14ac:dyDescent="0.2">
      <c r="B145" s="76"/>
      <c r="D145" s="77" t="s">
        <v>40</v>
      </c>
      <c r="E145" s="85" t="s">
        <v>85</v>
      </c>
      <c r="F145" s="85" t="s">
        <v>143</v>
      </c>
      <c r="I145" s="79"/>
      <c r="J145" s="86">
        <f>BK145</f>
        <v>0</v>
      </c>
      <c r="L145" s="76"/>
      <c r="M145" s="80"/>
      <c r="P145" s="81">
        <f>SUM(P146:P173)</f>
        <v>0</v>
      </c>
      <c r="R145" s="81">
        <f>SUM(R146:R173)</f>
        <v>0</v>
      </c>
      <c r="T145" s="82">
        <f>SUM(T146:T173)</f>
        <v>0</v>
      </c>
      <c r="AR145" s="77" t="s">
        <v>42</v>
      </c>
      <c r="AT145" s="83" t="s">
        <v>40</v>
      </c>
      <c r="AU145" s="83" t="s">
        <v>42</v>
      </c>
      <c r="AY145" s="77" t="s">
        <v>75</v>
      </c>
      <c r="BK145" s="84">
        <f>SUM(BK146:BK173)</f>
        <v>0</v>
      </c>
    </row>
    <row r="146" spans="2:65" s="1" customFormat="1" ht="24.2" customHeight="1" x14ac:dyDescent="0.2">
      <c r="B146" s="16"/>
      <c r="C146" s="87" t="s">
        <v>114</v>
      </c>
      <c r="D146" s="87" t="s">
        <v>77</v>
      </c>
      <c r="E146" s="88" t="s">
        <v>211</v>
      </c>
      <c r="F146" s="89" t="s">
        <v>212</v>
      </c>
      <c r="G146" s="90" t="s">
        <v>144</v>
      </c>
      <c r="H146" s="91">
        <v>18</v>
      </c>
      <c r="I146" s="92"/>
      <c r="J146" s="93">
        <f t="shared" ref="J146:J173" si="10">ROUND(I146*H146,2)</f>
        <v>0</v>
      </c>
      <c r="K146" s="94"/>
      <c r="L146" s="16"/>
      <c r="M146" s="95" t="s">
        <v>0</v>
      </c>
      <c r="N146" s="96" t="s">
        <v>24</v>
      </c>
      <c r="P146" s="97">
        <f t="shared" ref="P146:P173" si="11">O146*H146</f>
        <v>0</v>
      </c>
      <c r="Q146" s="97">
        <v>0</v>
      </c>
      <c r="R146" s="97">
        <f t="shared" ref="R146:R173" si="12">Q146*H146</f>
        <v>0</v>
      </c>
      <c r="S146" s="97">
        <v>0</v>
      </c>
      <c r="T146" s="98">
        <f t="shared" ref="T146:T173" si="13">S146*H146</f>
        <v>0</v>
      </c>
      <c r="AR146" s="99" t="s">
        <v>79</v>
      </c>
      <c r="AT146" s="99" t="s">
        <v>77</v>
      </c>
      <c r="AU146" s="99" t="s">
        <v>43</v>
      </c>
      <c r="AY146" s="7" t="s">
        <v>75</v>
      </c>
      <c r="BE146" s="100">
        <f t="shared" ref="BE146:BE173" si="14">IF(N146="základná",J146,0)</f>
        <v>0</v>
      </c>
      <c r="BF146" s="100">
        <f t="shared" ref="BF146:BF173" si="15">IF(N146="znížená",J146,0)</f>
        <v>0</v>
      </c>
      <c r="BG146" s="100">
        <f t="shared" ref="BG146:BG173" si="16">IF(N146="zákl. prenesená",J146,0)</f>
        <v>0</v>
      </c>
      <c r="BH146" s="100">
        <f t="shared" ref="BH146:BH173" si="17">IF(N146="zníž. prenesená",J146,0)</f>
        <v>0</v>
      </c>
      <c r="BI146" s="100">
        <f t="shared" ref="BI146:BI173" si="18">IF(N146="nulová",J146,0)</f>
        <v>0</v>
      </c>
      <c r="BJ146" s="7" t="s">
        <v>43</v>
      </c>
      <c r="BK146" s="100">
        <f t="shared" ref="BK146:BK173" si="19">ROUND(I146*H146,2)</f>
        <v>0</v>
      </c>
      <c r="BL146" s="7" t="s">
        <v>79</v>
      </c>
      <c r="BM146" s="99" t="s">
        <v>118</v>
      </c>
    </row>
    <row r="147" spans="2:65" s="1" customFormat="1" ht="24.2" customHeight="1" x14ac:dyDescent="0.2">
      <c r="B147" s="16"/>
      <c r="C147" s="87" t="s">
        <v>95</v>
      </c>
      <c r="D147" s="87" t="s">
        <v>77</v>
      </c>
      <c r="E147" s="88" t="s">
        <v>213</v>
      </c>
      <c r="F147" s="89" t="s">
        <v>214</v>
      </c>
      <c r="G147" s="90" t="s">
        <v>144</v>
      </c>
      <c r="H147" s="91">
        <v>95</v>
      </c>
      <c r="I147" s="92"/>
      <c r="J147" s="93">
        <f t="shared" si="10"/>
        <v>0</v>
      </c>
      <c r="K147" s="94"/>
      <c r="L147" s="16"/>
      <c r="M147" s="95" t="s">
        <v>0</v>
      </c>
      <c r="N147" s="96" t="s">
        <v>24</v>
      </c>
      <c r="P147" s="97">
        <f t="shared" si="11"/>
        <v>0</v>
      </c>
      <c r="Q147" s="97">
        <v>0</v>
      </c>
      <c r="R147" s="97">
        <f t="shared" si="12"/>
        <v>0</v>
      </c>
      <c r="S147" s="97">
        <v>0</v>
      </c>
      <c r="T147" s="98">
        <f t="shared" si="13"/>
        <v>0</v>
      </c>
      <c r="AR147" s="99" t="s">
        <v>79</v>
      </c>
      <c r="AT147" s="99" t="s">
        <v>77</v>
      </c>
      <c r="AU147" s="99" t="s">
        <v>43</v>
      </c>
      <c r="AY147" s="7" t="s">
        <v>75</v>
      </c>
      <c r="BE147" s="100">
        <f t="shared" si="14"/>
        <v>0</v>
      </c>
      <c r="BF147" s="100">
        <f t="shared" si="15"/>
        <v>0</v>
      </c>
      <c r="BG147" s="100">
        <f t="shared" si="16"/>
        <v>0</v>
      </c>
      <c r="BH147" s="100">
        <f t="shared" si="17"/>
        <v>0</v>
      </c>
      <c r="BI147" s="100">
        <f t="shared" si="18"/>
        <v>0</v>
      </c>
      <c r="BJ147" s="7" t="s">
        <v>43</v>
      </c>
      <c r="BK147" s="100">
        <f t="shared" si="19"/>
        <v>0</v>
      </c>
      <c r="BL147" s="7" t="s">
        <v>79</v>
      </c>
      <c r="BM147" s="99" t="s">
        <v>121</v>
      </c>
    </row>
    <row r="148" spans="2:65" s="1" customFormat="1" ht="33" customHeight="1" x14ac:dyDescent="0.2">
      <c r="B148" s="16"/>
      <c r="C148" s="87" t="s">
        <v>122</v>
      </c>
      <c r="D148" s="87" t="s">
        <v>77</v>
      </c>
      <c r="E148" s="88" t="s">
        <v>221</v>
      </c>
      <c r="F148" s="89" t="s">
        <v>222</v>
      </c>
      <c r="G148" s="90" t="s">
        <v>144</v>
      </c>
      <c r="H148" s="91">
        <v>16</v>
      </c>
      <c r="I148" s="92"/>
      <c r="J148" s="93">
        <f t="shared" si="10"/>
        <v>0</v>
      </c>
      <c r="K148" s="94"/>
      <c r="L148" s="16"/>
      <c r="M148" s="95" t="s">
        <v>0</v>
      </c>
      <c r="N148" s="96" t="s">
        <v>24</v>
      </c>
      <c r="P148" s="97">
        <f t="shared" si="11"/>
        <v>0</v>
      </c>
      <c r="Q148" s="97">
        <v>0</v>
      </c>
      <c r="R148" s="97">
        <f t="shared" si="12"/>
        <v>0</v>
      </c>
      <c r="S148" s="97">
        <v>0</v>
      </c>
      <c r="T148" s="98">
        <f t="shared" si="13"/>
        <v>0</v>
      </c>
      <c r="AR148" s="99" t="s">
        <v>79</v>
      </c>
      <c r="AT148" s="99" t="s">
        <v>77</v>
      </c>
      <c r="AU148" s="99" t="s">
        <v>43</v>
      </c>
      <c r="AY148" s="7" t="s">
        <v>75</v>
      </c>
      <c r="BE148" s="100">
        <f t="shared" si="14"/>
        <v>0</v>
      </c>
      <c r="BF148" s="100">
        <f t="shared" si="15"/>
        <v>0</v>
      </c>
      <c r="BG148" s="100">
        <f t="shared" si="16"/>
        <v>0</v>
      </c>
      <c r="BH148" s="100">
        <f t="shared" si="17"/>
        <v>0</v>
      </c>
      <c r="BI148" s="100">
        <f t="shared" si="18"/>
        <v>0</v>
      </c>
      <c r="BJ148" s="7" t="s">
        <v>43</v>
      </c>
      <c r="BK148" s="100">
        <f t="shared" si="19"/>
        <v>0</v>
      </c>
      <c r="BL148" s="7" t="s">
        <v>79</v>
      </c>
      <c r="BM148" s="99" t="s">
        <v>125</v>
      </c>
    </row>
    <row r="149" spans="2:65" s="1" customFormat="1" ht="24.2" customHeight="1" x14ac:dyDescent="0.2">
      <c r="B149" s="16"/>
      <c r="C149" s="101" t="s">
        <v>99</v>
      </c>
      <c r="D149" s="101" t="s">
        <v>126</v>
      </c>
      <c r="E149" s="102" t="s">
        <v>223</v>
      </c>
      <c r="F149" s="103" t="s">
        <v>224</v>
      </c>
      <c r="G149" s="104" t="s">
        <v>144</v>
      </c>
      <c r="H149" s="105">
        <v>16</v>
      </c>
      <c r="I149" s="106"/>
      <c r="J149" s="107">
        <f t="shared" si="10"/>
        <v>0</v>
      </c>
      <c r="K149" s="108"/>
      <c r="L149" s="109"/>
      <c r="M149" s="110" t="s">
        <v>0</v>
      </c>
      <c r="N149" s="111" t="s">
        <v>24</v>
      </c>
      <c r="P149" s="97">
        <f t="shared" si="11"/>
        <v>0</v>
      </c>
      <c r="Q149" s="97">
        <v>0</v>
      </c>
      <c r="R149" s="97">
        <f t="shared" si="12"/>
        <v>0</v>
      </c>
      <c r="S149" s="97">
        <v>0</v>
      </c>
      <c r="T149" s="98">
        <f t="shared" si="13"/>
        <v>0</v>
      </c>
      <c r="AR149" s="99" t="s">
        <v>85</v>
      </c>
      <c r="AT149" s="99" t="s">
        <v>126</v>
      </c>
      <c r="AU149" s="99" t="s">
        <v>43</v>
      </c>
      <c r="AY149" s="7" t="s">
        <v>75</v>
      </c>
      <c r="BE149" s="100">
        <f t="shared" si="14"/>
        <v>0</v>
      </c>
      <c r="BF149" s="100">
        <f t="shared" si="15"/>
        <v>0</v>
      </c>
      <c r="BG149" s="100">
        <f t="shared" si="16"/>
        <v>0</v>
      </c>
      <c r="BH149" s="100">
        <f t="shared" si="17"/>
        <v>0</v>
      </c>
      <c r="BI149" s="100">
        <f t="shared" si="18"/>
        <v>0</v>
      </c>
      <c r="BJ149" s="7" t="s">
        <v>43</v>
      </c>
      <c r="BK149" s="100">
        <f t="shared" si="19"/>
        <v>0</v>
      </c>
      <c r="BL149" s="7" t="s">
        <v>79</v>
      </c>
      <c r="BM149" s="99" t="s">
        <v>129</v>
      </c>
    </row>
    <row r="150" spans="2:65" s="1" customFormat="1" ht="24.2" customHeight="1" x14ac:dyDescent="0.2">
      <c r="B150" s="16"/>
      <c r="C150" s="101" t="s">
        <v>130</v>
      </c>
      <c r="D150" s="101" t="s">
        <v>126</v>
      </c>
      <c r="E150" s="102" t="s">
        <v>225</v>
      </c>
      <c r="F150" s="103" t="s">
        <v>226</v>
      </c>
      <c r="G150" s="104" t="s">
        <v>190</v>
      </c>
      <c r="H150" s="105">
        <v>2</v>
      </c>
      <c r="I150" s="106"/>
      <c r="J150" s="107">
        <f t="shared" si="10"/>
        <v>0</v>
      </c>
      <c r="K150" s="108"/>
      <c r="L150" s="109"/>
      <c r="M150" s="110" t="s">
        <v>0</v>
      </c>
      <c r="N150" s="111" t="s">
        <v>24</v>
      </c>
      <c r="P150" s="97">
        <f t="shared" si="11"/>
        <v>0</v>
      </c>
      <c r="Q150" s="97">
        <v>0</v>
      </c>
      <c r="R150" s="97">
        <f t="shared" si="12"/>
        <v>0</v>
      </c>
      <c r="S150" s="97">
        <v>0</v>
      </c>
      <c r="T150" s="98">
        <f t="shared" si="13"/>
        <v>0</v>
      </c>
      <c r="AR150" s="99" t="s">
        <v>85</v>
      </c>
      <c r="AT150" s="99" t="s">
        <v>126</v>
      </c>
      <c r="AU150" s="99" t="s">
        <v>43</v>
      </c>
      <c r="AY150" s="7" t="s">
        <v>75</v>
      </c>
      <c r="BE150" s="100">
        <f t="shared" si="14"/>
        <v>0</v>
      </c>
      <c r="BF150" s="100">
        <f t="shared" si="15"/>
        <v>0</v>
      </c>
      <c r="BG150" s="100">
        <f t="shared" si="16"/>
        <v>0</v>
      </c>
      <c r="BH150" s="100">
        <f t="shared" si="17"/>
        <v>0</v>
      </c>
      <c r="BI150" s="100">
        <f t="shared" si="18"/>
        <v>0</v>
      </c>
      <c r="BJ150" s="7" t="s">
        <v>43</v>
      </c>
      <c r="BK150" s="100">
        <f t="shared" si="19"/>
        <v>0</v>
      </c>
      <c r="BL150" s="7" t="s">
        <v>79</v>
      </c>
      <c r="BM150" s="99" t="s">
        <v>131</v>
      </c>
    </row>
    <row r="151" spans="2:65" s="1" customFormat="1" ht="24.2" customHeight="1" x14ac:dyDescent="0.2">
      <c r="B151" s="16"/>
      <c r="C151" s="87" t="s">
        <v>2</v>
      </c>
      <c r="D151" s="87" t="s">
        <v>77</v>
      </c>
      <c r="E151" s="88" t="s">
        <v>227</v>
      </c>
      <c r="F151" s="89" t="s">
        <v>228</v>
      </c>
      <c r="G151" s="90" t="s">
        <v>190</v>
      </c>
      <c r="H151" s="91">
        <v>2</v>
      </c>
      <c r="I151" s="92"/>
      <c r="J151" s="93">
        <f t="shared" si="10"/>
        <v>0</v>
      </c>
      <c r="K151" s="94"/>
      <c r="L151" s="16"/>
      <c r="M151" s="95" t="s">
        <v>0</v>
      </c>
      <c r="N151" s="96" t="s">
        <v>24</v>
      </c>
      <c r="P151" s="97">
        <f t="shared" si="11"/>
        <v>0</v>
      </c>
      <c r="Q151" s="97">
        <v>0</v>
      </c>
      <c r="R151" s="97">
        <f t="shared" si="12"/>
        <v>0</v>
      </c>
      <c r="S151" s="97">
        <v>0</v>
      </c>
      <c r="T151" s="98">
        <f t="shared" si="13"/>
        <v>0</v>
      </c>
      <c r="AR151" s="99" t="s">
        <v>79</v>
      </c>
      <c r="AT151" s="99" t="s">
        <v>77</v>
      </c>
      <c r="AU151" s="99" t="s">
        <v>43</v>
      </c>
      <c r="AY151" s="7" t="s">
        <v>75</v>
      </c>
      <c r="BE151" s="100">
        <f t="shared" si="14"/>
        <v>0</v>
      </c>
      <c r="BF151" s="100">
        <f t="shared" si="15"/>
        <v>0</v>
      </c>
      <c r="BG151" s="100">
        <f t="shared" si="16"/>
        <v>0</v>
      </c>
      <c r="BH151" s="100">
        <f t="shared" si="17"/>
        <v>0</v>
      </c>
      <c r="BI151" s="100">
        <f t="shared" si="18"/>
        <v>0</v>
      </c>
      <c r="BJ151" s="7" t="s">
        <v>43</v>
      </c>
      <c r="BK151" s="100">
        <f t="shared" si="19"/>
        <v>0</v>
      </c>
      <c r="BL151" s="7" t="s">
        <v>79</v>
      </c>
      <c r="BM151" s="99" t="s">
        <v>132</v>
      </c>
    </row>
    <row r="152" spans="2:65" s="1" customFormat="1" ht="33" customHeight="1" x14ac:dyDescent="0.2">
      <c r="B152" s="16"/>
      <c r="C152" s="101" t="s">
        <v>133</v>
      </c>
      <c r="D152" s="101" t="s">
        <v>126</v>
      </c>
      <c r="E152" s="102" t="s">
        <v>229</v>
      </c>
      <c r="F152" s="103" t="s">
        <v>230</v>
      </c>
      <c r="G152" s="104" t="s">
        <v>190</v>
      </c>
      <c r="H152" s="105">
        <v>2</v>
      </c>
      <c r="I152" s="106"/>
      <c r="J152" s="107">
        <f t="shared" si="10"/>
        <v>0</v>
      </c>
      <c r="K152" s="108"/>
      <c r="L152" s="109"/>
      <c r="M152" s="110" t="s">
        <v>0</v>
      </c>
      <c r="N152" s="111" t="s">
        <v>24</v>
      </c>
      <c r="P152" s="97">
        <f t="shared" si="11"/>
        <v>0</v>
      </c>
      <c r="Q152" s="97">
        <v>0</v>
      </c>
      <c r="R152" s="97">
        <f t="shared" si="12"/>
        <v>0</v>
      </c>
      <c r="S152" s="97">
        <v>0</v>
      </c>
      <c r="T152" s="98">
        <f t="shared" si="13"/>
        <v>0</v>
      </c>
      <c r="AR152" s="99" t="s">
        <v>85</v>
      </c>
      <c r="AT152" s="99" t="s">
        <v>126</v>
      </c>
      <c r="AU152" s="99" t="s">
        <v>43</v>
      </c>
      <c r="AY152" s="7" t="s">
        <v>75</v>
      </c>
      <c r="BE152" s="100">
        <f t="shared" si="14"/>
        <v>0</v>
      </c>
      <c r="BF152" s="100">
        <f t="shared" si="15"/>
        <v>0</v>
      </c>
      <c r="BG152" s="100">
        <f t="shared" si="16"/>
        <v>0</v>
      </c>
      <c r="BH152" s="100">
        <f t="shared" si="17"/>
        <v>0</v>
      </c>
      <c r="BI152" s="100">
        <f t="shared" si="18"/>
        <v>0</v>
      </c>
      <c r="BJ152" s="7" t="s">
        <v>43</v>
      </c>
      <c r="BK152" s="100">
        <f t="shared" si="19"/>
        <v>0</v>
      </c>
      <c r="BL152" s="7" t="s">
        <v>79</v>
      </c>
      <c r="BM152" s="99" t="s">
        <v>136</v>
      </c>
    </row>
    <row r="153" spans="2:65" s="1" customFormat="1" ht="24.2" customHeight="1" x14ac:dyDescent="0.2">
      <c r="B153" s="16"/>
      <c r="C153" s="101" t="s">
        <v>105</v>
      </c>
      <c r="D153" s="101" t="s">
        <v>126</v>
      </c>
      <c r="E153" s="102" t="s">
        <v>231</v>
      </c>
      <c r="F153" s="103" t="s">
        <v>232</v>
      </c>
      <c r="G153" s="104" t="s">
        <v>190</v>
      </c>
      <c r="H153" s="105">
        <v>2</v>
      </c>
      <c r="I153" s="106"/>
      <c r="J153" s="107">
        <f t="shared" si="10"/>
        <v>0</v>
      </c>
      <c r="K153" s="108"/>
      <c r="L153" s="109"/>
      <c r="M153" s="110" t="s">
        <v>0</v>
      </c>
      <c r="N153" s="111" t="s">
        <v>24</v>
      </c>
      <c r="P153" s="97">
        <f t="shared" si="11"/>
        <v>0</v>
      </c>
      <c r="Q153" s="97">
        <v>0</v>
      </c>
      <c r="R153" s="97">
        <f t="shared" si="12"/>
        <v>0</v>
      </c>
      <c r="S153" s="97">
        <v>0</v>
      </c>
      <c r="T153" s="98">
        <f t="shared" si="13"/>
        <v>0</v>
      </c>
      <c r="AR153" s="99" t="s">
        <v>85</v>
      </c>
      <c r="AT153" s="99" t="s">
        <v>126</v>
      </c>
      <c r="AU153" s="99" t="s">
        <v>43</v>
      </c>
      <c r="AY153" s="7" t="s">
        <v>75</v>
      </c>
      <c r="BE153" s="100">
        <f t="shared" si="14"/>
        <v>0</v>
      </c>
      <c r="BF153" s="100">
        <f t="shared" si="15"/>
        <v>0</v>
      </c>
      <c r="BG153" s="100">
        <f t="shared" si="16"/>
        <v>0</v>
      </c>
      <c r="BH153" s="100">
        <f t="shared" si="17"/>
        <v>0</v>
      </c>
      <c r="BI153" s="100">
        <f t="shared" si="18"/>
        <v>0</v>
      </c>
      <c r="BJ153" s="7" t="s">
        <v>43</v>
      </c>
      <c r="BK153" s="100">
        <f t="shared" si="19"/>
        <v>0</v>
      </c>
      <c r="BL153" s="7" t="s">
        <v>79</v>
      </c>
      <c r="BM153" s="99" t="s">
        <v>137</v>
      </c>
    </row>
    <row r="154" spans="2:65" s="1" customFormat="1" ht="16.5" customHeight="1" x14ac:dyDescent="0.2">
      <c r="B154" s="16"/>
      <c r="C154" s="101" t="s">
        <v>138</v>
      </c>
      <c r="D154" s="101" t="s">
        <v>126</v>
      </c>
      <c r="E154" s="102" t="s">
        <v>233</v>
      </c>
      <c r="F154" s="103" t="s">
        <v>234</v>
      </c>
      <c r="G154" s="104" t="s">
        <v>190</v>
      </c>
      <c r="H154" s="105">
        <v>2</v>
      </c>
      <c r="I154" s="106"/>
      <c r="J154" s="107">
        <f t="shared" si="10"/>
        <v>0</v>
      </c>
      <c r="K154" s="108"/>
      <c r="L154" s="109"/>
      <c r="M154" s="110" t="s">
        <v>0</v>
      </c>
      <c r="N154" s="111" t="s">
        <v>24</v>
      </c>
      <c r="P154" s="97">
        <f t="shared" si="11"/>
        <v>0</v>
      </c>
      <c r="Q154" s="97">
        <v>0</v>
      </c>
      <c r="R154" s="97">
        <f t="shared" si="12"/>
        <v>0</v>
      </c>
      <c r="S154" s="97">
        <v>0</v>
      </c>
      <c r="T154" s="98">
        <f t="shared" si="13"/>
        <v>0</v>
      </c>
      <c r="AR154" s="99" t="s">
        <v>85</v>
      </c>
      <c r="AT154" s="99" t="s">
        <v>126</v>
      </c>
      <c r="AU154" s="99" t="s">
        <v>43</v>
      </c>
      <c r="AY154" s="7" t="s">
        <v>75</v>
      </c>
      <c r="BE154" s="100">
        <f t="shared" si="14"/>
        <v>0</v>
      </c>
      <c r="BF154" s="100">
        <f t="shared" si="15"/>
        <v>0</v>
      </c>
      <c r="BG154" s="100">
        <f t="shared" si="16"/>
        <v>0</v>
      </c>
      <c r="BH154" s="100">
        <f t="shared" si="17"/>
        <v>0</v>
      </c>
      <c r="BI154" s="100">
        <f t="shared" si="18"/>
        <v>0</v>
      </c>
      <c r="BJ154" s="7" t="s">
        <v>43</v>
      </c>
      <c r="BK154" s="100">
        <f t="shared" si="19"/>
        <v>0</v>
      </c>
      <c r="BL154" s="7" t="s">
        <v>79</v>
      </c>
      <c r="BM154" s="99" t="s">
        <v>139</v>
      </c>
    </row>
    <row r="155" spans="2:65" s="1" customFormat="1" ht="24.2" customHeight="1" x14ac:dyDescent="0.2">
      <c r="B155" s="16"/>
      <c r="C155" s="101" t="s">
        <v>108</v>
      </c>
      <c r="D155" s="101" t="s">
        <v>126</v>
      </c>
      <c r="E155" s="102" t="s">
        <v>235</v>
      </c>
      <c r="F155" s="103" t="s">
        <v>236</v>
      </c>
      <c r="G155" s="104" t="s">
        <v>190</v>
      </c>
      <c r="H155" s="105">
        <v>2</v>
      </c>
      <c r="I155" s="106"/>
      <c r="J155" s="107">
        <f t="shared" si="10"/>
        <v>0</v>
      </c>
      <c r="K155" s="108"/>
      <c r="L155" s="109"/>
      <c r="M155" s="110" t="s">
        <v>0</v>
      </c>
      <c r="N155" s="111" t="s">
        <v>24</v>
      </c>
      <c r="P155" s="97">
        <f t="shared" si="11"/>
        <v>0</v>
      </c>
      <c r="Q155" s="97">
        <v>0</v>
      </c>
      <c r="R155" s="97">
        <f t="shared" si="12"/>
        <v>0</v>
      </c>
      <c r="S155" s="97">
        <v>0</v>
      </c>
      <c r="T155" s="98">
        <f t="shared" si="13"/>
        <v>0</v>
      </c>
      <c r="AR155" s="99" t="s">
        <v>85</v>
      </c>
      <c r="AT155" s="99" t="s">
        <v>126</v>
      </c>
      <c r="AU155" s="99" t="s">
        <v>43</v>
      </c>
      <c r="AY155" s="7" t="s">
        <v>75</v>
      </c>
      <c r="BE155" s="100">
        <f t="shared" si="14"/>
        <v>0</v>
      </c>
      <c r="BF155" s="100">
        <f t="shared" si="15"/>
        <v>0</v>
      </c>
      <c r="BG155" s="100">
        <f t="shared" si="16"/>
        <v>0</v>
      </c>
      <c r="BH155" s="100">
        <f t="shared" si="17"/>
        <v>0</v>
      </c>
      <c r="BI155" s="100">
        <f t="shared" si="18"/>
        <v>0</v>
      </c>
      <c r="BJ155" s="7" t="s">
        <v>43</v>
      </c>
      <c r="BK155" s="100">
        <f t="shared" si="19"/>
        <v>0</v>
      </c>
      <c r="BL155" s="7" t="s">
        <v>79</v>
      </c>
      <c r="BM155" s="99" t="s">
        <v>140</v>
      </c>
    </row>
    <row r="156" spans="2:65" s="1" customFormat="1" ht="24.2" customHeight="1" x14ac:dyDescent="0.2">
      <c r="B156" s="16"/>
      <c r="C156" s="87" t="s">
        <v>141</v>
      </c>
      <c r="D156" s="87" t="s">
        <v>77</v>
      </c>
      <c r="E156" s="88" t="s">
        <v>237</v>
      </c>
      <c r="F156" s="89" t="s">
        <v>238</v>
      </c>
      <c r="G156" s="90" t="s">
        <v>190</v>
      </c>
      <c r="H156" s="91">
        <v>2</v>
      </c>
      <c r="I156" s="92"/>
      <c r="J156" s="93">
        <f t="shared" si="10"/>
        <v>0</v>
      </c>
      <c r="K156" s="94"/>
      <c r="L156" s="16"/>
      <c r="M156" s="95" t="s">
        <v>0</v>
      </c>
      <c r="N156" s="96" t="s">
        <v>24</v>
      </c>
      <c r="P156" s="97">
        <f t="shared" si="11"/>
        <v>0</v>
      </c>
      <c r="Q156" s="97">
        <v>0</v>
      </c>
      <c r="R156" s="97">
        <f t="shared" si="12"/>
        <v>0</v>
      </c>
      <c r="S156" s="97">
        <v>0</v>
      </c>
      <c r="T156" s="98">
        <f t="shared" si="13"/>
        <v>0</v>
      </c>
      <c r="AR156" s="99" t="s">
        <v>79</v>
      </c>
      <c r="AT156" s="99" t="s">
        <v>77</v>
      </c>
      <c r="AU156" s="99" t="s">
        <v>43</v>
      </c>
      <c r="AY156" s="7" t="s">
        <v>75</v>
      </c>
      <c r="BE156" s="100">
        <f t="shared" si="14"/>
        <v>0</v>
      </c>
      <c r="BF156" s="100">
        <f t="shared" si="15"/>
        <v>0</v>
      </c>
      <c r="BG156" s="100">
        <f t="shared" si="16"/>
        <v>0</v>
      </c>
      <c r="BH156" s="100">
        <f t="shared" si="17"/>
        <v>0</v>
      </c>
      <c r="BI156" s="100">
        <f t="shared" si="18"/>
        <v>0</v>
      </c>
      <c r="BJ156" s="7" t="s">
        <v>43</v>
      </c>
      <c r="BK156" s="100">
        <f t="shared" si="19"/>
        <v>0</v>
      </c>
      <c r="BL156" s="7" t="s">
        <v>79</v>
      </c>
      <c r="BM156" s="99" t="s">
        <v>142</v>
      </c>
    </row>
    <row r="157" spans="2:65" s="1" customFormat="1" ht="24.2" customHeight="1" x14ac:dyDescent="0.2">
      <c r="B157" s="16"/>
      <c r="C157" s="101" t="s">
        <v>112</v>
      </c>
      <c r="D157" s="101" t="s">
        <v>126</v>
      </c>
      <c r="E157" s="102" t="s">
        <v>239</v>
      </c>
      <c r="F157" s="103" t="s">
        <v>240</v>
      </c>
      <c r="G157" s="104" t="s">
        <v>190</v>
      </c>
      <c r="H157" s="105">
        <v>2</v>
      </c>
      <c r="I157" s="106"/>
      <c r="J157" s="107">
        <f t="shared" si="10"/>
        <v>0</v>
      </c>
      <c r="K157" s="108"/>
      <c r="L157" s="109"/>
      <c r="M157" s="110" t="s">
        <v>0</v>
      </c>
      <c r="N157" s="111" t="s">
        <v>24</v>
      </c>
      <c r="P157" s="97">
        <f t="shared" si="11"/>
        <v>0</v>
      </c>
      <c r="Q157" s="97">
        <v>0</v>
      </c>
      <c r="R157" s="97">
        <f t="shared" si="12"/>
        <v>0</v>
      </c>
      <c r="S157" s="97">
        <v>0</v>
      </c>
      <c r="T157" s="98">
        <f t="shared" si="13"/>
        <v>0</v>
      </c>
      <c r="AR157" s="99" t="s">
        <v>85</v>
      </c>
      <c r="AT157" s="99" t="s">
        <v>126</v>
      </c>
      <c r="AU157" s="99" t="s">
        <v>43</v>
      </c>
      <c r="AY157" s="7" t="s">
        <v>75</v>
      </c>
      <c r="BE157" s="100">
        <f t="shared" si="14"/>
        <v>0</v>
      </c>
      <c r="BF157" s="100">
        <f t="shared" si="15"/>
        <v>0</v>
      </c>
      <c r="BG157" s="100">
        <f t="shared" si="16"/>
        <v>0</v>
      </c>
      <c r="BH157" s="100">
        <f t="shared" si="17"/>
        <v>0</v>
      </c>
      <c r="BI157" s="100">
        <f t="shared" si="18"/>
        <v>0</v>
      </c>
      <c r="BJ157" s="7" t="s">
        <v>43</v>
      </c>
      <c r="BK157" s="100">
        <f t="shared" si="19"/>
        <v>0</v>
      </c>
      <c r="BL157" s="7" t="s">
        <v>79</v>
      </c>
      <c r="BM157" s="99" t="s">
        <v>145</v>
      </c>
    </row>
    <row r="158" spans="2:65" s="1" customFormat="1" ht="24.2" customHeight="1" x14ac:dyDescent="0.2">
      <c r="B158" s="16"/>
      <c r="C158" s="101" t="s">
        <v>146</v>
      </c>
      <c r="D158" s="101" t="s">
        <v>126</v>
      </c>
      <c r="E158" s="102" t="s">
        <v>241</v>
      </c>
      <c r="F158" s="103" t="s">
        <v>242</v>
      </c>
      <c r="G158" s="104" t="s">
        <v>190</v>
      </c>
      <c r="H158" s="105">
        <v>2</v>
      </c>
      <c r="I158" s="106"/>
      <c r="J158" s="107">
        <f t="shared" si="10"/>
        <v>0</v>
      </c>
      <c r="K158" s="108"/>
      <c r="L158" s="109"/>
      <c r="M158" s="110" t="s">
        <v>0</v>
      </c>
      <c r="N158" s="111" t="s">
        <v>24</v>
      </c>
      <c r="P158" s="97">
        <f t="shared" si="11"/>
        <v>0</v>
      </c>
      <c r="Q158" s="97">
        <v>0</v>
      </c>
      <c r="R158" s="97">
        <f t="shared" si="12"/>
        <v>0</v>
      </c>
      <c r="S158" s="97">
        <v>0</v>
      </c>
      <c r="T158" s="98">
        <f t="shared" si="13"/>
        <v>0</v>
      </c>
      <c r="AR158" s="99" t="s">
        <v>85</v>
      </c>
      <c r="AT158" s="99" t="s">
        <v>126</v>
      </c>
      <c r="AU158" s="99" t="s">
        <v>43</v>
      </c>
      <c r="AY158" s="7" t="s">
        <v>75</v>
      </c>
      <c r="BE158" s="100">
        <f t="shared" si="14"/>
        <v>0</v>
      </c>
      <c r="BF158" s="100">
        <f t="shared" si="15"/>
        <v>0</v>
      </c>
      <c r="BG158" s="100">
        <f t="shared" si="16"/>
        <v>0</v>
      </c>
      <c r="BH158" s="100">
        <f t="shared" si="17"/>
        <v>0</v>
      </c>
      <c r="BI158" s="100">
        <f t="shared" si="18"/>
        <v>0</v>
      </c>
      <c r="BJ158" s="7" t="s">
        <v>43</v>
      </c>
      <c r="BK158" s="100">
        <f t="shared" si="19"/>
        <v>0</v>
      </c>
      <c r="BL158" s="7" t="s">
        <v>79</v>
      </c>
      <c r="BM158" s="99" t="s">
        <v>147</v>
      </c>
    </row>
    <row r="159" spans="2:65" s="1" customFormat="1" ht="16.5" customHeight="1" x14ac:dyDescent="0.2">
      <c r="B159" s="16"/>
      <c r="C159" s="101" t="s">
        <v>113</v>
      </c>
      <c r="D159" s="101" t="s">
        <v>126</v>
      </c>
      <c r="E159" s="102" t="s">
        <v>243</v>
      </c>
      <c r="F159" s="103" t="s">
        <v>244</v>
      </c>
      <c r="G159" s="104" t="s">
        <v>190</v>
      </c>
      <c r="H159" s="105">
        <v>1</v>
      </c>
      <c r="I159" s="106"/>
      <c r="J159" s="107">
        <f t="shared" si="10"/>
        <v>0</v>
      </c>
      <c r="K159" s="108"/>
      <c r="L159" s="109"/>
      <c r="M159" s="110" t="s">
        <v>0</v>
      </c>
      <c r="N159" s="111" t="s">
        <v>24</v>
      </c>
      <c r="P159" s="97">
        <f t="shared" si="11"/>
        <v>0</v>
      </c>
      <c r="Q159" s="97">
        <v>0</v>
      </c>
      <c r="R159" s="97">
        <f t="shared" si="12"/>
        <v>0</v>
      </c>
      <c r="S159" s="97">
        <v>0</v>
      </c>
      <c r="T159" s="98">
        <f t="shared" si="13"/>
        <v>0</v>
      </c>
      <c r="AR159" s="99" t="s">
        <v>85</v>
      </c>
      <c r="AT159" s="99" t="s">
        <v>126</v>
      </c>
      <c r="AU159" s="99" t="s">
        <v>43</v>
      </c>
      <c r="AY159" s="7" t="s">
        <v>75</v>
      </c>
      <c r="BE159" s="100">
        <f t="shared" si="14"/>
        <v>0</v>
      </c>
      <c r="BF159" s="100">
        <f t="shared" si="15"/>
        <v>0</v>
      </c>
      <c r="BG159" s="100">
        <f t="shared" si="16"/>
        <v>0</v>
      </c>
      <c r="BH159" s="100">
        <f t="shared" si="17"/>
        <v>0</v>
      </c>
      <c r="BI159" s="100">
        <f t="shared" si="18"/>
        <v>0</v>
      </c>
      <c r="BJ159" s="7" t="s">
        <v>43</v>
      </c>
      <c r="BK159" s="100">
        <f t="shared" si="19"/>
        <v>0</v>
      </c>
      <c r="BL159" s="7" t="s">
        <v>79</v>
      </c>
      <c r="BM159" s="99" t="s">
        <v>148</v>
      </c>
    </row>
    <row r="160" spans="2:65" s="1" customFormat="1" ht="24.2" customHeight="1" x14ac:dyDescent="0.2">
      <c r="B160" s="16"/>
      <c r="C160" s="87" t="s">
        <v>149</v>
      </c>
      <c r="D160" s="87" t="s">
        <v>77</v>
      </c>
      <c r="E160" s="88" t="s">
        <v>245</v>
      </c>
      <c r="F160" s="89" t="s">
        <v>246</v>
      </c>
      <c r="G160" s="90" t="s">
        <v>144</v>
      </c>
      <c r="H160" s="91">
        <v>16</v>
      </c>
      <c r="I160" s="92"/>
      <c r="J160" s="93">
        <f t="shared" si="10"/>
        <v>0</v>
      </c>
      <c r="K160" s="94"/>
      <c r="L160" s="16"/>
      <c r="M160" s="95" t="s">
        <v>0</v>
      </c>
      <c r="N160" s="96" t="s">
        <v>24</v>
      </c>
      <c r="P160" s="97">
        <f t="shared" si="11"/>
        <v>0</v>
      </c>
      <c r="Q160" s="97">
        <v>0</v>
      </c>
      <c r="R160" s="97">
        <f t="shared" si="12"/>
        <v>0</v>
      </c>
      <c r="S160" s="97">
        <v>0</v>
      </c>
      <c r="T160" s="98">
        <f t="shared" si="13"/>
        <v>0</v>
      </c>
      <c r="AR160" s="99" t="s">
        <v>79</v>
      </c>
      <c r="AT160" s="99" t="s">
        <v>77</v>
      </c>
      <c r="AU160" s="99" t="s">
        <v>43</v>
      </c>
      <c r="AY160" s="7" t="s">
        <v>75</v>
      </c>
      <c r="BE160" s="100">
        <f t="shared" si="14"/>
        <v>0</v>
      </c>
      <c r="BF160" s="100">
        <f t="shared" si="15"/>
        <v>0</v>
      </c>
      <c r="BG160" s="100">
        <f t="shared" si="16"/>
        <v>0</v>
      </c>
      <c r="BH160" s="100">
        <f t="shared" si="17"/>
        <v>0</v>
      </c>
      <c r="BI160" s="100">
        <f t="shared" si="18"/>
        <v>0</v>
      </c>
      <c r="BJ160" s="7" t="s">
        <v>43</v>
      </c>
      <c r="BK160" s="100">
        <f t="shared" si="19"/>
        <v>0</v>
      </c>
      <c r="BL160" s="7" t="s">
        <v>79</v>
      </c>
      <c r="BM160" s="99" t="s">
        <v>150</v>
      </c>
    </row>
    <row r="161" spans="2:65" s="1" customFormat="1" ht="24.2" customHeight="1" x14ac:dyDescent="0.2">
      <c r="B161" s="16"/>
      <c r="C161" s="87" t="s">
        <v>118</v>
      </c>
      <c r="D161" s="87" t="s">
        <v>77</v>
      </c>
      <c r="E161" s="88" t="s">
        <v>247</v>
      </c>
      <c r="F161" s="89" t="s">
        <v>248</v>
      </c>
      <c r="G161" s="90" t="s">
        <v>144</v>
      </c>
      <c r="H161" s="91">
        <v>16</v>
      </c>
      <c r="I161" s="92"/>
      <c r="J161" s="93">
        <f t="shared" si="10"/>
        <v>0</v>
      </c>
      <c r="K161" s="94"/>
      <c r="L161" s="16"/>
      <c r="M161" s="95" t="s">
        <v>0</v>
      </c>
      <c r="N161" s="96" t="s">
        <v>24</v>
      </c>
      <c r="P161" s="97">
        <f t="shared" si="11"/>
        <v>0</v>
      </c>
      <c r="Q161" s="97">
        <v>0</v>
      </c>
      <c r="R161" s="97">
        <f t="shared" si="12"/>
        <v>0</v>
      </c>
      <c r="S161" s="97">
        <v>0</v>
      </c>
      <c r="T161" s="98">
        <f t="shared" si="13"/>
        <v>0</v>
      </c>
      <c r="AR161" s="99" t="s">
        <v>79</v>
      </c>
      <c r="AT161" s="99" t="s">
        <v>77</v>
      </c>
      <c r="AU161" s="99" t="s">
        <v>43</v>
      </c>
      <c r="AY161" s="7" t="s">
        <v>75</v>
      </c>
      <c r="BE161" s="100">
        <f t="shared" si="14"/>
        <v>0</v>
      </c>
      <c r="BF161" s="100">
        <f t="shared" si="15"/>
        <v>0</v>
      </c>
      <c r="BG161" s="100">
        <f t="shared" si="16"/>
        <v>0</v>
      </c>
      <c r="BH161" s="100">
        <f t="shared" si="17"/>
        <v>0</v>
      </c>
      <c r="BI161" s="100">
        <f t="shared" si="18"/>
        <v>0</v>
      </c>
      <c r="BJ161" s="7" t="s">
        <v>43</v>
      </c>
      <c r="BK161" s="100">
        <f t="shared" si="19"/>
        <v>0</v>
      </c>
      <c r="BL161" s="7" t="s">
        <v>79</v>
      </c>
      <c r="BM161" s="99" t="s">
        <v>151</v>
      </c>
    </row>
    <row r="162" spans="2:65" s="1" customFormat="1" ht="16.5" customHeight="1" x14ac:dyDescent="0.2">
      <c r="B162" s="16"/>
      <c r="C162" s="87" t="s">
        <v>152</v>
      </c>
      <c r="D162" s="87" t="s">
        <v>77</v>
      </c>
      <c r="E162" s="88" t="s">
        <v>153</v>
      </c>
      <c r="F162" s="89" t="s">
        <v>154</v>
      </c>
      <c r="G162" s="90" t="s">
        <v>144</v>
      </c>
      <c r="H162" s="91">
        <v>18</v>
      </c>
      <c r="I162" s="92"/>
      <c r="J162" s="93">
        <f t="shared" si="10"/>
        <v>0</v>
      </c>
      <c r="K162" s="94"/>
      <c r="L162" s="16"/>
      <c r="M162" s="95" t="s">
        <v>0</v>
      </c>
      <c r="N162" s="96" t="s">
        <v>24</v>
      </c>
      <c r="P162" s="97">
        <f t="shared" si="11"/>
        <v>0</v>
      </c>
      <c r="Q162" s="97">
        <v>0</v>
      </c>
      <c r="R162" s="97">
        <f t="shared" si="12"/>
        <v>0</v>
      </c>
      <c r="S162" s="97">
        <v>0</v>
      </c>
      <c r="T162" s="98">
        <f t="shared" si="13"/>
        <v>0</v>
      </c>
      <c r="AR162" s="99" t="s">
        <v>79</v>
      </c>
      <c r="AT162" s="99" t="s">
        <v>77</v>
      </c>
      <c r="AU162" s="99" t="s">
        <v>43</v>
      </c>
      <c r="AY162" s="7" t="s">
        <v>75</v>
      </c>
      <c r="BE162" s="100">
        <f t="shared" si="14"/>
        <v>0</v>
      </c>
      <c r="BF162" s="100">
        <f t="shared" si="15"/>
        <v>0</v>
      </c>
      <c r="BG162" s="100">
        <f t="shared" si="16"/>
        <v>0</v>
      </c>
      <c r="BH162" s="100">
        <f t="shared" si="17"/>
        <v>0</v>
      </c>
      <c r="BI162" s="100">
        <f t="shared" si="18"/>
        <v>0</v>
      </c>
      <c r="BJ162" s="7" t="s">
        <v>43</v>
      </c>
      <c r="BK162" s="100">
        <f t="shared" si="19"/>
        <v>0</v>
      </c>
      <c r="BL162" s="7" t="s">
        <v>79</v>
      </c>
      <c r="BM162" s="99" t="s">
        <v>155</v>
      </c>
    </row>
    <row r="163" spans="2:65" s="1" customFormat="1" ht="16.5" customHeight="1" x14ac:dyDescent="0.2">
      <c r="B163" s="16"/>
      <c r="C163" s="87" t="s">
        <v>121</v>
      </c>
      <c r="D163" s="87" t="s">
        <v>77</v>
      </c>
      <c r="E163" s="88" t="s">
        <v>215</v>
      </c>
      <c r="F163" s="89" t="s">
        <v>216</v>
      </c>
      <c r="G163" s="90" t="s">
        <v>144</v>
      </c>
      <c r="H163" s="91">
        <v>95</v>
      </c>
      <c r="I163" s="92"/>
      <c r="J163" s="93">
        <f t="shared" si="10"/>
        <v>0</v>
      </c>
      <c r="K163" s="94"/>
      <c r="L163" s="16"/>
      <c r="M163" s="95" t="s">
        <v>0</v>
      </c>
      <c r="N163" s="96" t="s">
        <v>24</v>
      </c>
      <c r="P163" s="97">
        <f t="shared" si="11"/>
        <v>0</v>
      </c>
      <c r="Q163" s="97">
        <v>0</v>
      </c>
      <c r="R163" s="97">
        <f t="shared" si="12"/>
        <v>0</v>
      </c>
      <c r="S163" s="97">
        <v>0</v>
      </c>
      <c r="T163" s="98">
        <f t="shared" si="13"/>
        <v>0</v>
      </c>
      <c r="AR163" s="99" t="s">
        <v>79</v>
      </c>
      <c r="AT163" s="99" t="s">
        <v>77</v>
      </c>
      <c r="AU163" s="99" t="s">
        <v>43</v>
      </c>
      <c r="AY163" s="7" t="s">
        <v>75</v>
      </c>
      <c r="BE163" s="100">
        <f t="shared" si="14"/>
        <v>0</v>
      </c>
      <c r="BF163" s="100">
        <f t="shared" si="15"/>
        <v>0</v>
      </c>
      <c r="BG163" s="100">
        <f t="shared" si="16"/>
        <v>0</v>
      </c>
      <c r="BH163" s="100">
        <f t="shared" si="17"/>
        <v>0</v>
      </c>
      <c r="BI163" s="100">
        <f t="shared" si="18"/>
        <v>0</v>
      </c>
      <c r="BJ163" s="7" t="s">
        <v>43</v>
      </c>
      <c r="BK163" s="100">
        <f t="shared" si="19"/>
        <v>0</v>
      </c>
      <c r="BL163" s="7" t="s">
        <v>79</v>
      </c>
      <c r="BM163" s="99" t="s">
        <v>157</v>
      </c>
    </row>
    <row r="164" spans="2:65" s="1" customFormat="1" ht="24.2" customHeight="1" x14ac:dyDescent="0.2">
      <c r="B164" s="16"/>
      <c r="C164" s="87" t="s">
        <v>158</v>
      </c>
      <c r="D164" s="87" t="s">
        <v>77</v>
      </c>
      <c r="E164" s="88" t="s">
        <v>249</v>
      </c>
      <c r="F164" s="89" t="s">
        <v>250</v>
      </c>
      <c r="G164" s="90" t="s">
        <v>190</v>
      </c>
      <c r="H164" s="91">
        <v>1</v>
      </c>
      <c r="I164" s="92"/>
      <c r="J164" s="93">
        <f t="shared" si="10"/>
        <v>0</v>
      </c>
      <c r="K164" s="94"/>
      <c r="L164" s="16"/>
      <c r="M164" s="95" t="s">
        <v>0</v>
      </c>
      <c r="N164" s="96" t="s">
        <v>24</v>
      </c>
      <c r="P164" s="97">
        <f t="shared" si="11"/>
        <v>0</v>
      </c>
      <c r="Q164" s="97">
        <v>0</v>
      </c>
      <c r="R164" s="97">
        <f t="shared" si="12"/>
        <v>0</v>
      </c>
      <c r="S164" s="97">
        <v>0</v>
      </c>
      <c r="T164" s="98">
        <f t="shared" si="13"/>
        <v>0</v>
      </c>
      <c r="AR164" s="99" t="s">
        <v>79</v>
      </c>
      <c r="AT164" s="99" t="s">
        <v>77</v>
      </c>
      <c r="AU164" s="99" t="s">
        <v>43</v>
      </c>
      <c r="AY164" s="7" t="s">
        <v>75</v>
      </c>
      <c r="BE164" s="100">
        <f t="shared" si="14"/>
        <v>0</v>
      </c>
      <c r="BF164" s="100">
        <f t="shared" si="15"/>
        <v>0</v>
      </c>
      <c r="BG164" s="100">
        <f t="shared" si="16"/>
        <v>0</v>
      </c>
      <c r="BH164" s="100">
        <f t="shared" si="17"/>
        <v>0</v>
      </c>
      <c r="BI164" s="100">
        <f t="shared" si="18"/>
        <v>0</v>
      </c>
      <c r="BJ164" s="7" t="s">
        <v>43</v>
      </c>
      <c r="BK164" s="100">
        <f t="shared" si="19"/>
        <v>0</v>
      </c>
      <c r="BL164" s="7" t="s">
        <v>79</v>
      </c>
      <c r="BM164" s="99" t="s">
        <v>160</v>
      </c>
    </row>
    <row r="165" spans="2:65" s="1" customFormat="1" ht="24.2" customHeight="1" x14ac:dyDescent="0.2">
      <c r="B165" s="16"/>
      <c r="C165" s="87" t="s">
        <v>125</v>
      </c>
      <c r="D165" s="87" t="s">
        <v>77</v>
      </c>
      <c r="E165" s="88" t="s">
        <v>251</v>
      </c>
      <c r="F165" s="89" t="s">
        <v>252</v>
      </c>
      <c r="G165" s="90" t="s">
        <v>156</v>
      </c>
      <c r="H165" s="91">
        <v>1</v>
      </c>
      <c r="I165" s="92"/>
      <c r="J165" s="93">
        <f t="shared" si="10"/>
        <v>0</v>
      </c>
      <c r="K165" s="94"/>
      <c r="L165" s="16"/>
      <c r="M165" s="95" t="s">
        <v>0</v>
      </c>
      <c r="N165" s="96" t="s">
        <v>24</v>
      </c>
      <c r="P165" s="97">
        <f t="shared" si="11"/>
        <v>0</v>
      </c>
      <c r="Q165" s="97">
        <v>0</v>
      </c>
      <c r="R165" s="97">
        <f t="shared" si="12"/>
        <v>0</v>
      </c>
      <c r="S165" s="97">
        <v>0</v>
      </c>
      <c r="T165" s="98">
        <f t="shared" si="13"/>
        <v>0</v>
      </c>
      <c r="AR165" s="99" t="s">
        <v>79</v>
      </c>
      <c r="AT165" s="99" t="s">
        <v>77</v>
      </c>
      <c r="AU165" s="99" t="s">
        <v>43</v>
      </c>
      <c r="AY165" s="7" t="s">
        <v>75</v>
      </c>
      <c r="BE165" s="100">
        <f t="shared" si="14"/>
        <v>0</v>
      </c>
      <c r="BF165" s="100">
        <f t="shared" si="15"/>
        <v>0</v>
      </c>
      <c r="BG165" s="100">
        <f t="shared" si="16"/>
        <v>0</v>
      </c>
      <c r="BH165" s="100">
        <f t="shared" si="17"/>
        <v>0</v>
      </c>
      <c r="BI165" s="100">
        <f t="shared" si="18"/>
        <v>0</v>
      </c>
      <c r="BJ165" s="7" t="s">
        <v>43</v>
      </c>
      <c r="BK165" s="100">
        <f t="shared" si="19"/>
        <v>0</v>
      </c>
      <c r="BL165" s="7" t="s">
        <v>79</v>
      </c>
      <c r="BM165" s="99" t="s">
        <v>161</v>
      </c>
    </row>
    <row r="166" spans="2:65" s="1" customFormat="1" ht="66.75" customHeight="1" x14ac:dyDescent="0.2">
      <c r="B166" s="16"/>
      <c r="C166" s="101" t="s">
        <v>162</v>
      </c>
      <c r="D166" s="101" t="s">
        <v>126</v>
      </c>
      <c r="E166" s="102" t="s">
        <v>253</v>
      </c>
      <c r="F166" s="103" t="s">
        <v>254</v>
      </c>
      <c r="G166" s="104" t="s">
        <v>159</v>
      </c>
      <c r="H166" s="105">
        <v>1</v>
      </c>
      <c r="I166" s="106"/>
      <c r="J166" s="107">
        <f t="shared" si="10"/>
        <v>0</v>
      </c>
      <c r="K166" s="108"/>
      <c r="L166" s="109"/>
      <c r="M166" s="110" t="s">
        <v>0</v>
      </c>
      <c r="N166" s="111" t="s">
        <v>24</v>
      </c>
      <c r="P166" s="97">
        <f t="shared" si="11"/>
        <v>0</v>
      </c>
      <c r="Q166" s="97">
        <v>0</v>
      </c>
      <c r="R166" s="97">
        <f t="shared" si="12"/>
        <v>0</v>
      </c>
      <c r="S166" s="97">
        <v>0</v>
      </c>
      <c r="T166" s="98">
        <f t="shared" si="13"/>
        <v>0</v>
      </c>
      <c r="AR166" s="99" t="s">
        <v>85</v>
      </c>
      <c r="AT166" s="99" t="s">
        <v>126</v>
      </c>
      <c r="AU166" s="99" t="s">
        <v>43</v>
      </c>
      <c r="AY166" s="7" t="s">
        <v>75</v>
      </c>
      <c r="BE166" s="100">
        <f t="shared" si="14"/>
        <v>0</v>
      </c>
      <c r="BF166" s="100">
        <f t="shared" si="15"/>
        <v>0</v>
      </c>
      <c r="BG166" s="100">
        <f t="shared" si="16"/>
        <v>0</v>
      </c>
      <c r="BH166" s="100">
        <f t="shared" si="17"/>
        <v>0</v>
      </c>
      <c r="BI166" s="100">
        <f t="shared" si="18"/>
        <v>0</v>
      </c>
      <c r="BJ166" s="7" t="s">
        <v>43</v>
      </c>
      <c r="BK166" s="100">
        <f t="shared" si="19"/>
        <v>0</v>
      </c>
      <c r="BL166" s="7" t="s">
        <v>79</v>
      </c>
      <c r="BM166" s="99" t="s">
        <v>163</v>
      </c>
    </row>
    <row r="167" spans="2:65" s="1" customFormat="1" ht="24.2" customHeight="1" x14ac:dyDescent="0.2">
      <c r="B167" s="16"/>
      <c r="C167" s="87" t="s">
        <v>129</v>
      </c>
      <c r="D167" s="87" t="s">
        <v>77</v>
      </c>
      <c r="E167" s="88" t="s">
        <v>255</v>
      </c>
      <c r="F167" s="89" t="s">
        <v>256</v>
      </c>
      <c r="G167" s="90" t="s">
        <v>159</v>
      </c>
      <c r="H167" s="91">
        <v>1</v>
      </c>
      <c r="I167" s="92"/>
      <c r="J167" s="93">
        <f t="shared" si="10"/>
        <v>0</v>
      </c>
      <c r="K167" s="94"/>
      <c r="L167" s="16"/>
      <c r="M167" s="95" t="s">
        <v>0</v>
      </c>
      <c r="N167" s="96" t="s">
        <v>24</v>
      </c>
      <c r="P167" s="97">
        <f t="shared" si="11"/>
        <v>0</v>
      </c>
      <c r="Q167" s="97">
        <v>0</v>
      </c>
      <c r="R167" s="97">
        <f t="shared" si="12"/>
        <v>0</v>
      </c>
      <c r="S167" s="97">
        <v>0</v>
      </c>
      <c r="T167" s="98">
        <f t="shared" si="13"/>
        <v>0</v>
      </c>
      <c r="AR167" s="99" t="s">
        <v>79</v>
      </c>
      <c r="AT167" s="99" t="s">
        <v>77</v>
      </c>
      <c r="AU167" s="99" t="s">
        <v>43</v>
      </c>
      <c r="AY167" s="7" t="s">
        <v>75</v>
      </c>
      <c r="BE167" s="100">
        <f t="shared" si="14"/>
        <v>0</v>
      </c>
      <c r="BF167" s="100">
        <f t="shared" si="15"/>
        <v>0</v>
      </c>
      <c r="BG167" s="100">
        <f t="shared" si="16"/>
        <v>0</v>
      </c>
      <c r="BH167" s="100">
        <f t="shared" si="17"/>
        <v>0</v>
      </c>
      <c r="BI167" s="100">
        <f t="shared" si="18"/>
        <v>0</v>
      </c>
      <c r="BJ167" s="7" t="s">
        <v>43</v>
      </c>
      <c r="BK167" s="100">
        <f t="shared" si="19"/>
        <v>0</v>
      </c>
      <c r="BL167" s="7" t="s">
        <v>79</v>
      </c>
      <c r="BM167" s="99" t="s">
        <v>164</v>
      </c>
    </row>
    <row r="168" spans="2:65" s="1" customFormat="1" ht="37.9" customHeight="1" x14ac:dyDescent="0.2">
      <c r="B168" s="16"/>
      <c r="C168" s="101" t="s">
        <v>165</v>
      </c>
      <c r="D168" s="101" t="s">
        <v>126</v>
      </c>
      <c r="E168" s="102" t="s">
        <v>257</v>
      </c>
      <c r="F168" s="103" t="s">
        <v>258</v>
      </c>
      <c r="G168" s="104" t="s">
        <v>159</v>
      </c>
      <c r="H168" s="105">
        <v>1</v>
      </c>
      <c r="I168" s="106"/>
      <c r="J168" s="107">
        <f t="shared" si="10"/>
        <v>0</v>
      </c>
      <c r="K168" s="108"/>
      <c r="L168" s="109"/>
      <c r="M168" s="110" t="s">
        <v>0</v>
      </c>
      <c r="N168" s="111" t="s">
        <v>24</v>
      </c>
      <c r="P168" s="97">
        <f t="shared" si="11"/>
        <v>0</v>
      </c>
      <c r="Q168" s="97">
        <v>0</v>
      </c>
      <c r="R168" s="97">
        <f t="shared" si="12"/>
        <v>0</v>
      </c>
      <c r="S168" s="97">
        <v>0</v>
      </c>
      <c r="T168" s="98">
        <f t="shared" si="13"/>
        <v>0</v>
      </c>
      <c r="AR168" s="99" t="s">
        <v>85</v>
      </c>
      <c r="AT168" s="99" t="s">
        <v>126</v>
      </c>
      <c r="AU168" s="99" t="s">
        <v>43</v>
      </c>
      <c r="AY168" s="7" t="s">
        <v>75</v>
      </c>
      <c r="BE168" s="100">
        <f t="shared" si="14"/>
        <v>0</v>
      </c>
      <c r="BF168" s="100">
        <f t="shared" si="15"/>
        <v>0</v>
      </c>
      <c r="BG168" s="100">
        <f t="shared" si="16"/>
        <v>0</v>
      </c>
      <c r="BH168" s="100">
        <f t="shared" si="17"/>
        <v>0</v>
      </c>
      <c r="BI168" s="100">
        <f t="shared" si="18"/>
        <v>0</v>
      </c>
      <c r="BJ168" s="7" t="s">
        <v>43</v>
      </c>
      <c r="BK168" s="100">
        <f t="shared" si="19"/>
        <v>0</v>
      </c>
      <c r="BL168" s="7" t="s">
        <v>79</v>
      </c>
      <c r="BM168" s="99" t="s">
        <v>166</v>
      </c>
    </row>
    <row r="169" spans="2:65" s="1" customFormat="1" ht="33" customHeight="1" x14ac:dyDescent="0.2">
      <c r="B169" s="16"/>
      <c r="C169" s="87" t="s">
        <v>131</v>
      </c>
      <c r="D169" s="87" t="s">
        <v>77</v>
      </c>
      <c r="E169" s="88" t="s">
        <v>259</v>
      </c>
      <c r="F169" s="89" t="s">
        <v>260</v>
      </c>
      <c r="G169" s="90" t="s">
        <v>159</v>
      </c>
      <c r="H169" s="91">
        <v>1</v>
      </c>
      <c r="I169" s="92"/>
      <c r="J169" s="93">
        <f t="shared" si="10"/>
        <v>0</v>
      </c>
      <c r="K169" s="94"/>
      <c r="L169" s="16"/>
      <c r="M169" s="95" t="s">
        <v>0</v>
      </c>
      <c r="N169" s="96" t="s">
        <v>24</v>
      </c>
      <c r="P169" s="97">
        <f t="shared" si="11"/>
        <v>0</v>
      </c>
      <c r="Q169" s="97">
        <v>0</v>
      </c>
      <c r="R169" s="97">
        <f t="shared" si="12"/>
        <v>0</v>
      </c>
      <c r="S169" s="97">
        <v>0</v>
      </c>
      <c r="T169" s="98">
        <f t="shared" si="13"/>
        <v>0</v>
      </c>
      <c r="AR169" s="99" t="s">
        <v>79</v>
      </c>
      <c r="AT169" s="99" t="s">
        <v>77</v>
      </c>
      <c r="AU169" s="99" t="s">
        <v>43</v>
      </c>
      <c r="AY169" s="7" t="s">
        <v>75</v>
      </c>
      <c r="BE169" s="100">
        <f t="shared" si="14"/>
        <v>0</v>
      </c>
      <c r="BF169" s="100">
        <f t="shared" si="15"/>
        <v>0</v>
      </c>
      <c r="BG169" s="100">
        <f t="shared" si="16"/>
        <v>0</v>
      </c>
      <c r="BH169" s="100">
        <f t="shared" si="17"/>
        <v>0</v>
      </c>
      <c r="BI169" s="100">
        <f t="shared" si="18"/>
        <v>0</v>
      </c>
      <c r="BJ169" s="7" t="s">
        <v>43</v>
      </c>
      <c r="BK169" s="100">
        <f t="shared" si="19"/>
        <v>0</v>
      </c>
      <c r="BL169" s="7" t="s">
        <v>79</v>
      </c>
      <c r="BM169" s="99" t="s">
        <v>167</v>
      </c>
    </row>
    <row r="170" spans="2:65" s="1" customFormat="1" ht="33" customHeight="1" x14ac:dyDescent="0.2">
      <c r="B170" s="16"/>
      <c r="C170" s="101" t="s">
        <v>168</v>
      </c>
      <c r="D170" s="101" t="s">
        <v>126</v>
      </c>
      <c r="E170" s="102" t="s">
        <v>261</v>
      </c>
      <c r="F170" s="103" t="s">
        <v>262</v>
      </c>
      <c r="G170" s="104" t="s">
        <v>159</v>
      </c>
      <c r="H170" s="105">
        <v>1</v>
      </c>
      <c r="I170" s="106"/>
      <c r="J170" s="107">
        <f t="shared" si="10"/>
        <v>0</v>
      </c>
      <c r="K170" s="108"/>
      <c r="L170" s="109"/>
      <c r="M170" s="110" t="s">
        <v>0</v>
      </c>
      <c r="N170" s="111" t="s">
        <v>24</v>
      </c>
      <c r="P170" s="97">
        <f t="shared" si="11"/>
        <v>0</v>
      </c>
      <c r="Q170" s="97">
        <v>0</v>
      </c>
      <c r="R170" s="97">
        <f t="shared" si="12"/>
        <v>0</v>
      </c>
      <c r="S170" s="97">
        <v>0</v>
      </c>
      <c r="T170" s="98">
        <f t="shared" si="13"/>
        <v>0</v>
      </c>
      <c r="AR170" s="99" t="s">
        <v>85</v>
      </c>
      <c r="AT170" s="99" t="s">
        <v>126</v>
      </c>
      <c r="AU170" s="99" t="s">
        <v>43</v>
      </c>
      <c r="AY170" s="7" t="s">
        <v>75</v>
      </c>
      <c r="BE170" s="100">
        <f t="shared" si="14"/>
        <v>0</v>
      </c>
      <c r="BF170" s="100">
        <f t="shared" si="15"/>
        <v>0</v>
      </c>
      <c r="BG170" s="100">
        <f t="shared" si="16"/>
        <v>0</v>
      </c>
      <c r="BH170" s="100">
        <f t="shared" si="17"/>
        <v>0</v>
      </c>
      <c r="BI170" s="100">
        <f t="shared" si="18"/>
        <v>0</v>
      </c>
      <c r="BJ170" s="7" t="s">
        <v>43</v>
      </c>
      <c r="BK170" s="100">
        <f t="shared" si="19"/>
        <v>0</v>
      </c>
      <c r="BL170" s="7" t="s">
        <v>79</v>
      </c>
      <c r="BM170" s="99" t="s">
        <v>169</v>
      </c>
    </row>
    <row r="171" spans="2:65" s="1" customFormat="1" ht="21.75" customHeight="1" x14ac:dyDescent="0.2">
      <c r="B171" s="16"/>
      <c r="C171" s="87" t="s">
        <v>132</v>
      </c>
      <c r="D171" s="87" t="s">
        <v>77</v>
      </c>
      <c r="E171" s="88" t="s">
        <v>263</v>
      </c>
      <c r="F171" s="89" t="s">
        <v>264</v>
      </c>
      <c r="G171" s="90" t="s">
        <v>144</v>
      </c>
      <c r="H171" s="91">
        <v>16</v>
      </c>
      <c r="I171" s="92"/>
      <c r="J171" s="93">
        <f t="shared" si="10"/>
        <v>0</v>
      </c>
      <c r="K171" s="94"/>
      <c r="L171" s="16"/>
      <c r="M171" s="95" t="s">
        <v>0</v>
      </c>
      <c r="N171" s="96" t="s">
        <v>24</v>
      </c>
      <c r="P171" s="97">
        <f t="shared" si="11"/>
        <v>0</v>
      </c>
      <c r="Q171" s="97">
        <v>0</v>
      </c>
      <c r="R171" s="97">
        <f t="shared" si="12"/>
        <v>0</v>
      </c>
      <c r="S171" s="97">
        <v>0</v>
      </c>
      <c r="T171" s="98">
        <f t="shared" si="13"/>
        <v>0</v>
      </c>
      <c r="AR171" s="99" t="s">
        <v>79</v>
      </c>
      <c r="AT171" s="99" t="s">
        <v>77</v>
      </c>
      <c r="AU171" s="99" t="s">
        <v>43</v>
      </c>
      <c r="AY171" s="7" t="s">
        <v>75</v>
      </c>
      <c r="BE171" s="100">
        <f t="shared" si="14"/>
        <v>0</v>
      </c>
      <c r="BF171" s="100">
        <f t="shared" si="15"/>
        <v>0</v>
      </c>
      <c r="BG171" s="100">
        <f t="shared" si="16"/>
        <v>0</v>
      </c>
      <c r="BH171" s="100">
        <f t="shared" si="17"/>
        <v>0</v>
      </c>
      <c r="BI171" s="100">
        <f t="shared" si="18"/>
        <v>0</v>
      </c>
      <c r="BJ171" s="7" t="s">
        <v>43</v>
      </c>
      <c r="BK171" s="100">
        <f t="shared" si="19"/>
        <v>0</v>
      </c>
      <c r="BL171" s="7" t="s">
        <v>79</v>
      </c>
      <c r="BM171" s="99" t="s">
        <v>170</v>
      </c>
    </row>
    <row r="172" spans="2:65" s="1" customFormat="1" ht="24.2" customHeight="1" x14ac:dyDescent="0.2">
      <c r="B172" s="16"/>
      <c r="C172" s="87" t="s">
        <v>171</v>
      </c>
      <c r="D172" s="87" t="s">
        <v>77</v>
      </c>
      <c r="E172" s="88" t="s">
        <v>176</v>
      </c>
      <c r="F172" s="89" t="s">
        <v>177</v>
      </c>
      <c r="G172" s="90" t="s">
        <v>144</v>
      </c>
      <c r="H172" s="91">
        <v>16</v>
      </c>
      <c r="I172" s="92"/>
      <c r="J172" s="93">
        <f t="shared" si="10"/>
        <v>0</v>
      </c>
      <c r="K172" s="94"/>
      <c r="L172" s="16"/>
      <c r="M172" s="95" t="s">
        <v>0</v>
      </c>
      <c r="N172" s="96" t="s">
        <v>24</v>
      </c>
      <c r="P172" s="97">
        <f t="shared" si="11"/>
        <v>0</v>
      </c>
      <c r="Q172" s="97">
        <v>0</v>
      </c>
      <c r="R172" s="97">
        <f t="shared" si="12"/>
        <v>0</v>
      </c>
      <c r="S172" s="97">
        <v>0</v>
      </c>
      <c r="T172" s="98">
        <f t="shared" si="13"/>
        <v>0</v>
      </c>
      <c r="AR172" s="99" t="s">
        <v>79</v>
      </c>
      <c r="AT172" s="99" t="s">
        <v>77</v>
      </c>
      <c r="AU172" s="99" t="s">
        <v>43</v>
      </c>
      <c r="AY172" s="7" t="s">
        <v>75</v>
      </c>
      <c r="BE172" s="100">
        <f t="shared" si="14"/>
        <v>0</v>
      </c>
      <c r="BF172" s="100">
        <f t="shared" si="15"/>
        <v>0</v>
      </c>
      <c r="BG172" s="100">
        <f t="shared" si="16"/>
        <v>0</v>
      </c>
      <c r="BH172" s="100">
        <f t="shared" si="17"/>
        <v>0</v>
      </c>
      <c r="BI172" s="100">
        <f t="shared" si="18"/>
        <v>0</v>
      </c>
      <c r="BJ172" s="7" t="s">
        <v>43</v>
      </c>
      <c r="BK172" s="100">
        <f t="shared" si="19"/>
        <v>0</v>
      </c>
      <c r="BL172" s="7" t="s">
        <v>79</v>
      </c>
      <c r="BM172" s="99" t="s">
        <v>172</v>
      </c>
    </row>
    <row r="173" spans="2:65" s="1" customFormat="1" ht="24.2" customHeight="1" x14ac:dyDescent="0.2">
      <c r="B173" s="16"/>
      <c r="C173" s="87" t="s">
        <v>136</v>
      </c>
      <c r="D173" s="87" t="s">
        <v>77</v>
      </c>
      <c r="E173" s="88" t="s">
        <v>180</v>
      </c>
      <c r="F173" s="89" t="s">
        <v>181</v>
      </c>
      <c r="G173" s="90" t="s">
        <v>144</v>
      </c>
      <c r="H173" s="91">
        <v>103</v>
      </c>
      <c r="I173" s="92"/>
      <c r="J173" s="93">
        <f t="shared" si="10"/>
        <v>0</v>
      </c>
      <c r="K173" s="94"/>
      <c r="L173" s="16"/>
      <c r="M173" s="95" t="s">
        <v>0</v>
      </c>
      <c r="N173" s="96" t="s">
        <v>24</v>
      </c>
      <c r="P173" s="97">
        <f t="shared" si="11"/>
        <v>0</v>
      </c>
      <c r="Q173" s="97">
        <v>0</v>
      </c>
      <c r="R173" s="97">
        <f t="shared" si="12"/>
        <v>0</v>
      </c>
      <c r="S173" s="97">
        <v>0</v>
      </c>
      <c r="T173" s="98">
        <f t="shared" si="13"/>
        <v>0</v>
      </c>
      <c r="AR173" s="99" t="s">
        <v>79</v>
      </c>
      <c r="AT173" s="99" t="s">
        <v>77</v>
      </c>
      <c r="AU173" s="99" t="s">
        <v>43</v>
      </c>
      <c r="AY173" s="7" t="s">
        <v>75</v>
      </c>
      <c r="BE173" s="100">
        <f t="shared" si="14"/>
        <v>0</v>
      </c>
      <c r="BF173" s="100">
        <f t="shared" si="15"/>
        <v>0</v>
      </c>
      <c r="BG173" s="100">
        <f t="shared" si="16"/>
        <v>0</v>
      </c>
      <c r="BH173" s="100">
        <f t="shared" si="17"/>
        <v>0</v>
      </c>
      <c r="BI173" s="100">
        <f t="shared" si="18"/>
        <v>0</v>
      </c>
      <c r="BJ173" s="7" t="s">
        <v>43</v>
      </c>
      <c r="BK173" s="100">
        <f t="shared" si="19"/>
        <v>0</v>
      </c>
      <c r="BL173" s="7" t="s">
        <v>79</v>
      </c>
      <c r="BM173" s="99" t="s">
        <v>173</v>
      </c>
    </row>
    <row r="174" spans="2:65" s="6" customFormat="1" ht="22.9" customHeight="1" x14ac:dyDescent="0.2">
      <c r="B174" s="76"/>
      <c r="D174" s="77" t="s">
        <v>40</v>
      </c>
      <c r="E174" s="85" t="s">
        <v>186</v>
      </c>
      <c r="F174" s="85" t="s">
        <v>187</v>
      </c>
      <c r="I174" s="79"/>
      <c r="J174" s="86">
        <f>BK174</f>
        <v>0</v>
      </c>
      <c r="L174" s="76"/>
      <c r="M174" s="80"/>
      <c r="P174" s="81">
        <f>P175</f>
        <v>0</v>
      </c>
      <c r="R174" s="81">
        <f>R175</f>
        <v>0</v>
      </c>
      <c r="T174" s="82">
        <f>T175</f>
        <v>0</v>
      </c>
      <c r="AR174" s="77" t="s">
        <v>42</v>
      </c>
      <c r="AT174" s="83" t="s">
        <v>40</v>
      </c>
      <c r="AU174" s="83" t="s">
        <v>42</v>
      </c>
      <c r="AY174" s="77" t="s">
        <v>75</v>
      </c>
      <c r="BK174" s="84">
        <f>BK175</f>
        <v>0</v>
      </c>
    </row>
    <row r="175" spans="2:65" s="1" customFormat="1" ht="33" customHeight="1" x14ac:dyDescent="0.2">
      <c r="B175" s="16"/>
      <c r="C175" s="87" t="s">
        <v>174</v>
      </c>
      <c r="D175" s="87" t="s">
        <v>77</v>
      </c>
      <c r="E175" s="88" t="s">
        <v>188</v>
      </c>
      <c r="F175" s="89" t="s">
        <v>189</v>
      </c>
      <c r="G175" s="90" t="s">
        <v>117</v>
      </c>
      <c r="H175" s="91">
        <v>37.183</v>
      </c>
      <c r="I175" s="92"/>
      <c r="J175" s="93">
        <f>ROUND(I175*H175,2)</f>
        <v>0</v>
      </c>
      <c r="K175" s="94"/>
      <c r="L175" s="16"/>
      <c r="M175" s="95" t="s">
        <v>0</v>
      </c>
      <c r="N175" s="96" t="s">
        <v>24</v>
      </c>
      <c r="P175" s="97">
        <f>O175*H175</f>
        <v>0</v>
      </c>
      <c r="Q175" s="97">
        <v>0</v>
      </c>
      <c r="R175" s="97">
        <f>Q175*H175</f>
        <v>0</v>
      </c>
      <c r="S175" s="97">
        <v>0</v>
      </c>
      <c r="T175" s="98">
        <f>S175*H175</f>
        <v>0</v>
      </c>
      <c r="AR175" s="99" t="s">
        <v>79</v>
      </c>
      <c r="AT175" s="99" t="s">
        <v>77</v>
      </c>
      <c r="AU175" s="99" t="s">
        <v>43</v>
      </c>
      <c r="AY175" s="7" t="s">
        <v>75</v>
      </c>
      <c r="BE175" s="100">
        <f>IF(N175="základná",J175,0)</f>
        <v>0</v>
      </c>
      <c r="BF175" s="100">
        <f>IF(N175="znížená",J175,0)</f>
        <v>0</v>
      </c>
      <c r="BG175" s="100">
        <f>IF(N175="zákl. prenesená",J175,0)</f>
        <v>0</v>
      </c>
      <c r="BH175" s="100">
        <f>IF(N175="zníž. prenesená",J175,0)</f>
        <v>0</v>
      </c>
      <c r="BI175" s="100">
        <f>IF(N175="nulová",J175,0)</f>
        <v>0</v>
      </c>
      <c r="BJ175" s="7" t="s">
        <v>43</v>
      </c>
      <c r="BK175" s="100">
        <f>ROUND(I175*H175,2)</f>
        <v>0</v>
      </c>
      <c r="BL175" s="7" t="s">
        <v>79</v>
      </c>
      <c r="BM175" s="99" t="s">
        <v>175</v>
      </c>
    </row>
    <row r="176" spans="2:65" s="6" customFormat="1" ht="25.9" customHeight="1" x14ac:dyDescent="0.2">
      <c r="B176" s="76"/>
      <c r="D176" s="77" t="s">
        <v>40</v>
      </c>
      <c r="E176" s="78" t="s">
        <v>192</v>
      </c>
      <c r="F176" s="78" t="s">
        <v>193</v>
      </c>
      <c r="I176" s="79"/>
      <c r="J176" s="66">
        <f>BK176</f>
        <v>0</v>
      </c>
      <c r="L176" s="76"/>
      <c r="M176" s="80"/>
      <c r="P176" s="81">
        <f>P177</f>
        <v>0</v>
      </c>
      <c r="R176" s="81">
        <f>R177</f>
        <v>0</v>
      </c>
      <c r="T176" s="82">
        <f>T177</f>
        <v>0</v>
      </c>
      <c r="AR176" s="77" t="s">
        <v>79</v>
      </c>
      <c r="AT176" s="83" t="s">
        <v>40</v>
      </c>
      <c r="AU176" s="83" t="s">
        <v>41</v>
      </c>
      <c r="AY176" s="77" t="s">
        <v>75</v>
      </c>
      <c r="BK176" s="84">
        <f>BK177</f>
        <v>0</v>
      </c>
    </row>
    <row r="177" spans="2:65" s="1" customFormat="1" ht="24.2" customHeight="1" x14ac:dyDescent="0.2">
      <c r="B177" s="16"/>
      <c r="C177" s="87" t="s">
        <v>137</v>
      </c>
      <c r="D177" s="87" t="s">
        <v>77</v>
      </c>
      <c r="E177" s="88" t="s">
        <v>194</v>
      </c>
      <c r="F177" s="89" t="s">
        <v>195</v>
      </c>
      <c r="G177" s="90" t="s">
        <v>196</v>
      </c>
      <c r="H177" s="91">
        <v>64</v>
      </c>
      <c r="I177" s="92"/>
      <c r="J177" s="93">
        <f>ROUND(I177*H177,2)</f>
        <v>0</v>
      </c>
      <c r="K177" s="94"/>
      <c r="L177" s="16"/>
      <c r="M177" s="95" t="s">
        <v>0</v>
      </c>
      <c r="N177" s="96" t="s">
        <v>24</v>
      </c>
      <c r="P177" s="97">
        <f>O177*H177</f>
        <v>0</v>
      </c>
      <c r="Q177" s="97">
        <v>0</v>
      </c>
      <c r="R177" s="97">
        <f>Q177*H177</f>
        <v>0</v>
      </c>
      <c r="S177" s="97">
        <v>0</v>
      </c>
      <c r="T177" s="98">
        <f>S177*H177</f>
        <v>0</v>
      </c>
      <c r="AR177" s="99" t="s">
        <v>197</v>
      </c>
      <c r="AT177" s="99" t="s">
        <v>77</v>
      </c>
      <c r="AU177" s="99" t="s">
        <v>42</v>
      </c>
      <c r="AY177" s="7" t="s">
        <v>75</v>
      </c>
      <c r="BE177" s="100">
        <f>IF(N177="základná",J177,0)</f>
        <v>0</v>
      </c>
      <c r="BF177" s="100">
        <f>IF(N177="znížená",J177,0)</f>
        <v>0</v>
      </c>
      <c r="BG177" s="100">
        <f>IF(N177="zákl. prenesená",J177,0)</f>
        <v>0</v>
      </c>
      <c r="BH177" s="100">
        <f>IF(N177="zníž. prenesená",J177,0)</f>
        <v>0</v>
      </c>
      <c r="BI177" s="100">
        <f>IF(N177="nulová",J177,0)</f>
        <v>0</v>
      </c>
      <c r="BJ177" s="7" t="s">
        <v>43</v>
      </c>
      <c r="BK177" s="100">
        <f>ROUND(I177*H177,2)</f>
        <v>0</v>
      </c>
      <c r="BL177" s="7" t="s">
        <v>197</v>
      </c>
      <c r="BM177" s="99" t="s">
        <v>178</v>
      </c>
    </row>
    <row r="178" spans="2:65" s="6" customFormat="1" ht="25.9" customHeight="1" x14ac:dyDescent="0.2">
      <c r="B178" s="76"/>
      <c r="D178" s="77" t="s">
        <v>40</v>
      </c>
      <c r="E178" s="78" t="s">
        <v>198</v>
      </c>
      <c r="F178" s="78" t="s">
        <v>199</v>
      </c>
      <c r="I178" s="79"/>
      <c r="J178" s="66">
        <f>BK178</f>
        <v>0</v>
      </c>
      <c r="L178" s="76"/>
      <c r="M178" s="80"/>
      <c r="P178" s="81">
        <f>SUM(P179:P180)</f>
        <v>0</v>
      </c>
      <c r="R178" s="81">
        <f>SUM(R179:R180)</f>
        <v>0</v>
      </c>
      <c r="T178" s="82">
        <f>SUM(T179:T180)</f>
        <v>0</v>
      </c>
      <c r="AR178" s="77" t="s">
        <v>79</v>
      </c>
      <c r="AT178" s="83" t="s">
        <v>40</v>
      </c>
      <c r="AU178" s="83" t="s">
        <v>41</v>
      </c>
      <c r="AY178" s="77" t="s">
        <v>75</v>
      </c>
      <c r="BK178" s="84">
        <f>SUM(BK179:BK180)</f>
        <v>0</v>
      </c>
    </row>
    <row r="179" spans="2:65" s="1" customFormat="1" ht="33" customHeight="1" x14ac:dyDescent="0.2">
      <c r="B179" s="16"/>
      <c r="C179" s="87" t="s">
        <v>179</v>
      </c>
      <c r="D179" s="87" t="s">
        <v>77</v>
      </c>
      <c r="E179" s="88" t="s">
        <v>200</v>
      </c>
      <c r="F179" s="89" t="s">
        <v>201</v>
      </c>
      <c r="G179" s="90" t="s">
        <v>196</v>
      </c>
      <c r="H179" s="91">
        <v>24</v>
      </c>
      <c r="I179" s="92"/>
      <c r="J179" s="93">
        <f>ROUND(I179*H179,2)</f>
        <v>0</v>
      </c>
      <c r="K179" s="94"/>
      <c r="L179" s="16"/>
      <c r="M179" s="95" t="s">
        <v>0</v>
      </c>
      <c r="N179" s="96" t="s">
        <v>24</v>
      </c>
      <c r="P179" s="97">
        <f>O179*H179</f>
        <v>0</v>
      </c>
      <c r="Q179" s="97">
        <v>0</v>
      </c>
      <c r="R179" s="97">
        <f>Q179*H179</f>
        <v>0</v>
      </c>
      <c r="S179" s="97">
        <v>0</v>
      </c>
      <c r="T179" s="98">
        <f>S179*H179</f>
        <v>0</v>
      </c>
      <c r="AR179" s="99" t="s">
        <v>197</v>
      </c>
      <c r="AT179" s="99" t="s">
        <v>77</v>
      </c>
      <c r="AU179" s="99" t="s">
        <v>42</v>
      </c>
      <c r="AY179" s="7" t="s">
        <v>75</v>
      </c>
      <c r="BE179" s="100">
        <f>IF(N179="základná",J179,0)</f>
        <v>0</v>
      </c>
      <c r="BF179" s="100">
        <f>IF(N179="znížená",J179,0)</f>
        <v>0</v>
      </c>
      <c r="BG179" s="100">
        <f>IF(N179="zákl. prenesená",J179,0)</f>
        <v>0</v>
      </c>
      <c r="BH179" s="100">
        <f>IF(N179="zníž. prenesená",J179,0)</f>
        <v>0</v>
      </c>
      <c r="BI179" s="100">
        <f>IF(N179="nulová",J179,0)</f>
        <v>0</v>
      </c>
      <c r="BJ179" s="7" t="s">
        <v>43</v>
      </c>
      <c r="BK179" s="100">
        <f>ROUND(I179*H179,2)</f>
        <v>0</v>
      </c>
      <c r="BL179" s="7" t="s">
        <v>197</v>
      </c>
      <c r="BM179" s="99" t="s">
        <v>182</v>
      </c>
    </row>
    <row r="180" spans="2:65" s="1" customFormat="1" ht="16.5" customHeight="1" x14ac:dyDescent="0.2">
      <c r="B180" s="16"/>
      <c r="C180" s="87" t="s">
        <v>139</v>
      </c>
      <c r="D180" s="87" t="s">
        <v>77</v>
      </c>
      <c r="E180" s="88" t="s">
        <v>202</v>
      </c>
      <c r="F180" s="89" t="s">
        <v>203</v>
      </c>
      <c r="G180" s="90" t="s">
        <v>159</v>
      </c>
      <c r="H180" s="91">
        <v>1</v>
      </c>
      <c r="I180" s="92"/>
      <c r="J180" s="93">
        <f>ROUND(I180*H180,2)</f>
        <v>0</v>
      </c>
      <c r="K180" s="94"/>
      <c r="L180" s="16"/>
      <c r="M180" s="95" t="s">
        <v>0</v>
      </c>
      <c r="N180" s="96" t="s">
        <v>24</v>
      </c>
      <c r="P180" s="97">
        <f>O180*H180</f>
        <v>0</v>
      </c>
      <c r="Q180" s="97">
        <v>0</v>
      </c>
      <c r="R180" s="97">
        <f>Q180*H180</f>
        <v>0</v>
      </c>
      <c r="S180" s="97">
        <v>0</v>
      </c>
      <c r="T180" s="98">
        <f>S180*H180</f>
        <v>0</v>
      </c>
      <c r="AR180" s="99" t="s">
        <v>197</v>
      </c>
      <c r="AT180" s="99" t="s">
        <v>77</v>
      </c>
      <c r="AU180" s="99" t="s">
        <v>42</v>
      </c>
      <c r="AY180" s="7" t="s">
        <v>75</v>
      </c>
      <c r="BE180" s="100">
        <f>IF(N180="základná",J180,0)</f>
        <v>0</v>
      </c>
      <c r="BF180" s="100">
        <f>IF(N180="znížená",J180,0)</f>
        <v>0</v>
      </c>
      <c r="BG180" s="100">
        <f>IF(N180="zákl. prenesená",J180,0)</f>
        <v>0</v>
      </c>
      <c r="BH180" s="100">
        <f>IF(N180="zníž. prenesená",J180,0)</f>
        <v>0</v>
      </c>
      <c r="BI180" s="100">
        <f>IF(N180="nulová",J180,0)</f>
        <v>0</v>
      </c>
      <c r="BJ180" s="7" t="s">
        <v>43</v>
      </c>
      <c r="BK180" s="100">
        <f>ROUND(I180*H180,2)</f>
        <v>0</v>
      </c>
      <c r="BL180" s="7" t="s">
        <v>197</v>
      </c>
      <c r="BM180" s="99" t="s">
        <v>183</v>
      </c>
    </row>
    <row r="181" spans="2:65" s="6" customFormat="1" ht="25.9" customHeight="1" x14ac:dyDescent="0.2">
      <c r="B181" s="76"/>
      <c r="D181" s="77" t="s">
        <v>40</v>
      </c>
      <c r="E181" s="78" t="s">
        <v>204</v>
      </c>
      <c r="F181" s="78" t="s">
        <v>205</v>
      </c>
      <c r="I181" s="79"/>
      <c r="J181" s="66">
        <f>BK181</f>
        <v>0</v>
      </c>
      <c r="L181" s="76"/>
      <c r="M181" s="80"/>
      <c r="P181" s="81">
        <f>P182</f>
        <v>0</v>
      </c>
      <c r="R181" s="81">
        <f>R182</f>
        <v>0</v>
      </c>
      <c r="T181" s="82">
        <f>T182</f>
        <v>0</v>
      </c>
      <c r="AR181" s="77" t="s">
        <v>86</v>
      </c>
      <c r="AT181" s="83" t="s">
        <v>40</v>
      </c>
      <c r="AU181" s="83" t="s">
        <v>41</v>
      </c>
      <c r="AY181" s="77" t="s">
        <v>75</v>
      </c>
      <c r="BK181" s="84">
        <f>BK182</f>
        <v>0</v>
      </c>
    </row>
    <row r="182" spans="2:65" s="1" customFormat="1" ht="16.5" customHeight="1" x14ac:dyDescent="0.2">
      <c r="B182" s="16"/>
      <c r="C182" s="87" t="s">
        <v>184</v>
      </c>
      <c r="D182" s="87" t="s">
        <v>77</v>
      </c>
      <c r="E182" s="88" t="s">
        <v>206</v>
      </c>
      <c r="F182" s="89" t="s">
        <v>207</v>
      </c>
      <c r="G182" s="90" t="s">
        <v>191</v>
      </c>
      <c r="H182" s="112"/>
      <c r="I182" s="92"/>
      <c r="J182" s="93">
        <f>ROUND(I182*H182,2)</f>
        <v>0</v>
      </c>
      <c r="K182" s="94"/>
      <c r="L182" s="16"/>
      <c r="M182" s="95" t="s">
        <v>0</v>
      </c>
      <c r="N182" s="96" t="s">
        <v>24</v>
      </c>
      <c r="P182" s="97">
        <f>O182*H182</f>
        <v>0</v>
      </c>
      <c r="Q182" s="97">
        <v>0</v>
      </c>
      <c r="R182" s="97">
        <f>Q182*H182</f>
        <v>0</v>
      </c>
      <c r="S182" s="97">
        <v>0</v>
      </c>
      <c r="T182" s="98">
        <f>S182*H182</f>
        <v>0</v>
      </c>
      <c r="AR182" s="99" t="s">
        <v>79</v>
      </c>
      <c r="AT182" s="99" t="s">
        <v>77</v>
      </c>
      <c r="AU182" s="99" t="s">
        <v>42</v>
      </c>
      <c r="AY182" s="7" t="s">
        <v>75</v>
      </c>
      <c r="BE182" s="100">
        <f>IF(N182="základná",J182,0)</f>
        <v>0</v>
      </c>
      <c r="BF182" s="100">
        <f>IF(N182="znížená",J182,0)</f>
        <v>0</v>
      </c>
      <c r="BG182" s="100">
        <f>IF(N182="zákl. prenesená",J182,0)</f>
        <v>0</v>
      </c>
      <c r="BH182" s="100">
        <f>IF(N182="zníž. prenesená",J182,0)</f>
        <v>0</v>
      </c>
      <c r="BI182" s="100">
        <f>IF(N182="nulová",J182,0)</f>
        <v>0</v>
      </c>
      <c r="BJ182" s="7" t="s">
        <v>43</v>
      </c>
      <c r="BK182" s="100">
        <f>ROUND(I182*H182,2)</f>
        <v>0</v>
      </c>
      <c r="BL182" s="7" t="s">
        <v>79</v>
      </c>
      <c r="BM182" s="99" t="s">
        <v>185</v>
      </c>
    </row>
    <row r="183" spans="2:65" s="1" customFormat="1" ht="49.9" customHeight="1" x14ac:dyDescent="0.2">
      <c r="B183" s="16"/>
      <c r="E183" s="78" t="s">
        <v>208</v>
      </c>
      <c r="F183" s="78" t="s">
        <v>209</v>
      </c>
      <c r="J183" s="66">
        <f t="shared" ref="J183:J188" si="20">BK183</f>
        <v>0</v>
      </c>
      <c r="L183" s="16"/>
      <c r="M183" s="113"/>
      <c r="T183" s="30"/>
      <c r="AT183" s="7" t="s">
        <v>40</v>
      </c>
      <c r="AU183" s="7" t="s">
        <v>41</v>
      </c>
      <c r="AY183" s="7" t="s">
        <v>210</v>
      </c>
      <c r="BK183" s="100">
        <f>SUM(BK184:BK188)</f>
        <v>0</v>
      </c>
    </row>
    <row r="184" spans="2:65" s="1" customFormat="1" ht="16.350000000000001" customHeight="1" x14ac:dyDescent="0.2">
      <c r="B184" s="16"/>
      <c r="C184" s="114" t="s">
        <v>0</v>
      </c>
      <c r="D184" s="114" t="s">
        <v>77</v>
      </c>
      <c r="E184" s="115" t="s">
        <v>0</v>
      </c>
      <c r="F184" s="116" t="s">
        <v>0</v>
      </c>
      <c r="G184" s="117" t="s">
        <v>0</v>
      </c>
      <c r="H184" s="118"/>
      <c r="I184" s="119"/>
      <c r="J184" s="120">
        <f t="shared" si="20"/>
        <v>0</v>
      </c>
      <c r="K184" s="94"/>
      <c r="L184" s="16"/>
      <c r="M184" s="121" t="s">
        <v>0</v>
      </c>
      <c r="N184" s="122" t="s">
        <v>24</v>
      </c>
      <c r="T184" s="30"/>
      <c r="AT184" s="7" t="s">
        <v>210</v>
      </c>
      <c r="AU184" s="7" t="s">
        <v>42</v>
      </c>
      <c r="AY184" s="7" t="s">
        <v>210</v>
      </c>
      <c r="BE184" s="100">
        <f>IF(N184="základná",J184,0)</f>
        <v>0</v>
      </c>
      <c r="BF184" s="100">
        <f>IF(N184="znížená",J184,0)</f>
        <v>0</v>
      </c>
      <c r="BG184" s="100">
        <f>IF(N184="zákl. prenesená",J184,0)</f>
        <v>0</v>
      </c>
      <c r="BH184" s="100">
        <f>IF(N184="zníž. prenesená",J184,0)</f>
        <v>0</v>
      </c>
      <c r="BI184" s="100">
        <f>IF(N184="nulová",J184,0)</f>
        <v>0</v>
      </c>
      <c r="BJ184" s="7" t="s">
        <v>43</v>
      </c>
      <c r="BK184" s="100">
        <f>I184*H184</f>
        <v>0</v>
      </c>
    </row>
    <row r="185" spans="2:65" s="1" customFormat="1" ht="16.350000000000001" customHeight="1" x14ac:dyDescent="0.2">
      <c r="B185" s="16"/>
      <c r="C185" s="114" t="s">
        <v>0</v>
      </c>
      <c r="D185" s="114" t="s">
        <v>77</v>
      </c>
      <c r="E185" s="115" t="s">
        <v>0</v>
      </c>
      <c r="F185" s="116" t="s">
        <v>0</v>
      </c>
      <c r="G185" s="117" t="s">
        <v>0</v>
      </c>
      <c r="H185" s="118"/>
      <c r="I185" s="119"/>
      <c r="J185" s="120">
        <f t="shared" si="20"/>
        <v>0</v>
      </c>
      <c r="K185" s="94"/>
      <c r="L185" s="16"/>
      <c r="M185" s="121" t="s">
        <v>0</v>
      </c>
      <c r="N185" s="122" t="s">
        <v>24</v>
      </c>
      <c r="T185" s="30"/>
      <c r="AT185" s="7" t="s">
        <v>210</v>
      </c>
      <c r="AU185" s="7" t="s">
        <v>42</v>
      </c>
      <c r="AY185" s="7" t="s">
        <v>210</v>
      </c>
      <c r="BE185" s="100">
        <f>IF(N185="základná",J185,0)</f>
        <v>0</v>
      </c>
      <c r="BF185" s="100">
        <f>IF(N185="znížená",J185,0)</f>
        <v>0</v>
      </c>
      <c r="BG185" s="100">
        <f>IF(N185="zákl. prenesená",J185,0)</f>
        <v>0</v>
      </c>
      <c r="BH185" s="100">
        <f>IF(N185="zníž. prenesená",J185,0)</f>
        <v>0</v>
      </c>
      <c r="BI185" s="100">
        <f>IF(N185="nulová",J185,0)</f>
        <v>0</v>
      </c>
      <c r="BJ185" s="7" t="s">
        <v>43</v>
      </c>
      <c r="BK185" s="100">
        <f>I185*H185</f>
        <v>0</v>
      </c>
    </row>
    <row r="186" spans="2:65" s="1" customFormat="1" ht="16.350000000000001" customHeight="1" x14ac:dyDescent="0.2">
      <c r="B186" s="16"/>
      <c r="C186" s="114" t="s">
        <v>0</v>
      </c>
      <c r="D186" s="114" t="s">
        <v>77</v>
      </c>
      <c r="E186" s="115" t="s">
        <v>0</v>
      </c>
      <c r="F186" s="116" t="s">
        <v>0</v>
      </c>
      <c r="G186" s="117" t="s">
        <v>0</v>
      </c>
      <c r="H186" s="118"/>
      <c r="I186" s="119"/>
      <c r="J186" s="120">
        <f t="shared" si="20"/>
        <v>0</v>
      </c>
      <c r="K186" s="94"/>
      <c r="L186" s="16"/>
      <c r="M186" s="121" t="s">
        <v>0</v>
      </c>
      <c r="N186" s="122" t="s">
        <v>24</v>
      </c>
      <c r="T186" s="30"/>
      <c r="AT186" s="7" t="s">
        <v>210</v>
      </c>
      <c r="AU186" s="7" t="s">
        <v>42</v>
      </c>
      <c r="AY186" s="7" t="s">
        <v>210</v>
      </c>
      <c r="BE186" s="100">
        <f>IF(N186="základná",J186,0)</f>
        <v>0</v>
      </c>
      <c r="BF186" s="100">
        <f>IF(N186="znížená",J186,0)</f>
        <v>0</v>
      </c>
      <c r="BG186" s="100">
        <f>IF(N186="zákl. prenesená",J186,0)</f>
        <v>0</v>
      </c>
      <c r="BH186" s="100">
        <f>IF(N186="zníž. prenesená",J186,0)</f>
        <v>0</v>
      </c>
      <c r="BI186" s="100">
        <f>IF(N186="nulová",J186,0)</f>
        <v>0</v>
      </c>
      <c r="BJ186" s="7" t="s">
        <v>43</v>
      </c>
      <c r="BK186" s="100">
        <f>I186*H186</f>
        <v>0</v>
      </c>
    </row>
    <row r="187" spans="2:65" s="1" customFormat="1" ht="16.350000000000001" customHeight="1" x14ac:dyDescent="0.2">
      <c r="B187" s="16"/>
      <c r="C187" s="114" t="s">
        <v>0</v>
      </c>
      <c r="D187" s="114" t="s">
        <v>77</v>
      </c>
      <c r="E187" s="115" t="s">
        <v>0</v>
      </c>
      <c r="F187" s="116" t="s">
        <v>0</v>
      </c>
      <c r="G187" s="117" t="s">
        <v>0</v>
      </c>
      <c r="H187" s="118"/>
      <c r="I187" s="119"/>
      <c r="J187" s="120">
        <f t="shared" si="20"/>
        <v>0</v>
      </c>
      <c r="K187" s="94"/>
      <c r="L187" s="16"/>
      <c r="M187" s="121" t="s">
        <v>0</v>
      </c>
      <c r="N187" s="122" t="s">
        <v>24</v>
      </c>
      <c r="T187" s="30"/>
      <c r="AT187" s="7" t="s">
        <v>210</v>
      </c>
      <c r="AU187" s="7" t="s">
        <v>42</v>
      </c>
      <c r="AY187" s="7" t="s">
        <v>210</v>
      </c>
      <c r="BE187" s="100">
        <f>IF(N187="základná",J187,0)</f>
        <v>0</v>
      </c>
      <c r="BF187" s="100">
        <f>IF(N187="znížená",J187,0)</f>
        <v>0</v>
      </c>
      <c r="BG187" s="100">
        <f>IF(N187="zákl. prenesená",J187,0)</f>
        <v>0</v>
      </c>
      <c r="BH187" s="100">
        <f>IF(N187="zníž. prenesená",J187,0)</f>
        <v>0</v>
      </c>
      <c r="BI187" s="100">
        <f>IF(N187="nulová",J187,0)</f>
        <v>0</v>
      </c>
      <c r="BJ187" s="7" t="s">
        <v>43</v>
      </c>
      <c r="BK187" s="100">
        <f>I187*H187</f>
        <v>0</v>
      </c>
    </row>
    <row r="188" spans="2:65" s="1" customFormat="1" ht="16.350000000000001" customHeight="1" x14ac:dyDescent="0.2">
      <c r="B188" s="16"/>
      <c r="C188" s="114" t="s">
        <v>0</v>
      </c>
      <c r="D188" s="114" t="s">
        <v>77</v>
      </c>
      <c r="E188" s="115" t="s">
        <v>0</v>
      </c>
      <c r="F188" s="116" t="s">
        <v>0</v>
      </c>
      <c r="G188" s="117" t="s">
        <v>0</v>
      </c>
      <c r="H188" s="118"/>
      <c r="I188" s="119"/>
      <c r="J188" s="120">
        <f t="shared" si="20"/>
        <v>0</v>
      </c>
      <c r="K188" s="94"/>
      <c r="L188" s="16"/>
      <c r="M188" s="121" t="s">
        <v>0</v>
      </c>
      <c r="N188" s="122" t="s">
        <v>24</v>
      </c>
      <c r="O188" s="123"/>
      <c r="P188" s="123"/>
      <c r="Q188" s="123"/>
      <c r="R188" s="123"/>
      <c r="S188" s="123"/>
      <c r="T188" s="124"/>
      <c r="AT188" s="7" t="s">
        <v>210</v>
      </c>
      <c r="AU188" s="7" t="s">
        <v>42</v>
      </c>
      <c r="AY188" s="7" t="s">
        <v>210</v>
      </c>
      <c r="BE188" s="100">
        <f>IF(N188="základná",J188,0)</f>
        <v>0</v>
      </c>
      <c r="BF188" s="100">
        <f>IF(N188="znížená",J188,0)</f>
        <v>0</v>
      </c>
      <c r="BG188" s="100">
        <f>IF(N188="zákl. prenesená",J188,0)</f>
        <v>0</v>
      </c>
      <c r="BH188" s="100">
        <f>IF(N188="zníž. prenesená",J188,0)</f>
        <v>0</v>
      </c>
      <c r="BI188" s="100">
        <f>IF(N188="nulová",J188,0)</f>
        <v>0</v>
      </c>
      <c r="BJ188" s="7" t="s">
        <v>43</v>
      </c>
      <c r="BK188" s="100">
        <f>I188*H188</f>
        <v>0</v>
      </c>
    </row>
    <row r="189" spans="2:65" s="1" customFormat="1" ht="6.95" customHeight="1" x14ac:dyDescent="0.2">
      <c r="B189" s="23"/>
      <c r="C189" s="24"/>
      <c r="D189" s="24"/>
      <c r="E189" s="24"/>
      <c r="F189" s="24"/>
      <c r="G189" s="24"/>
      <c r="H189" s="24"/>
      <c r="I189" s="24"/>
      <c r="J189" s="24"/>
      <c r="K189" s="24"/>
      <c r="L189" s="16"/>
    </row>
  </sheetData>
  <sheetProtection algorithmName="SHA-512" hashValue="zIWocOj8igvD13GSCMulQBeBgswDrzrWO9cxYu1YiC6yM/yt14XGiw/1NjklO31g0mb0j6tRgLTYdtct+dcu7Q==" saltValue="rqjZQktiTnol0fGt3hlrGy1deCNKXRs1f/gu705Pwjz90nNWgU53wjwK+0YwNNFOYIepCX/e7upDPluUPrRKdw==" spinCount="100000" sheet="1" objects="1" scenarios="1" formatColumns="0" formatRows="0" autoFilter="0"/>
  <autoFilter ref="C127:K188" xr:uid="{00000000-0009-0000-0000-000014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dataValidations count="2">
    <dataValidation type="list" allowBlank="1" showInputMessage="1" showErrorMessage="1" error="Povolené sú hodnoty K, M." sqref="D184:D189" xr:uid="{00000000-0002-0000-1400-000000000000}">
      <formula1>"K, M"</formula1>
    </dataValidation>
    <dataValidation type="list" allowBlank="1" showInputMessage="1" showErrorMessage="1" error="Povolené sú hodnoty základná, znížená, nulová." sqref="N184:N189" xr:uid="{00000000-0002-0000-14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01 - SO09.1- Technológia</vt:lpstr>
      <vt:lpstr>'01 - SO09.1- Technológia'!Názvy_tlače</vt:lpstr>
      <vt:lpstr>'01 - SO09.1- Technológia'!Oblasť_tlače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PILNIK VLADIMIR</dc:creator>
  <cp:lastModifiedBy>polak_lubomir</cp:lastModifiedBy>
  <dcterms:created xsi:type="dcterms:W3CDTF">2022-09-20T08:14:06Z</dcterms:created>
  <dcterms:modified xsi:type="dcterms:W3CDTF">2022-10-24T11:54:56Z</dcterms:modified>
</cp:coreProperties>
</file>