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Ťažba\DNS 2022\1 4 2021 DNS-021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F15" i="1" l="1"/>
  <c r="F14" i="1"/>
  <c r="F13" i="1"/>
  <c r="F12" i="1"/>
  <c r="O13" i="1" l="1"/>
  <c r="O14" i="1"/>
  <c r="O15" i="1"/>
  <c r="O16" i="1"/>
  <c r="O17" i="1"/>
  <c r="O18" i="1"/>
  <c r="O19" i="1"/>
  <c r="O20" i="1"/>
  <c r="O21" i="1"/>
  <c r="O12" i="1"/>
  <c r="F23" i="1"/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<sst xmlns="http://schemas.openxmlformats.org/spreadsheetml/2006/main" count="107" uniqueCount="91">
  <si>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</si>
  <si>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</si>
  <si>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</si>
  <si>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</si>
  <si>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</si>
  <si>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</si>
  <si>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</si>
  <si>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</si>
  <si>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</si>
  <si>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</si>
  <si>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</si>
  <si>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</si>
  <si>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</si>
  <si>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</si>
  <si>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</si>
  <si>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</si>
  <si>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</si>
  <si>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</si>
  <si>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</si>
  <si>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</si>
  <si>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</si>
  <si>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</si>
  <si>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</si>
  <si>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</si>
  <si>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</si>
  <si>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</si>
  <si>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</si>
  <si>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</si>
  <si>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</si>
  <si>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</si>
  <si>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</si>
  <si>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</si>
  <si>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</si>
  <si>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</si>
  <si>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</si>
  <si>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</si>
  <si>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</si>
  <si>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</si>
  <si>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</si>
  <si>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</si>
  <si>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</si>
  <si>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</si>
  <si>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</si>
  <si>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</si>
  <si>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</si>
  <si>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</si>
  <si>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</si>
  <si>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</si>
  <si>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</si>
  <si>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</si>
  <si>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</si>
  <si>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</si>
  <si>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</si>
  <si>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</si>
  <si>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</si>
  <si>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</si>
  <si>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</si>
  <si>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</si>
  <si>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</si>
  <si>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</si>
  <si>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</si>
  <si>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</si>
  <si>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</si>
  <si>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</si>
  <si>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</si>
  <si>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</si>
  <si>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</si>
  <si>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</si>
  <si>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</si>
  <si>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</si>
  <si>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š.p., Organizačná zložka  OZ Podunajsko</t>
  </si>
  <si>
    <t>Kováčová</t>
  </si>
  <si>
    <t>GS082-..61B0</t>
  </si>
  <si>
    <t>GS082-..65B0</t>
  </si>
  <si>
    <t>Pata</t>
  </si>
  <si>
    <t>GS082-.174.0</t>
  </si>
  <si>
    <t>GS082-.178.0</t>
  </si>
  <si>
    <t>VU-50</t>
  </si>
  <si>
    <t>10</t>
  </si>
  <si>
    <t>- | - | 900</t>
  </si>
  <si>
    <t>0</t>
  </si>
  <si>
    <t>- | - | 150</t>
  </si>
  <si>
    <t>- | - | 2100</t>
  </si>
  <si>
    <t>- | - | 2000</t>
  </si>
  <si>
    <t>ihličnaté (m3)</t>
  </si>
  <si>
    <t>listnaté (m3)</t>
  </si>
  <si>
    <t>Približovacia vzdialenosť P-VM | VM-OM | P-OM (m)</t>
  </si>
  <si>
    <t>1,2,4c,6,7</t>
  </si>
  <si>
    <t xml:space="preserve">Názov čiastkovej zákazky: </t>
  </si>
  <si>
    <t>Lesnícke služby v ťažbovom procese na OZ Levice na roky 2021-2024</t>
  </si>
  <si>
    <t>Lesnícke služby v ťažbovom procese na OZ Podunajsko, VC Čifare  výzva č. 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</si>
</sst>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7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16" xfId="0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21" xfId="0" applyNumberFormat="1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center" vertical="center"/>
    </xf>
    <xf numFmtId="3" fontId="9" fillId="3" borderId="23" xfId="0" applyNumberFormat="1" applyFont="1" applyFill="1" applyBorder="1" applyAlignment="1" applyProtection="1">
      <alignment horizontal="right" vertical="center"/>
    </xf>
    <xf numFmtId="0" fontId="9" fillId="3" borderId="26" xfId="0" applyFont="1" applyFill="1" applyBorder="1" applyAlignment="1" applyProtection="1">
      <alignment horizontal="center" vertical="center"/>
    </xf>
    <xf numFmtId="0" fontId="9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3" fontId="9" fillId="3" borderId="27" xfId="0" applyNumberFormat="1" applyFont="1" applyFill="1" applyBorder="1" applyAlignment="1" applyProtection="1">
      <alignment horizontal="right" vertical="center"/>
    </xf>
    <xf numFmtId="0" fontId="9" fillId="3" borderId="27" xfId="0" applyFont="1" applyFill="1" applyBorder="1" applyAlignment="1" applyProtection="1">
      <alignment horizontal="center" vertical="center"/>
    </xf>
    <xf numFmtId="4" fontId="5" fillId="3" borderId="29" xfId="0" applyNumberFormat="1" applyFont="1" applyFill="1" applyBorder="1" applyAlignment="1" applyProtection="1">
      <alignment horizontal="center" vertical="center"/>
    </xf>
    <xf numFmtId="4" fontId="5" fillId="3" borderId="28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</xf>
    <xf numFmtId="4" fontId="5" fillId="3" borderId="28" xfId="0" applyNumberFormat="1" applyFont="1" applyFill="1" applyBorder="1" applyAlignment="1" applyProtection="1">
      <alignment horizontal="center" vertical="center"/>
      <protection locked="0"/>
    </xf>
    <xf numFmtId="4" fontId="5" fillId="3" borderId="15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5" fillId="3" borderId="20" xfId="0" applyNumberFormat="1" applyFont="1" applyFill="1" applyBorder="1" applyAlignment="1" applyProtection="1">
      <alignment horizontal="center" vertical="center"/>
    </xf>
    <xf numFmtId="2" fontId="5" fillId="3" borderId="23" xfId="0" applyNumberFormat="1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4" fillId="3" borderId="17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3" fontId="5" fillId="3" borderId="27" xfId="0" applyNumberFormat="1" applyFont="1" applyFill="1" applyBorder="1" applyAlignment="1" applyProtection="1">
      <alignment horizontal="right" vertical="center"/>
    </xf>
    <xf numFmtId="4" fontId="5" fillId="3" borderId="38" xfId="0" applyNumberFormat="1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9" fillId="3" borderId="19" xfId="0" applyFont="1" applyFill="1" applyBorder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center" vertical="center" wrapText="1"/>
    </xf>
    <xf numFmtId="2" fontId="5" fillId="3" borderId="20" xfId="0" applyNumberFormat="1" applyFont="1" applyFill="1" applyBorder="1" applyAlignment="1" applyProtection="1">
      <alignment vertical="center"/>
    </xf>
    <xf numFmtId="2" fontId="5" fillId="3" borderId="1" xfId="0" applyNumberFormat="1" applyFont="1" applyFill="1" applyBorder="1" applyAlignment="1" applyProtection="1">
      <alignment vertical="center"/>
    </xf>
    <xf numFmtId="2" fontId="5" fillId="3" borderId="35" xfId="0" applyNumberFormat="1" applyFont="1" applyFill="1" applyBorder="1" applyAlignment="1" applyProtection="1">
      <alignment horizontal="center" vertical="center" wrapText="1"/>
    </xf>
    <xf numFmtId="2" fontId="5" fillId="3" borderId="17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/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 applyProtection="1">
      <alignment horizontal="right" vertical="center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17" xfId="0" applyFont="1" applyFill="1" applyBorder="1" applyAlignment="1" applyProtection="1"/>
    <xf numFmtId="0" fontId="0" fillId="0" borderId="12" xfId="0" applyBorder="1" applyAlignment="1"/>
    <xf numFmtId="0" fontId="0" fillId="2" borderId="1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0" fillId="3" borderId="3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14" fillId="2" borderId="0" xfId="0" applyFont="1" applyFill="1" applyAlignment="1"/>
    <xf numFmtId="0" fontId="0" fillId="2" borderId="0" xfId="0" applyFont="1" applyFill="1" applyAlignment="1"/>
    <xf numFmtId="0" fontId="1" fillId="3" borderId="0" xfId="0" applyFont="1" applyFill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5" fillId="0" borderId="40" xfId="0" applyNumberFormat="1" applyFont="1" applyBorder="1" applyAlignment="1">
      <alignment horizontal="center" vertical="center" wrapText="1"/>
    </xf>
    <xf numFmtId="0" fontId="16" fillId="0" borderId="41" xfId="0" applyNumberFormat="1" applyFont="1" applyBorder="1" applyAlignment="1">
      <alignment horizontal="center" vertical="center"/>
    </xf>
    <xf numFmtId="2" fontId="15" fillId="0" borderId="40" xfId="0" applyNumberFormat="1" applyFont="1" applyBorder="1" applyAlignment="1">
      <alignment horizontal="right" vertical="center"/>
    </xf>
    <xf numFmtId="0" fontId="15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right" vertical="center" wrapText="1"/>
    </xf>
    <xf numFmtId="2" fontId="15" fillId="0" borderId="40" xfId="0" applyNumberFormat="1" applyFont="1" applyBorder="1" applyAlignment="1">
      <alignment horizontal="right" vertical="center" wrapText="1"/>
    </xf>
    <xf numFmtId="0" fontId="17" fillId="0" borderId="41" xfId="0" applyNumberFormat="1" applyFont="1" applyBorder="1" applyAlignment="1">
      <alignment horizontal="center" vertical="center"/>
    </xf>
    <xf numFmtId="4" fontId="18" fillId="0" borderId="42" xfId="0" applyNumberFormat="1" applyFont="1" applyBorder="1" applyAlignment="1">
      <alignment horizontal="right" vertical="center" indent="1"/>
    </xf>
    <xf numFmtId="4" fontId="15" fillId="0" borderId="42" xfId="0" applyNumberFormat="1" applyFont="1" applyBorder="1" applyAlignment="1">
      <alignment horizontal="center" vertical="center"/>
    </xf>
    <xf numFmtId="0" fontId="15" fillId="0" borderId="43" xfId="0" applyNumberFormat="1" applyFont="1" applyBorder="1" applyAlignment="1">
      <alignment horizontal="center" vertical="center"/>
    </xf>
    <xf numFmtId="0" fontId="15" fillId="0" borderId="44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C5" sqref="C5"/>
    </sheetView>
  </sheetViews>
  <sheetFormatPr defaultRowHeight="15" x14ac:dyDescent="0.25"/>
  <cols>
    <col min="1" max="1" width="13.7109375" customWidth="1"/>
    <col min="2" max="2" width="15.85546875" customWidth="1"/>
    <col min="3" max="3" width="31.28515625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4" t="s">
        <v>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71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78" t="s">
        <v>89</v>
      </c>
      <c r="D3" s="78"/>
      <c r="E3" s="78"/>
      <c r="F3" s="78"/>
      <c r="G3" s="78"/>
      <c r="H3" s="78"/>
      <c r="I3" s="78"/>
      <c r="J3" s="78"/>
      <c r="K3" s="78"/>
      <c r="L3" s="13"/>
      <c r="N3" s="14"/>
      <c r="O3" s="15"/>
    </row>
    <row r="4" spans="1:16" ht="18" customHeight="1" x14ac:dyDescent="0.25">
      <c r="A4" s="17" t="s">
        <v>88</v>
      </c>
      <c r="B4" s="13"/>
      <c r="C4" s="132" t="s">
        <v>90</v>
      </c>
      <c r="D4" s="133"/>
      <c r="E4" s="133"/>
      <c r="F4" s="133"/>
      <c r="G4" s="133"/>
      <c r="H4" s="133"/>
      <c r="I4" s="133"/>
      <c r="J4" s="133"/>
      <c r="K4" s="133"/>
      <c r="L4" s="13"/>
      <c r="M4" s="13"/>
      <c r="N4" s="14"/>
      <c r="O4" s="15"/>
    </row>
    <row r="5" spans="1:16" x14ac:dyDescent="0.25">
      <c r="A5" s="18"/>
      <c r="B5" s="18"/>
      <c r="C5" s="18"/>
      <c r="D5" s="137"/>
      <c r="E5" s="137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8" t="s">
        <v>70</v>
      </c>
      <c r="C6" s="138"/>
      <c r="D6" s="138"/>
      <c r="E6" s="138"/>
      <c r="F6" s="19"/>
      <c r="G6" s="18"/>
      <c r="H6" s="18"/>
      <c r="I6" s="21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9"/>
      <c r="C7" s="139"/>
      <c r="D7" s="139"/>
      <c r="E7" s="139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5" t="s">
        <v>65</v>
      </c>
      <c r="B8" s="136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7</v>
      </c>
      <c r="B9" s="129" t="s">
        <v>2</v>
      </c>
      <c r="C9" s="70" t="s">
        <v>52</v>
      </c>
      <c r="D9" s="121" t="s">
        <v>3</v>
      </c>
      <c r="E9" s="122"/>
      <c r="F9" s="123"/>
      <c r="G9" s="116" t="s">
        <v>4</v>
      </c>
      <c r="H9" s="113" t="s">
        <v>5</v>
      </c>
      <c r="I9" s="124" t="s">
        <v>6</v>
      </c>
      <c r="J9" s="125"/>
      <c r="K9" s="113" t="s">
        <v>86</v>
      </c>
      <c r="L9" s="113" t="s">
        <v>53</v>
      </c>
      <c r="M9" s="113" t="s">
        <v>59</v>
      </c>
      <c r="N9" s="105" t="s">
        <v>57</v>
      </c>
      <c r="O9" s="108" t="s">
        <v>58</v>
      </c>
    </row>
    <row r="10" spans="1:16" ht="21.75" customHeight="1" x14ac:dyDescent="0.25">
      <c r="A10" s="25"/>
      <c r="B10" s="130"/>
      <c r="C10" s="111" t="s">
        <v>67</v>
      </c>
      <c r="D10" s="113" t="s">
        <v>8</v>
      </c>
      <c r="E10" s="113" t="s">
        <v>9</v>
      </c>
      <c r="F10" s="113" t="s">
        <v>10</v>
      </c>
      <c r="G10" s="117"/>
      <c r="H10" s="111"/>
      <c r="I10" s="116" t="s">
        <v>84</v>
      </c>
      <c r="J10" s="127" t="s">
        <v>85</v>
      </c>
      <c r="K10" s="119"/>
      <c r="L10" s="115"/>
      <c r="M10" s="115"/>
      <c r="N10" s="106"/>
      <c r="O10" s="109"/>
    </row>
    <row r="11" spans="1:16" ht="50.25" customHeight="1" thickBot="1" x14ac:dyDescent="0.3">
      <c r="A11" s="26"/>
      <c r="B11" s="131"/>
      <c r="C11" s="112"/>
      <c r="D11" s="114"/>
      <c r="E11" s="114"/>
      <c r="F11" s="114"/>
      <c r="G11" s="118"/>
      <c r="H11" s="112"/>
      <c r="I11" s="126"/>
      <c r="J11" s="128"/>
      <c r="K11" s="120"/>
      <c r="L11" s="114"/>
      <c r="M11" s="114"/>
      <c r="N11" s="107"/>
      <c r="O11" s="110"/>
    </row>
    <row r="12" spans="1:16" ht="15" customHeight="1" x14ac:dyDescent="0.25">
      <c r="A12" s="154" t="s">
        <v>71</v>
      </c>
      <c r="B12" s="145" t="s">
        <v>72</v>
      </c>
      <c r="C12" s="146" t="s">
        <v>87</v>
      </c>
      <c r="D12" s="147">
        <v>30</v>
      </c>
      <c r="E12" s="147">
        <v>150</v>
      </c>
      <c r="F12" s="147">
        <f>SUM(D12,E12)</f>
        <v>180</v>
      </c>
      <c r="G12" s="148" t="s">
        <v>77</v>
      </c>
      <c r="H12" s="149" t="s">
        <v>78</v>
      </c>
      <c r="I12" s="150">
        <v>0.3</v>
      </c>
      <c r="J12" s="150">
        <v>0.23264401772525847</v>
      </c>
      <c r="K12" s="151" t="s">
        <v>79</v>
      </c>
      <c r="L12" s="152">
        <v>4348.8270000000002</v>
      </c>
      <c r="M12" s="153" t="s">
        <v>60</v>
      </c>
      <c r="N12" s="67"/>
      <c r="O12" s="66">
        <f>+F12*N12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155" t="s">
        <v>71</v>
      </c>
      <c r="B13" s="145" t="s">
        <v>73</v>
      </c>
      <c r="C13" s="146" t="s">
        <v>87</v>
      </c>
      <c r="D13" s="147">
        <v>5</v>
      </c>
      <c r="E13" s="147">
        <v>135</v>
      </c>
      <c r="F13" s="147">
        <f>SUM(D13,E13)</f>
        <v>140</v>
      </c>
      <c r="G13" s="148" t="s">
        <v>77</v>
      </c>
      <c r="H13" s="149" t="s">
        <v>80</v>
      </c>
      <c r="I13" s="150">
        <v>0.39</v>
      </c>
      <c r="J13" s="150">
        <v>0.31531375457636557</v>
      </c>
      <c r="K13" s="151" t="s">
        <v>81</v>
      </c>
      <c r="L13" s="152">
        <v>2776.5210000000002</v>
      </c>
      <c r="M13" s="153" t="s">
        <v>60</v>
      </c>
      <c r="N13" s="67"/>
      <c r="O13" s="66">
        <f t="shared" ref="O13:O21" si="0">+F13*N13</f>
        <v>0</v>
      </c>
      <c r="P13" s="12" t="str">
        <f t="shared" ref="P13" si="1">IF( O13=0," ", IF(100-((L13/O13)*100)&gt;20,"viac ako 20%",0))</f>
        <v xml:space="preserve"> </v>
      </c>
    </row>
    <row r="14" spans="1:16" ht="15" customHeight="1" x14ac:dyDescent="0.25">
      <c r="A14" s="155" t="s">
        <v>74</v>
      </c>
      <c r="B14" s="145" t="s">
        <v>75</v>
      </c>
      <c r="C14" s="146" t="s">
        <v>87</v>
      </c>
      <c r="D14" s="147">
        <v>39</v>
      </c>
      <c r="E14" s="147">
        <v>226</v>
      </c>
      <c r="F14" s="147">
        <f>SUM(D14,E14)</f>
        <v>265</v>
      </c>
      <c r="G14" s="148" t="s">
        <v>77</v>
      </c>
      <c r="H14" s="149" t="s">
        <v>78</v>
      </c>
      <c r="I14" s="150">
        <v>0.48</v>
      </c>
      <c r="J14" s="150">
        <v>0.25519647042603061</v>
      </c>
      <c r="K14" s="151" t="s">
        <v>82</v>
      </c>
      <c r="L14" s="152">
        <v>7034.0856000000003</v>
      </c>
      <c r="M14" s="153" t="s">
        <v>60</v>
      </c>
      <c r="N14" s="67"/>
      <c r="O14" s="66">
        <f t="shared" si="0"/>
        <v>0</v>
      </c>
      <c r="P14" s="12"/>
    </row>
    <row r="15" spans="1:16" ht="15" customHeight="1" x14ac:dyDescent="0.25">
      <c r="A15" s="155" t="s">
        <v>74</v>
      </c>
      <c r="B15" s="145" t="s">
        <v>76</v>
      </c>
      <c r="C15" s="146" t="s">
        <v>87</v>
      </c>
      <c r="D15" s="147">
        <v>4</v>
      </c>
      <c r="E15" s="147">
        <v>171</v>
      </c>
      <c r="F15" s="147">
        <f>SUM(D15,E15)</f>
        <v>175</v>
      </c>
      <c r="G15" s="148" t="s">
        <v>77</v>
      </c>
      <c r="H15" s="149" t="s">
        <v>80</v>
      </c>
      <c r="I15" s="150">
        <v>0.21999999999999997</v>
      </c>
      <c r="J15" s="150">
        <v>0.22141434262948206</v>
      </c>
      <c r="K15" s="151" t="s">
        <v>83</v>
      </c>
      <c r="L15" s="152">
        <v>4817.2821000000004</v>
      </c>
      <c r="M15" s="153" t="s">
        <v>60</v>
      </c>
      <c r="N15" s="67"/>
      <c r="O15" s="66">
        <f t="shared" si="0"/>
        <v>0</v>
      </c>
      <c r="P15" s="12"/>
    </row>
    <row r="16" spans="1:16" ht="15" customHeight="1" x14ac:dyDescent="0.25">
      <c r="A16" s="72"/>
      <c r="B16" s="54"/>
      <c r="C16" s="68"/>
      <c r="D16" s="75"/>
      <c r="E16" s="57"/>
      <c r="F16" s="57"/>
      <c r="G16" s="60"/>
      <c r="H16" s="54"/>
      <c r="I16" s="54"/>
      <c r="J16" s="77"/>
      <c r="K16" s="61"/>
      <c r="L16" s="28"/>
      <c r="M16" s="29"/>
      <c r="N16" s="67"/>
      <c r="O16" s="66">
        <f t="shared" si="0"/>
        <v>0</v>
      </c>
      <c r="P16" s="12" t="str">
        <f>IF( O16=0," ", IF(100-((L16/O16)*100)&gt;20,"viac ako 20%",0))</f>
        <v xml:space="preserve"> </v>
      </c>
    </row>
    <row r="17" spans="1:16" ht="15" customHeight="1" x14ac:dyDescent="0.25">
      <c r="A17" s="72"/>
      <c r="B17" s="54"/>
      <c r="C17" s="68"/>
      <c r="D17" s="75"/>
      <c r="E17" s="57"/>
      <c r="F17" s="57"/>
      <c r="G17" s="60"/>
      <c r="H17" s="54"/>
      <c r="I17" s="54"/>
      <c r="J17" s="77"/>
      <c r="K17" s="61"/>
      <c r="L17" s="28"/>
      <c r="M17" s="29"/>
      <c r="N17" s="67"/>
      <c r="O17" s="66">
        <f t="shared" si="0"/>
        <v>0</v>
      </c>
      <c r="P17" s="12"/>
    </row>
    <row r="18" spans="1:16" ht="15" customHeight="1" x14ac:dyDescent="0.25">
      <c r="A18" s="72"/>
      <c r="B18" s="54"/>
      <c r="C18" s="68"/>
      <c r="D18" s="75"/>
      <c r="E18" s="57"/>
      <c r="F18" s="57"/>
      <c r="G18" s="60"/>
      <c r="H18" s="54"/>
      <c r="I18" s="54"/>
      <c r="J18" s="77"/>
      <c r="K18" s="61"/>
      <c r="L18" s="28"/>
      <c r="M18" s="29"/>
      <c r="N18" s="67"/>
      <c r="O18" s="66">
        <f t="shared" si="0"/>
        <v>0</v>
      </c>
      <c r="P18" s="12"/>
    </row>
    <row r="19" spans="1:16" ht="15" customHeight="1" x14ac:dyDescent="0.25">
      <c r="A19" s="72"/>
      <c r="B19" s="55"/>
      <c r="C19" s="68"/>
      <c r="D19" s="74"/>
      <c r="E19" s="58"/>
      <c r="F19" s="58"/>
      <c r="G19" s="60"/>
      <c r="H19" s="55"/>
      <c r="I19" s="55"/>
      <c r="J19" s="76"/>
      <c r="K19" s="62"/>
      <c r="L19" s="66"/>
      <c r="M19" s="29"/>
      <c r="N19" s="67"/>
      <c r="O19" s="66">
        <f t="shared" si="0"/>
        <v>0</v>
      </c>
      <c r="P19" s="12"/>
    </row>
    <row r="20" spans="1:16" ht="15" customHeight="1" x14ac:dyDescent="0.25">
      <c r="A20" s="27"/>
      <c r="B20" s="54"/>
      <c r="C20" s="68"/>
      <c r="D20" s="75"/>
      <c r="E20" s="57"/>
      <c r="F20" s="57"/>
      <c r="G20" s="60"/>
      <c r="H20" s="54"/>
      <c r="I20" s="54"/>
      <c r="J20" s="77"/>
      <c r="K20" s="61"/>
      <c r="L20" s="28"/>
      <c r="M20" s="29"/>
      <c r="N20" s="67"/>
      <c r="O20" s="66">
        <f t="shared" si="0"/>
        <v>0</v>
      </c>
      <c r="P20" s="12" t="str">
        <f t="shared" ref="P20:P22" si="2">IF( O20=0," ", IF(100-((L20/O20)*100)&gt;20,"viac ako 20%",0))</f>
        <v xml:space="preserve"> </v>
      </c>
    </row>
    <row r="21" spans="1:16" ht="15" customHeight="1" x14ac:dyDescent="0.25">
      <c r="A21" s="27"/>
      <c r="B21" s="54"/>
      <c r="C21" s="68"/>
      <c r="D21" s="75"/>
      <c r="E21" s="57"/>
      <c r="F21" s="57"/>
      <c r="G21" s="60"/>
      <c r="H21" s="54"/>
      <c r="I21" s="54"/>
      <c r="J21" s="77"/>
      <c r="K21" s="61"/>
      <c r="L21" s="28"/>
      <c r="M21" s="29"/>
      <c r="N21" s="67"/>
      <c r="O21" s="66">
        <f t="shared" si="0"/>
        <v>0</v>
      </c>
      <c r="P21" s="12" t="str">
        <f t="shared" si="2"/>
        <v xml:space="preserve"> </v>
      </c>
    </row>
    <row r="22" spans="1:16" ht="15.75" thickBot="1" x14ac:dyDescent="0.3">
      <c r="A22" s="30"/>
      <c r="B22" s="56"/>
      <c r="C22" s="69"/>
      <c r="D22" s="31"/>
      <c r="E22" s="59"/>
      <c r="F22" s="59"/>
      <c r="G22" s="63"/>
      <c r="H22" s="56"/>
      <c r="I22" s="56"/>
      <c r="J22" s="73"/>
      <c r="K22" s="64"/>
      <c r="L22" s="41"/>
      <c r="M22" s="41"/>
      <c r="N22" s="51"/>
      <c r="O22" s="41"/>
      <c r="P22" s="12" t="str">
        <f t="shared" si="2"/>
        <v xml:space="preserve"> </v>
      </c>
    </row>
    <row r="23" spans="1:16" ht="15.75" thickBot="1" x14ac:dyDescent="0.3">
      <c r="A23" s="32"/>
      <c r="B23" s="33"/>
      <c r="C23" s="34"/>
      <c r="D23" s="35"/>
      <c r="E23" s="35"/>
      <c r="F23" s="65">
        <f>SUM(F12:F22)</f>
        <v>760</v>
      </c>
      <c r="G23" s="36"/>
      <c r="H23" s="33"/>
      <c r="I23" s="33"/>
      <c r="J23" s="33"/>
      <c r="K23" s="34"/>
      <c r="L23" s="37"/>
      <c r="M23" s="38"/>
      <c r="N23" s="42"/>
      <c r="O23" s="43"/>
      <c r="P23" s="12"/>
    </row>
    <row r="24" spans="1:16" ht="15.75" thickBot="1" x14ac:dyDescent="0.3">
      <c r="A24" s="53"/>
      <c r="B24" s="39"/>
      <c r="C24" s="39"/>
      <c r="D24" s="39"/>
      <c r="E24" s="39"/>
      <c r="F24" s="39"/>
      <c r="G24" s="39"/>
      <c r="H24" s="39"/>
      <c r="I24" s="81" t="s">
        <v>12</v>
      </c>
      <c r="J24" s="81"/>
      <c r="K24" s="81"/>
      <c r="L24" s="43">
        <f>SUM(L12:L22)</f>
        <v>18976.715700000001</v>
      </c>
      <c r="M24" s="40"/>
      <c r="N24" s="44" t="s">
        <v>13</v>
      </c>
      <c r="O24" s="37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2" t="s">
        <v>14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  <c r="O25" s="37">
        <f>O26-O24</f>
        <v>0</v>
      </c>
    </row>
    <row r="26" spans="1:16" ht="15.75" thickBot="1" x14ac:dyDescent="0.3">
      <c r="A26" s="82" t="s">
        <v>15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  <c r="O26" s="37">
        <f>IF("nie"=MID(H34,1,3),O24,(O24*1.2))</f>
        <v>0</v>
      </c>
    </row>
    <row r="27" spans="1:16" x14ac:dyDescent="0.25">
      <c r="A27" s="91" t="s">
        <v>16</v>
      </c>
      <c r="B27" s="91"/>
      <c r="C27" s="91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6" x14ac:dyDescent="0.25">
      <c r="A28" s="85" t="s">
        <v>64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  <row r="29" spans="1:16" ht="25.5" customHeight="1" x14ac:dyDescent="0.25">
      <c r="A29" s="46" t="s">
        <v>56</v>
      </c>
      <c r="B29" s="46"/>
      <c r="C29" s="46"/>
      <c r="D29" s="46"/>
      <c r="E29" s="46"/>
      <c r="F29" s="47" t="s">
        <v>54</v>
      </c>
      <c r="G29" s="46"/>
      <c r="H29" s="46"/>
      <c r="I29" s="48"/>
      <c r="J29" s="48"/>
      <c r="K29" s="48"/>
      <c r="L29" s="48"/>
      <c r="M29" s="48"/>
      <c r="N29" s="48"/>
      <c r="O29" s="48"/>
    </row>
    <row r="30" spans="1:16" ht="15" customHeight="1" x14ac:dyDescent="0.25">
      <c r="A30" s="96" t="s">
        <v>66</v>
      </c>
      <c r="B30" s="97"/>
      <c r="C30" s="97"/>
      <c r="D30" s="98"/>
      <c r="E30" s="92" t="s">
        <v>55</v>
      </c>
      <c r="F30" s="49" t="s">
        <v>17</v>
      </c>
      <c r="G30" s="93"/>
      <c r="H30" s="94"/>
      <c r="I30" s="94"/>
      <c r="J30" s="94"/>
      <c r="K30" s="94"/>
      <c r="L30" s="94"/>
      <c r="M30" s="94"/>
      <c r="N30" s="94"/>
      <c r="O30" s="95"/>
    </row>
    <row r="31" spans="1:16" x14ac:dyDescent="0.25">
      <c r="A31" s="99"/>
      <c r="B31" s="100"/>
      <c r="C31" s="100"/>
      <c r="D31" s="101"/>
      <c r="E31" s="92"/>
      <c r="F31" s="49" t="s">
        <v>18</v>
      </c>
      <c r="G31" s="93"/>
      <c r="H31" s="94"/>
      <c r="I31" s="94"/>
      <c r="J31" s="94"/>
      <c r="K31" s="94"/>
      <c r="L31" s="94"/>
      <c r="M31" s="94"/>
      <c r="N31" s="94"/>
      <c r="O31" s="95"/>
    </row>
    <row r="32" spans="1:16" ht="18" customHeight="1" x14ac:dyDescent="0.25">
      <c r="A32" s="99"/>
      <c r="B32" s="100"/>
      <c r="C32" s="100"/>
      <c r="D32" s="101"/>
      <c r="E32" s="92"/>
      <c r="F32" s="49" t="s">
        <v>19</v>
      </c>
      <c r="G32" s="93"/>
      <c r="H32" s="94"/>
      <c r="I32" s="94"/>
      <c r="J32" s="94"/>
      <c r="K32" s="94"/>
      <c r="L32" s="94"/>
      <c r="M32" s="94"/>
      <c r="N32" s="94"/>
      <c r="O32" s="95"/>
    </row>
    <row r="33" spans="1:15" x14ac:dyDescent="0.25">
      <c r="A33" s="99"/>
      <c r="B33" s="100"/>
      <c r="C33" s="100"/>
      <c r="D33" s="101"/>
      <c r="E33" s="92"/>
      <c r="F33" s="49" t="s">
        <v>20</v>
      </c>
      <c r="G33" s="93"/>
      <c r="H33" s="94"/>
      <c r="I33" s="94"/>
      <c r="J33" s="94"/>
      <c r="K33" s="94"/>
      <c r="L33" s="94"/>
      <c r="M33" s="94"/>
      <c r="N33" s="94"/>
      <c r="O33" s="95"/>
    </row>
    <row r="34" spans="1:15" x14ac:dyDescent="0.25">
      <c r="A34" s="99"/>
      <c r="B34" s="100"/>
      <c r="C34" s="100"/>
      <c r="D34" s="101"/>
      <c r="E34" s="92"/>
      <c r="F34" s="86" t="s">
        <v>21</v>
      </c>
      <c r="G34" s="87"/>
      <c r="H34" s="79"/>
      <c r="I34" s="79"/>
      <c r="J34" s="79"/>
      <c r="K34" s="79"/>
      <c r="L34" s="79"/>
      <c r="M34" s="79"/>
      <c r="N34" s="79"/>
      <c r="O34" s="80"/>
    </row>
    <row r="35" spans="1:15" x14ac:dyDescent="0.25">
      <c r="A35" s="99"/>
      <c r="B35" s="100"/>
      <c r="C35" s="100"/>
      <c r="D35" s="101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99"/>
      <c r="B36" s="100"/>
      <c r="C36" s="100"/>
      <c r="D36" s="101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2"/>
      <c r="B37" s="103"/>
      <c r="C37" s="103"/>
      <c r="D37" s="104"/>
      <c r="E37" s="48"/>
      <c r="F37" s="24"/>
      <c r="G37" s="18"/>
      <c r="H37" s="24"/>
      <c r="I37" s="24" t="s">
        <v>22</v>
      </c>
      <c r="J37" s="24"/>
      <c r="K37" s="24"/>
      <c r="L37" s="88"/>
      <c r="M37" s="89"/>
      <c r="N37" s="90"/>
      <c r="O37" s="24"/>
    </row>
    <row r="38" spans="1:15" x14ac:dyDescent="0.25">
      <c r="A38" s="48"/>
      <c r="B38" s="48"/>
      <c r="C38" s="48"/>
      <c r="D38" s="48"/>
      <c r="E38" s="48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35">
    <mergeCell ref="B9:B11"/>
    <mergeCell ref="L9:L11"/>
    <mergeCell ref="C4:K4"/>
    <mergeCell ref="A1:L1"/>
    <mergeCell ref="A8:B8"/>
    <mergeCell ref="D5:E5"/>
    <mergeCell ref="B6:E6"/>
    <mergeCell ref="B7:E7"/>
    <mergeCell ref="N9:N11"/>
    <mergeCell ref="O9:O11"/>
    <mergeCell ref="C10:C11"/>
    <mergeCell ref="D10:D11"/>
    <mergeCell ref="E10:E11"/>
    <mergeCell ref="F10:F11"/>
    <mergeCell ref="M9:M11"/>
    <mergeCell ref="G9:G11"/>
    <mergeCell ref="H9:H11"/>
    <mergeCell ref="K9:K11"/>
    <mergeCell ref="D9:F9"/>
    <mergeCell ref="I9:J9"/>
    <mergeCell ref="I10:I11"/>
    <mergeCell ref="J10:J11"/>
    <mergeCell ref="L37:N37"/>
    <mergeCell ref="A27:C27"/>
    <mergeCell ref="E30:E34"/>
    <mergeCell ref="G30:O30"/>
    <mergeCell ref="G31:O31"/>
    <mergeCell ref="G32:O32"/>
    <mergeCell ref="G33:O33"/>
    <mergeCell ref="A30:D37"/>
    <mergeCell ref="I24:K24"/>
    <mergeCell ref="A25:N25"/>
    <mergeCell ref="A26:N26"/>
    <mergeCell ref="A28:O28"/>
    <mergeCell ref="F34:G34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2" t="s">
        <v>50</v>
      </c>
      <c r="M2" s="142"/>
    </row>
    <row r="3" spans="1:14" x14ac:dyDescent="0.25">
      <c r="A3" s="5" t="s">
        <v>24</v>
      </c>
      <c r="B3" s="143" t="s">
        <v>25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26</v>
      </c>
      <c r="B4" s="143" t="s">
        <v>27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7</v>
      </c>
      <c r="B5" s="143" t="s">
        <v>28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29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30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11</v>
      </c>
      <c r="B8" s="143" t="s">
        <v>31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7" t="s">
        <v>32</v>
      </c>
      <c r="B9" s="143" t="s">
        <v>33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7" t="s">
        <v>34</v>
      </c>
      <c r="B10" s="143" t="s">
        <v>35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8" t="s">
        <v>36</v>
      </c>
      <c r="B11" s="143" t="s">
        <v>37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9" t="s">
        <v>38</v>
      </c>
      <c r="B12" s="143" t="s">
        <v>39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8" t="s">
        <v>40</v>
      </c>
      <c r="B13" s="143" t="s">
        <v>41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8" t="s">
        <v>5</v>
      </c>
      <c r="B14" s="143" t="s">
        <v>51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8" t="s">
        <v>42</v>
      </c>
      <c r="B15" s="143" t="s">
        <v>43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10" t="s">
        <v>44</v>
      </c>
      <c r="B16" s="143" t="s">
        <v>45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10" t="s">
        <v>46</v>
      </c>
      <c r="B17" s="143" t="s">
        <v>47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11" t="s">
        <v>48</v>
      </c>
      <c r="B18" s="143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50" t="s">
        <v>61</v>
      </c>
      <c r="B19" s="144" t="s">
        <v>62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2022-09-29T06:42:36Z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