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N11" i="4" l="1"/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<sst xmlns="http://schemas.openxmlformats.org/spreadsheetml/2006/main" count="622" uniqueCount="276">
  <si>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</si>
  <si>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</si>
  <si>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</si>
  <si>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</si>
  <si>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</si>
  <si>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</si>
  <si>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</si>
  <si>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</si>
  <si>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</si>
  <si>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</si>
  <si>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</si>
  <si>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</si>
  <si>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</si>
  <si>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</si>
  <si>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</si>
  <si>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</si>
  <si>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</si>
  <si>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</si>
  <si>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</si>
  <si>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</si>
  <si>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</si>
  <si>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</si>
  <si>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</si>
  <si>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</si>
  <si>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</si>
  <si>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</si>
  <si>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</si>
  <si>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</si>
  <si>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</si>
  <si>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</si>
  <si>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</si>
  <si>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</si>
  <si>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</si>
  <si>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</si>
  <si>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</si>
  <si>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</si>
  <si>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</si>
  <si>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</si>
  <si>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</si>
  <si>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</si>
  <si>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</si>
  <si>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</si>
  <si>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</si>
  <si>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</si>
  <si>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</si>
  <si>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</si>
  <si>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</si>
  <si>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</si>
  <si>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</si>
  <si>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</si>
  <si>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</si>
  <si>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</si>
  <si>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</si>
  <si>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</si>
  <si>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</si>
  <si>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</si>
  <si>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</si>
  <si>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</si>
  <si>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</si>
  <si>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</si>
  <si>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</si>
  <si>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</si>
  <si>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</si>
  <si>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</si>
  <si>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</si>
  <si>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</si>
  <si>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</si>
  <si>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</si>
  <si>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</si>
  <si>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</si>
  <si>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</si>
  <si>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</si>
  <si>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</si>
  <si>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</si>
  <si>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</si>
  <si>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</si>
  <si>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</si>
  <si>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</si>
  <si>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</si>
  <si>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</si>
  <si>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</si>
  <si>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</si>
  <si>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</si>
  <si>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</si>
  <si>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</si>
  <si>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</si>
  <si>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</si>
  <si>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</si>
  <si>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</si>
  <si>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</si>
  <si>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</si>
  <si>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</si>
  <si>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</si>
  <si>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</si>
  <si>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</si>
  <si>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</si>
  <si>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</si>
  <si>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</si>
  <si>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</si>
  <si>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</si>
  <si>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</si>
  <si>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</si>
  <si>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</si>
  <si>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</si>
  <si>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</si>
  <si>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</si>
  <si>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</si>
  <si>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</si>
  <si>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</si>
  <si>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</si>
  <si>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</si>
  <si>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</si>
  <si>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</si>
  <si>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</si>
  <si>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</si>
  <si>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</si>
  <si>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</si>
  <si>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</si>
  <si>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</si>
  <si>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</si>
  <si>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</si>
  <si>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</si>
  <si>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</si>
  <si>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</si>
  <si>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</si>
  <si>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</si>
  <si>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</si>
  <si>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</si>
  <si>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</si>
  <si>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</si>
  <si>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</si>
  <si>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</si>
  <si>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</si>
  <si>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</si>
  <si>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</si>
  <si>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</si>
  <si>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</si>
  <si>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</si>
  <si>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</si>
  <si>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</si>
  <si>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</si>
  <si>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</si>
  <si>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</si>
  <si>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</si>
  <si>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</si>
  <si>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</si>
  <si>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</si>
  <si>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</si>
  <si>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</si>
  <si>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</si>
  <si>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</si>
  <si>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</si>
  <si>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</si>
  <si>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</si>
  <si>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</si>
  <si>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</si>
  <si>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</si>
  <si>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</si>
  <si>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</si>
  <si>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</si>
  <si>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</si>
  <si>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</si>
  <si>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</si>
  <si>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</si>
  <si>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</si>
  <si>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</si>
  <si>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</si>
  <si>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</si>
  <si>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</si>
  <si>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</si>
  <si>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</si>
  <si>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</si>
  <si>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</si>
  <si>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</si>
  <si>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</si>
  <si>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</si>
  <si>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</si>
  <si>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</si>
  <si>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</si>
  <si>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</si>
  <si>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</si>
  <si>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</si>
  <si>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</si>
  <si>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</si>
  <si>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</si>
  <si>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</si>
  <si>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</si>
  <si>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</si>
  <si>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</si>
  <si>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</si>
  <si>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</si>
  <si>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</si>
  <si>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</si>
  <si>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</si>
  <si>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</si>
  <si>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</si>
  <si>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</si>
  <si>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</si>
  <si>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</si>
  <si>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</si>
  <si>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</si>
  <si>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</si>
  <si>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</si>
  <si>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</si>
  <si>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</si>
  <si>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</si>
  <si>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</si>
  <si>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</si>
  <si>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</si>
  <si>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</si>
  <si>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</si>
  <si>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</si>
  <si>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</si>
  <si>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</si>
  <si>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</si>
  <si>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</si>
  <si>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</si>
  <si>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</si>
  <si>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</si>
  <si>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</si>
  <si>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</si>
  <si>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</si>
  <si>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</si>
  <si>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</si>
  <si>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</si>
  <si>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</si>
  <si>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</si>
  <si>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</si>
  <si>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</si>
  <si>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</si>
  <si>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</si>
  <si>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</si>
  <si>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</si>
  <si>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</si>
  <si>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</si>
  <si>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</si>
  <si>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</si>
  <si>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</si>
  <si>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</si>
  <si>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</si>
  <si>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</si>
  <si>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</si>
  <si>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</si>
  <si>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</si>
  <si>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</si>
  <si>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</si>
  <si>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</si>
  <si>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</si>
  <si>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</si>
  <si>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</si>
  <si>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</si>
  <si>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</si>
  <si>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</si>
  <si>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</si>
  <si>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</si>
  <si>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</si>
  <si>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</si>
  <si>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</si>
  <si>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</si>
  <si>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</si>
  <si>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</si>
  <si>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</si>
  <si>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</si>
  <si>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</si>
  <si>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</si>
  <si>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"1" - VC Sirk na LS Ratková, pozostávajúci z LO 05 Drieňová, 06 Rákoš, 07 Sirk, 08 Tvrdošovo a 09 Železník</t>
  </si>
  <si>
    <t>Názov predmetu zákazky: časť  "2" - VC Ratková na LS Ratková, pozostávajúci z LO 01 Filier,  02 Bystré, 03 Ratkovská Lehota a 04 Drienok</t>
  </si>
  <si>
    <t>Názov predmetu zákazky: časť  "3" - VC Tornaľa na LS Tornaľa</t>
  </si>
  <si>
    <t xml:space="preserve">Názov predmetu zákazky: časť  "4" - VC Lučanské na LS Revúca, pozostávajúci z LO 01 Revúca, 03 Karafová, 05 Lehotská, 11 Muránska Lehota, 12 Hiencová </t>
  </si>
  <si>
    <t>Názov predmetu zákazky: časť  "5" - VC Kohút na LS Revúca, pozostávajúci z LO 02 Markovo, 04 Skalica, 06 Ďurová, 07 Hanová, 08 Kopráš, 09 Strieborné, 10 Šivetice</t>
  </si>
  <si>
    <t>Názov predmetu zákazky: časť  "6" - VC Kokava na LS Klenovec, pozostávajúci z LO 06 Utekáč, 07 Javorina a 08 Kokava</t>
  </si>
  <si>
    <t>Názov predmetu zákazky: časť  "7" - VC Klenovec na LS Klenovec, pozostávajúci z LO 01 Klenovec, 02 Tepličné, 03 Martalúzka, 04 Kaličné, 05 Vepor, 08 Studené</t>
  </si>
  <si>
    <t>Názov predmetu zákazky: časť  "8" - VC Hnúšťa na LS Hnúšťa</t>
  </si>
  <si>
    <t>Názov predmetu zákazky: časť  "9" - VC Rimavská Sobota na LS Rimavská Sobota</t>
  </si>
  <si>
    <t xml:space="preserve">PHZ </t>
  </si>
  <si>
    <t>V.O: Pestovná činnosť na OZ Gemer 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</si>
</sst>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3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0" fontId="5" fillId="0" borderId="5" xfId="1" applyFont="1" applyBorder="1"/>
    <xf numFmtId="0" fontId="5" fillId="0" borderId="5" xfId="1" applyFont="1" applyBorder="1" applyAlignment="1">
      <alignment horizontal="center"/>
    </xf>
    <xf numFmtId="0" fontId="0" fillId="0" borderId="5" xfId="0" applyBorder="1"/>
    <xf numFmtId="0" fontId="20" fillId="0" borderId="5" xfId="0" applyFont="1" applyBorder="1"/>
    <xf numFmtId="0" fontId="20" fillId="0" borderId="5" xfId="0" applyFont="1" applyBorder="1" applyAlignment="1">
      <alignment horizontal="right"/>
    </xf>
    <xf numFmtId="0" fontId="20" fillId="0" borderId="5" xfId="0" applyFont="1" applyBorder="1" applyAlignment="1">
      <alignment horizontal="right" vertical="center" wrapText="1"/>
    </xf>
    <xf numFmtId="0" fontId="4" fillId="0" borderId="5" xfId="1" applyFont="1" applyBorder="1"/>
    <xf numFmtId="0" fontId="5" fillId="0" borderId="11" xfId="1" applyFont="1" applyBorder="1" applyAlignment="1"/>
    <xf numFmtId="0" fontId="5" fillId="0" borderId="15" xfId="1" applyFont="1" applyBorder="1" applyAlignment="1"/>
    <xf numFmtId="0" fontId="5" fillId="0" borderId="12" xfId="1" applyFont="1" applyBorder="1" applyAlignment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2" xfId="0" applyFont="1" applyBorder="1" applyAlignment="1">
      <alignment horizontal="left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3" zoomScaleNormal="80" zoomScaleSheetLayoutView="100" workbookViewId="0">
      <selection activeCell="C173" sqref="C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9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280.59999999999997</v>
      </c>
      <c r="F7" s="82">
        <v>63.683999999999997</v>
      </c>
      <c r="G7" s="79">
        <f t="shared" ref="G7:G38" si="0">F7*E7</f>
        <v>17869.730399999997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280.59999999999997</v>
      </c>
      <c r="F8" s="82">
        <v>67.685999999999993</v>
      </c>
      <c r="G8" s="79">
        <f t="shared" si="0"/>
        <v>18992.691599999995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27.599999999999998</v>
      </c>
      <c r="F9" s="82">
        <v>26.186999999999998</v>
      </c>
      <c r="G9" s="79">
        <f t="shared" si="0"/>
        <v>722.76119999999992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27.599999999999998</v>
      </c>
      <c r="F12" s="82">
        <v>18.878999999999998</v>
      </c>
      <c r="G12" s="79">
        <f t="shared" si="0"/>
        <v>521.06039999999985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46</v>
      </c>
      <c r="F19" s="82">
        <v>47.849999999999994</v>
      </c>
      <c r="G19" s="79">
        <f t="shared" si="0"/>
        <v>2201.1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46</v>
      </c>
      <c r="F20" s="82">
        <v>44.978999999999999</v>
      </c>
      <c r="G20" s="79">
        <f t="shared" si="0"/>
        <v>2069.0340000000001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55.199999999999996</v>
      </c>
      <c r="F22" s="82">
        <v>8.6999999999999993</v>
      </c>
      <c r="G22" s="79">
        <f t="shared" si="0"/>
        <v>480.2399999999999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55.199999999999996</v>
      </c>
      <c r="F23" s="82">
        <v>8.6999999999999993</v>
      </c>
      <c r="G23" s="79">
        <f t="shared" si="0"/>
        <v>480.2399999999999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23</v>
      </c>
      <c r="F25" s="82">
        <v>59.783999999999999</v>
      </c>
      <c r="G25" s="79">
        <f t="shared" si="0"/>
        <v>1375.0319999999999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0</v>
      </c>
      <c r="F26" s="82">
        <v>0</v>
      </c>
      <c r="G26" s="79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2300</v>
      </c>
      <c r="F28" s="82">
        <v>4.5999999999999996</v>
      </c>
      <c r="G28" s="79">
        <f t="shared" si="0"/>
        <v>10580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2300</v>
      </c>
      <c r="F29" s="82">
        <v>4.7839999999999998</v>
      </c>
      <c r="G29" s="79">
        <f t="shared" si="0"/>
        <v>11003.199999999999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18400</v>
      </c>
      <c r="F30" s="82">
        <v>5.3359999999999994</v>
      </c>
      <c r="G30" s="79">
        <f t="shared" si="0"/>
        <v>98182.399999999994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2300</v>
      </c>
      <c r="F31" s="82">
        <v>4.0889999999999995</v>
      </c>
      <c r="G31" s="79">
        <f t="shared" si="0"/>
        <v>9404.6999999999989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92</v>
      </c>
      <c r="F32" s="82">
        <v>32.276999999999994</v>
      </c>
      <c r="G32" s="79">
        <f t="shared" si="0"/>
        <v>2969.4839999999995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5377.4000000000005</v>
      </c>
      <c r="F35" s="82">
        <v>8.5860000000000003</v>
      </c>
      <c r="G35" s="79">
        <f t="shared" si="0"/>
        <v>46170.356400000004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0</v>
      </c>
      <c r="F36" s="82">
        <v>0</v>
      </c>
      <c r="G36" s="79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0</v>
      </c>
      <c r="F37" s="82">
        <v>0</v>
      </c>
      <c r="G37" s="79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0</v>
      </c>
      <c r="F38" s="82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0</v>
      </c>
      <c r="F39" s="82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1840</v>
      </c>
      <c r="F40" s="82">
        <v>0.53099999999999992</v>
      </c>
      <c r="G40" s="79">
        <f t="shared" si="1"/>
        <v>977.03999999999985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46</v>
      </c>
      <c r="F41" s="82">
        <v>14.3895</v>
      </c>
      <c r="G41" s="79">
        <f t="shared" si="1"/>
        <v>661.91700000000003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230</v>
      </c>
      <c r="F42" s="82">
        <v>8.4270000000000014</v>
      </c>
      <c r="G42" s="79">
        <f t="shared" si="1"/>
        <v>1938.2100000000003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230</v>
      </c>
      <c r="F43" s="82">
        <v>7.6319999999999997</v>
      </c>
      <c r="G43" s="79">
        <f t="shared" si="1"/>
        <v>1755.36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3174</v>
      </c>
      <c r="F44" s="82">
        <v>5.6444999999999999</v>
      </c>
      <c r="G44" s="79">
        <f t="shared" si="1"/>
        <v>17915.643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9.2000000000000011</v>
      </c>
      <c r="F45" s="82">
        <v>639.97199999999998</v>
      </c>
      <c r="G45" s="79">
        <f t="shared" si="1"/>
        <v>5887.7424000000001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4.6000000000000005</v>
      </c>
      <c r="F46" s="82">
        <v>558.279</v>
      </c>
      <c r="G46" s="79">
        <f t="shared" si="1"/>
        <v>2568.0834000000004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4.6000000000000005</v>
      </c>
      <c r="F47" s="82">
        <v>354.09</v>
      </c>
      <c r="G47" s="79">
        <f t="shared" si="1"/>
        <v>1628.8140000000001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184</v>
      </c>
      <c r="F49" s="82">
        <v>8.6999999999999993</v>
      </c>
      <c r="G49" s="79">
        <f t="shared" si="1"/>
        <v>1600.8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138</v>
      </c>
      <c r="F50" s="82">
        <v>8.6999999999999993</v>
      </c>
      <c r="G50" s="79">
        <f t="shared" si="1"/>
        <v>1200.5999999999999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138</v>
      </c>
      <c r="F51" s="82">
        <v>8.6999999999999993</v>
      </c>
      <c r="G51" s="79">
        <f t="shared" si="1"/>
        <v>1200.5999999999999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2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0</v>
      </c>
      <c r="F53" s="82">
        <v>0</v>
      </c>
      <c r="G53" s="79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0</v>
      </c>
      <c r="F54" s="82">
        <v>0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0</v>
      </c>
      <c r="F55" s="82">
        <v>0</v>
      </c>
      <c r="G55" s="79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0</v>
      </c>
      <c r="F56" s="82">
        <v>0</v>
      </c>
      <c r="G56" s="79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0</v>
      </c>
      <c r="F57" s="82">
        <v>0</v>
      </c>
      <c r="G57" s="79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128.80000000000001</v>
      </c>
      <c r="F58" s="82">
        <v>9.3089999999999993</v>
      </c>
      <c r="G58" s="79">
        <f t="shared" si="1"/>
        <v>1198.9992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4609.1999999999989</v>
      </c>
      <c r="F59" s="82">
        <v>6.86</v>
      </c>
      <c r="G59" s="79">
        <f t="shared" si="1"/>
        <v>31619.111999999994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128.80000000000001</v>
      </c>
      <c r="F60" s="82">
        <v>9.3089999999999993</v>
      </c>
      <c r="G60" s="79">
        <f t="shared" si="1"/>
        <v>1198.9992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5156.5999999999995</v>
      </c>
      <c r="F61" s="82">
        <v>6.86</v>
      </c>
      <c r="G61" s="79">
        <f t="shared" si="1"/>
        <v>35374.275999999998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5.9295</v>
      </c>
      <c r="G62" s="79">
        <f t="shared" si="1"/>
        <v>1363.7850000000001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161</v>
      </c>
      <c r="F65" s="82">
        <v>11.832000000000001</v>
      </c>
      <c r="G65" s="79">
        <f t="shared" si="1"/>
        <v>1904.9520000000002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87.399999999999991</v>
      </c>
      <c r="F66" s="82">
        <v>8.0640000000000001</v>
      </c>
      <c r="G66" s="79">
        <f t="shared" si="1"/>
        <v>704.79359999999997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133.39999999999998</v>
      </c>
      <c r="F68" s="82">
        <v>9.1199999999999992</v>
      </c>
      <c r="G68" s="79">
        <f t="shared" si="1"/>
        <v>1216.6079999999997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1219</v>
      </c>
      <c r="F69" s="82">
        <v>11.740999999999998</v>
      </c>
      <c r="G69" s="79">
        <f t="shared" si="1"/>
        <v>14312.278999999997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3215.3999999999996</v>
      </c>
      <c r="F70" s="82">
        <v>14.725999999999999</v>
      </c>
      <c r="G70" s="79">
        <f t="shared" si="1"/>
        <v>47349.980399999993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4241.2</v>
      </c>
      <c r="F71" s="82">
        <v>24.476999999999997</v>
      </c>
      <c r="G71" s="79">
        <f t="shared" ref="G71:G102" si="2">F71*E71</f>
        <v>103811.85239999999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299</v>
      </c>
      <c r="F72" s="82">
        <v>9.8504999999999985</v>
      </c>
      <c r="G72" s="79">
        <f t="shared" si="2"/>
        <v>2945.2994999999996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253</v>
      </c>
      <c r="F73" s="82">
        <v>11.740999999999998</v>
      </c>
      <c r="G73" s="79">
        <f t="shared" si="2"/>
        <v>2970.4729999999995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207</v>
      </c>
      <c r="F74" s="82">
        <v>15.2235</v>
      </c>
      <c r="G74" s="79">
        <f t="shared" si="2"/>
        <v>3151.2644999999998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230</v>
      </c>
      <c r="F75" s="82">
        <v>8.5860000000000003</v>
      </c>
      <c r="G75" s="79">
        <f t="shared" si="2"/>
        <v>1974.78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230</v>
      </c>
      <c r="F76" s="82">
        <v>5.4719999999999995</v>
      </c>
      <c r="G76" s="79">
        <f t="shared" si="2"/>
        <v>1258.56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2300</v>
      </c>
      <c r="F78" s="82">
        <v>0.46019999999999994</v>
      </c>
      <c r="G78" s="79">
        <f t="shared" si="2"/>
        <v>1058.4599999999998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92</v>
      </c>
      <c r="F84" s="82">
        <v>9.604000000000001</v>
      </c>
      <c r="G84" s="79">
        <f t="shared" si="2"/>
        <v>883.5680000000001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92</v>
      </c>
      <c r="F86" s="82">
        <v>3.8939999999999997</v>
      </c>
      <c r="G86" s="79">
        <f t="shared" si="2"/>
        <v>358.24799999999999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0</v>
      </c>
      <c r="F88" s="82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0</v>
      </c>
      <c r="F89" s="82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92</v>
      </c>
      <c r="F91" s="82">
        <v>7.5525000000000002</v>
      </c>
      <c r="G91" s="79">
        <f t="shared" si="2"/>
        <v>694.83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1794</v>
      </c>
      <c r="F92" s="82">
        <v>7.95</v>
      </c>
      <c r="G92" s="79">
        <f t="shared" si="2"/>
        <v>14262.300000000001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276</v>
      </c>
      <c r="F93" s="82">
        <v>9.8000000000000007</v>
      </c>
      <c r="G93" s="79">
        <f t="shared" si="2"/>
        <v>2704.8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207</v>
      </c>
      <c r="F94" s="82">
        <v>19.7</v>
      </c>
      <c r="G94" s="79">
        <f t="shared" si="2"/>
        <v>4077.8999999999996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2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2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552</v>
      </c>
      <c r="F102" s="82">
        <v>7.95</v>
      </c>
      <c r="G102" s="79">
        <f t="shared" si="2"/>
        <v>4388.4000000000005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690</v>
      </c>
      <c r="F103" s="82">
        <v>9.8000000000000007</v>
      </c>
      <c r="G103" s="79">
        <f t="shared" ref="G103:G134" si="3">F103*E103</f>
        <v>6762.0000000000009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138</v>
      </c>
      <c r="F105" s="82">
        <v>7.95</v>
      </c>
      <c r="G105" s="79">
        <f t="shared" si="3"/>
        <v>1097.1000000000001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276</v>
      </c>
      <c r="F106" s="82">
        <v>7.95</v>
      </c>
      <c r="G106" s="79">
        <f t="shared" si="3"/>
        <v>2194.2000000000003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0</v>
      </c>
      <c r="F107" s="82">
        <v>0</v>
      </c>
      <c r="G107" s="79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138</v>
      </c>
      <c r="F108" s="82">
        <v>8.6999999999999993</v>
      </c>
      <c r="G108" s="79">
        <f t="shared" si="3"/>
        <v>1200.5999999999999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0</v>
      </c>
      <c r="F109" s="82">
        <v>0</v>
      </c>
      <c r="G109" s="79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69</v>
      </c>
      <c r="F110" s="82">
        <v>7.95</v>
      </c>
      <c r="G110" s="79">
        <f t="shared" si="3"/>
        <v>548.55000000000007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276</v>
      </c>
      <c r="F111" s="82">
        <v>8.6999999999999993</v>
      </c>
      <c r="G111" s="79">
        <f t="shared" si="3"/>
        <v>2401.1999999999998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230</v>
      </c>
      <c r="F112" s="82">
        <v>2.3010000000000002</v>
      </c>
      <c r="G112" s="79">
        <f t="shared" si="3"/>
        <v>529.23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0</v>
      </c>
      <c r="F113" s="82">
        <v>0</v>
      </c>
      <c r="G113" s="79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285.19999999999993</v>
      </c>
      <c r="F114" s="82">
        <v>7.8199999999999994</v>
      </c>
      <c r="G114" s="79">
        <f t="shared" si="3"/>
        <v>2230.2639999999992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0</v>
      </c>
      <c r="F115" s="82">
        <v>0</v>
      </c>
      <c r="G115" s="79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0</v>
      </c>
      <c r="F116" s="82">
        <v>0</v>
      </c>
      <c r="G116" s="79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920</v>
      </c>
      <c r="F119" s="82">
        <v>1.5044999999999999</v>
      </c>
      <c r="G119" s="79">
        <f t="shared" si="3"/>
        <v>1384.1399999999999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230</v>
      </c>
      <c r="F120" s="82">
        <v>7.0469999999999997</v>
      </c>
      <c r="G120" s="79">
        <f t="shared" si="3"/>
        <v>1620.81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3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3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460</v>
      </c>
      <c r="F127" s="83">
        <v>1.5105</v>
      </c>
      <c r="G127" s="79">
        <f t="shared" si="3"/>
        <v>694.82999999999993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2300</v>
      </c>
      <c r="F128" s="83">
        <v>1.59</v>
      </c>
      <c r="G128" s="79">
        <f t="shared" si="3"/>
        <v>3657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62100</v>
      </c>
      <c r="F129" s="83">
        <v>0.35399999999999998</v>
      </c>
      <c r="G129" s="79">
        <f t="shared" si="3"/>
        <v>21983.399999999998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3">
        <v>0</v>
      </c>
      <c r="G130" s="79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3">
        <v>0</v>
      </c>
      <c r="G131" s="79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3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4.6000000000000005</v>
      </c>
      <c r="F135" s="83">
        <v>198.59100000000001</v>
      </c>
      <c r="G135" s="79">
        <f t="shared" ref="G135" si="4">F135*E135</f>
        <v>913.51860000000011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11.5</v>
      </c>
      <c r="F136" s="83">
        <v>103.03200000000001</v>
      </c>
      <c r="G136" s="79">
        <f t="shared" ref="G136:G139" si="5">F136*E136</f>
        <v>1184.8680000000002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11.5</v>
      </c>
      <c r="F137" s="83">
        <v>124.416</v>
      </c>
      <c r="G137" s="79">
        <f t="shared" si="5"/>
        <v>1430.7839999999999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276</v>
      </c>
      <c r="F139" s="83">
        <v>7.95</v>
      </c>
      <c r="G139" s="79">
        <f t="shared" si="5"/>
        <v>2194.2000000000003</v>
      </c>
      <c r="H139" s="4" t="s">
        <v>255</v>
      </c>
    </row>
    <row r="140" spans="1:10" s="42" customFormat="1" ht="17.25" customHeight="1" x14ac:dyDescent="0.3">
      <c r="A140" s="100" t="s">
        <v>233</v>
      </c>
      <c r="B140" s="100"/>
      <c r="C140" s="43"/>
      <c r="D140" s="44"/>
      <c r="E140" s="45"/>
      <c r="F140" s="46"/>
      <c r="G140" s="74">
        <f>SUM(G7:G139)</f>
        <v>593168.0541999999</v>
      </c>
    </row>
    <row r="141" spans="1:10" ht="26.25" customHeight="1" x14ac:dyDescent="0.25">
      <c r="A141" s="103" t="s">
        <v>195</v>
      </c>
      <c r="B141" s="104"/>
      <c r="C141" s="104"/>
      <c r="D141" s="104"/>
      <c r="E141" s="104"/>
      <c r="F141" s="104"/>
      <c r="G141" s="104"/>
      <c r="H141" s="104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5"/>
      <c r="D143" s="105"/>
      <c r="E143" s="105"/>
      <c r="F143" s="106"/>
      <c r="H143" s="76"/>
      <c r="J143" s="22"/>
    </row>
    <row r="144" spans="1:10" ht="15.75" customHeight="1" x14ac:dyDescent="0.25">
      <c r="B144" s="50" t="s">
        <v>26</v>
      </c>
      <c r="C144" s="107" t="s">
        <v>234</v>
      </c>
      <c r="D144" s="107"/>
      <c r="E144" s="107"/>
      <c r="F144" s="108"/>
      <c r="H144" s="76"/>
      <c r="J144" s="22"/>
    </row>
    <row r="145" spans="2:6" ht="32.25" customHeight="1" x14ac:dyDescent="0.25">
      <c r="B145" s="110"/>
      <c r="C145" s="109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0"/>
      <c r="C146" s="109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1"/>
      <c r="D149" s="102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1"/>
      <c r="D151" s="102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1"/>
      <c r="D160" s="102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113" t="s">
        <v>232</v>
      </c>
      <c r="D165" s="114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111" t="s">
        <v>231</v>
      </c>
      <c r="D166" s="112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327673.10180000006</v>
      </c>
      <c r="F166" s="99"/>
      <c r="G166" s="78">
        <f>ROUND(F166/E166,3)</f>
        <v>0</v>
      </c>
    </row>
    <row r="167" spans="2:7" ht="26.25" customHeight="1" x14ac:dyDescent="0.25">
      <c r="B167"/>
      <c r="C167" s="121" t="s">
        <v>238</v>
      </c>
      <c r="D167" s="122"/>
      <c r="E167" s="97">
        <f>SUBTOTAL(9,G40,G53,G54,G57,G59,G61,G64,G66,G68,G69,G70,G71,G72,G73,G74,G76,G79,G84,G85,G90,G93,G96,G98,G100,G103,G109,G112,G113,G114,G124,G125,G126,G131,G132,G136,G137)</f>
        <v>261417.05239999993</v>
      </c>
      <c r="F167" s="99"/>
      <c r="G167" s="78">
        <f t="shared" ref="G167:G169" si="6">ROUND(F167/E167,3)</f>
        <v>0</v>
      </c>
    </row>
    <row r="168" spans="2:7" ht="15" customHeight="1" x14ac:dyDescent="0.25">
      <c r="B168"/>
      <c r="C168" s="119" t="s">
        <v>239</v>
      </c>
      <c r="D168" s="120"/>
      <c r="E168" s="97">
        <f>SUBTOTAL(9,G15,G16,G24,G26,G27,G33,G34,G77,G80,G87,G94,G101)</f>
        <v>4077.8999999999996</v>
      </c>
      <c r="F168" s="99"/>
      <c r="G168" s="78">
        <f t="shared" si="6"/>
        <v>0</v>
      </c>
    </row>
    <row r="169" spans="2:7" ht="15" customHeight="1" x14ac:dyDescent="0.25">
      <c r="B169"/>
      <c r="C169" s="117" t="s">
        <v>240</v>
      </c>
      <c r="D169" s="118"/>
      <c r="E169" s="97">
        <f>SUBTOTAL(9,G118)</f>
        <v>0</v>
      </c>
      <c r="F169" s="99"/>
      <c r="G169" s="78" t="e">
        <f t="shared" si="6"/>
        <v>#DIV/0!</v>
      </c>
    </row>
    <row r="170" spans="2:7" ht="13.8" x14ac:dyDescent="0.25">
      <c r="B170"/>
      <c r="C170" s="115" t="s">
        <v>233</v>
      </c>
      <c r="D170" s="116"/>
      <c r="E170" s="98">
        <f>SUM(E166:E169)</f>
        <v>593168.05420000001</v>
      </c>
      <c r="F170" s="98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J4" sqref="J4"/>
    </sheetView>
  </sheetViews>
  <sheetFormatPr defaultRowHeight="13.8" x14ac:dyDescent="0.25"/>
  <cols>
    <col min="1" max="1" width="20.6640625" customWidth="1"/>
    <col min="2" max="2" width="15" customWidth="1"/>
    <col min="3" max="3" width="19.6640625" customWidth="1"/>
    <col min="4" max="4" width="13.33203125" customWidth="1"/>
    <col min="13" max="13" width="20" style="84" customWidth="1"/>
    <col min="14" max="14" width="14.5546875" customWidth="1"/>
  </cols>
  <sheetData>
    <row r="1" spans="1:14" ht="50.25" customHeight="1" x14ac:dyDescent="0.25">
      <c r="A1" s="123" t="s">
        <v>275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ht="15.6" x14ac:dyDescent="0.3">
      <c r="A2" s="94" t="s">
        <v>265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91">
        <v>593168</v>
      </c>
    </row>
    <row r="3" spans="1:14" ht="15.6" x14ac:dyDescent="0.3">
      <c r="A3" s="94" t="s">
        <v>266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91">
        <v>420506</v>
      </c>
    </row>
    <row r="4" spans="1:14" ht="15.6" x14ac:dyDescent="0.3">
      <c r="A4" s="94" t="s">
        <v>267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91">
        <v>923825</v>
      </c>
    </row>
    <row r="5" spans="1:14" ht="15.6" x14ac:dyDescent="0.3">
      <c r="A5" s="87" t="s">
        <v>268</v>
      </c>
      <c r="B5" s="87"/>
      <c r="C5" s="87"/>
      <c r="D5" s="88"/>
      <c r="E5" s="87"/>
      <c r="F5" s="87"/>
      <c r="G5" s="89"/>
      <c r="H5" s="89"/>
      <c r="I5" s="89"/>
      <c r="J5" s="89"/>
      <c r="K5" s="89"/>
      <c r="L5" s="89"/>
      <c r="M5" s="90"/>
      <c r="N5" s="91">
        <v>1759563</v>
      </c>
    </row>
    <row r="6" spans="1:14" ht="15.75" customHeight="1" x14ac:dyDescent="0.3">
      <c r="A6" s="87" t="s">
        <v>269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  <c r="N6" s="92">
        <v>2009269</v>
      </c>
    </row>
    <row r="7" spans="1:14" ht="15.6" x14ac:dyDescent="0.3">
      <c r="A7" s="94" t="s">
        <v>270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N7" s="93">
        <v>1177236</v>
      </c>
    </row>
    <row r="8" spans="1:14" ht="15.6" x14ac:dyDescent="0.3">
      <c r="A8" s="87" t="s">
        <v>271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  <c r="N8" s="91">
        <v>924254</v>
      </c>
    </row>
    <row r="9" spans="1:14" ht="15.6" x14ac:dyDescent="0.3">
      <c r="A9" s="94" t="s">
        <v>272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  <c r="N9" s="93">
        <v>1520018</v>
      </c>
    </row>
    <row r="10" spans="1:14" ht="15.6" x14ac:dyDescent="0.3">
      <c r="A10" s="94" t="s">
        <v>273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91">
        <v>707902</v>
      </c>
    </row>
    <row r="11" spans="1:14" x14ac:dyDescent="0.25">
      <c r="A11" s="124" t="s">
        <v>274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  <c r="N11" s="91">
        <f>SUM(N2:N10)</f>
        <v>10035741</v>
      </c>
    </row>
    <row r="12" spans="1:14" x14ac:dyDescent="0.25">
      <c r="N12" s="86"/>
    </row>
    <row r="13" spans="1:14" x14ac:dyDescent="0.25">
      <c r="N13" s="86"/>
    </row>
    <row r="14" spans="1:14" x14ac:dyDescent="0.25">
      <c r="N14" s="86"/>
    </row>
    <row r="15" spans="1:14" x14ac:dyDescent="0.25">
      <c r="N15" s="86"/>
    </row>
    <row r="16" spans="1:14" x14ac:dyDescent="0.25">
      <c r="N16" s="86"/>
    </row>
    <row r="17" spans="14:14" x14ac:dyDescent="0.25">
      <c r="N17" s="84"/>
    </row>
    <row r="18" spans="14:14" x14ac:dyDescent="0.25">
      <c r="N18" s="85"/>
    </row>
    <row r="19" spans="14:14" x14ac:dyDescent="0.25">
      <c r="N19" s="85"/>
    </row>
  </sheetData>
  <mergeCells count="2">
    <mergeCell ref="A1:N1"/>
    <mergeCell ref="A11:M11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2022-11-10T14:19:12Z</cp:lastPrinted>
  <dcterms:created xsi:type="dcterms:W3CDTF">2012-03-14T10:26:47Z</dcterms:created>
  <dcterms:modified xsi:type="dcterms:W3CDTF">2022-11-21T11:20:54Z</dcterms:modified>
</cp:coreProperties>
</file>