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bomir.lobotka\Documents\TPV\IA\2022\Projekčný príprava schválených investícií v predbežnom pláne\Vodozádržné opatrenia\"/>
    </mc:Choice>
  </mc:AlternateContent>
  <bookViews>
    <workbookView xWindow="22950" yWindow="-90" windowWidth="23235" windowHeight="12435"/>
  </bookViews>
  <sheets>
    <sheet name="Hárok1" sheetId="1" r:id="rId1"/>
    <sheet name="Hárok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H17" i="1"/>
  <c r="L15" i="1"/>
  <c r="P16" i="1"/>
  <c r="M15" i="1"/>
  <c r="L14" i="1"/>
  <c r="M14" i="1"/>
  <c r="H14" i="1"/>
  <c r="L13" i="1"/>
  <c r="M13" i="1"/>
  <c r="L11" i="1"/>
  <c r="L12" i="1"/>
  <c r="M12" i="1"/>
  <c r="H12" i="1"/>
  <c r="M11" i="1"/>
  <c r="M10" i="1"/>
  <c r="L10" i="1"/>
  <c r="H10" i="1"/>
  <c r="L9" i="1"/>
  <c r="M9" i="1"/>
  <c r="H9" i="1"/>
  <c r="M8" i="1"/>
  <c r="M7" i="1"/>
  <c r="L7" i="1"/>
</calcChain>
</file>

<file path=xl/sharedStrings.xml><?xml version="1.0" encoding="utf-8"?>
<sst xmlns="http://schemas.openxmlformats.org/spreadsheetml/2006/main" count="108" uniqueCount="53">
  <si>
    <t>číslo</t>
  </si>
  <si>
    <t>parcela</t>
  </si>
  <si>
    <t>KU</t>
  </si>
  <si>
    <t>tok</t>
  </si>
  <si>
    <t>objem vody</t>
  </si>
  <si>
    <t>výška hrádze</t>
  </si>
  <si>
    <t>druh hradenia</t>
  </si>
  <si>
    <t xml:space="preserve">druh vodnej stavby </t>
  </si>
  <si>
    <t>výmera hladiny</t>
  </si>
  <si>
    <t>účel</t>
  </si>
  <si>
    <t xml:space="preserve">Umiestnenie </t>
  </si>
  <si>
    <t>dĺžka v korune</t>
  </si>
  <si>
    <t>šírka koruny</t>
  </si>
  <si>
    <t>Poznámky</t>
  </si>
  <si>
    <t xml:space="preserve">Druh hydroizolácie </t>
  </si>
  <si>
    <t xml:space="preserve">Dúbravy pod lúkou </t>
  </si>
  <si>
    <t>MVN</t>
  </si>
  <si>
    <t>Mimo toku</t>
  </si>
  <si>
    <t>akumulácia VZ</t>
  </si>
  <si>
    <t>m2</t>
  </si>
  <si>
    <t>m3</t>
  </si>
  <si>
    <t>m</t>
  </si>
  <si>
    <t>zemná hrádza</t>
  </si>
  <si>
    <t>kaučuková f. + íl . Tes.</t>
  </si>
  <si>
    <t>Zlatníky</t>
  </si>
  <si>
    <t>Lipovec</t>
  </si>
  <si>
    <t>Výmera povodia</t>
  </si>
  <si>
    <t>km2</t>
  </si>
  <si>
    <t>rkm</t>
  </si>
  <si>
    <t>Hiršgrab</t>
  </si>
  <si>
    <t>Zlatníky   CKN</t>
  </si>
  <si>
    <t>Chotinka</t>
  </si>
  <si>
    <t>Prehrádzka</t>
  </si>
  <si>
    <t>na toku</t>
  </si>
  <si>
    <t>Konská</t>
  </si>
  <si>
    <t>Hlboka jarok</t>
  </si>
  <si>
    <t>gabion</t>
  </si>
  <si>
    <t>Bystre lúka</t>
  </si>
  <si>
    <t>4108/5</t>
  </si>
  <si>
    <t>Bystrý potok</t>
  </si>
  <si>
    <t>Bystre pod mostom</t>
  </si>
  <si>
    <t>Mankovec</t>
  </si>
  <si>
    <t>3881/1</t>
  </si>
  <si>
    <t>2x DN 160</t>
  </si>
  <si>
    <t>Mankovec pod Januškou</t>
  </si>
  <si>
    <t>Sakova</t>
  </si>
  <si>
    <t>4004/2</t>
  </si>
  <si>
    <t xml:space="preserve">Delnište </t>
  </si>
  <si>
    <t>Biotop Js+Jš</t>
  </si>
  <si>
    <t>Spolu</t>
  </si>
  <si>
    <t>4106/3</t>
  </si>
  <si>
    <t>Tabuľka vodných stavieb (stavebných objektov) pre vodozádržné opatrenia na LS Duchonka</t>
  </si>
  <si>
    <t>Názov vodných stavieb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</si>
</sst>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" fontId="4" fillId="0" borderId="0" xfId="0" applyNumberFormat="1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7" xfId="0" applyFont="1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7" fontId="4" fillId="0" borderId="0" xfId="0" applyNumberFormat="1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1"/>
  <sheetViews>
    <sheetView tabSelected="1" zoomScale="80" zoomScaleNormal="80" workbookViewId="0">
      <selection activeCell="B5" sqref="B5:S17"/>
    </sheetView>
  </sheetViews>
  <sheetFormatPr defaultRowHeight="15" x14ac:dyDescent="0.25"/>
  <cols>
    <col min="1" max="1" width="4" customWidth="1"/>
    <col min="2" max="2" width="5.42578125" customWidth="1"/>
    <col min="3" max="3" width="28" customWidth="1"/>
    <col min="4" max="4" width="9.7109375" customWidth="1"/>
    <col min="5" max="5" width="15.140625" customWidth="1"/>
    <col min="6" max="7" width="12.42578125" customWidth="1"/>
    <col min="8" max="8" width="16.5703125" customWidth="1"/>
    <col min="9" max="9" width="22.5703125" customWidth="1"/>
    <col min="10" max="10" width="13.140625" customWidth="1"/>
    <col min="11" max="11" width="15.85546875" customWidth="1"/>
    <col min="12" max="12" width="16.5703125" customWidth="1"/>
    <col min="13" max="13" width="14.85546875" customWidth="1"/>
    <col min="14" max="14" width="16.42578125" customWidth="1"/>
    <col min="15" max="15" width="13.85546875" customWidth="1"/>
    <col min="16" max="16" width="17" customWidth="1"/>
    <col min="17" max="17" width="12.85546875" customWidth="1"/>
    <col min="18" max="18" width="22.7109375" customWidth="1"/>
    <col min="19" max="19" width="13.7109375" customWidth="1"/>
  </cols>
  <sheetData>
    <row r="2" spans="1:21" x14ac:dyDescent="0.25">
      <c r="B2" t="s">
        <v>51</v>
      </c>
    </row>
    <row r="4" spans="1:21" ht="15.75" thickBot="1" x14ac:dyDescent="0.3"/>
    <row r="5" spans="1:21" ht="15.75" x14ac:dyDescent="0.25">
      <c r="B5" s="21" t="s">
        <v>0</v>
      </c>
      <c r="C5" s="22" t="s">
        <v>52</v>
      </c>
      <c r="D5" s="22" t="s">
        <v>1</v>
      </c>
      <c r="E5" s="22" t="s">
        <v>2</v>
      </c>
      <c r="F5" s="22" t="s">
        <v>3</v>
      </c>
      <c r="G5" s="22" t="s">
        <v>28</v>
      </c>
      <c r="H5" s="22" t="s">
        <v>26</v>
      </c>
      <c r="I5" s="22" t="s">
        <v>7</v>
      </c>
      <c r="J5" s="22" t="s">
        <v>10</v>
      </c>
      <c r="K5" s="22" t="s">
        <v>9</v>
      </c>
      <c r="L5" s="22" t="s">
        <v>8</v>
      </c>
      <c r="M5" s="22" t="s">
        <v>4</v>
      </c>
      <c r="N5" s="22" t="s">
        <v>6</v>
      </c>
      <c r="O5" s="22" t="s">
        <v>5</v>
      </c>
      <c r="P5" s="22" t="s">
        <v>11</v>
      </c>
      <c r="Q5" s="22" t="s">
        <v>12</v>
      </c>
      <c r="R5" s="22" t="s">
        <v>14</v>
      </c>
      <c r="S5" s="23" t="s">
        <v>13</v>
      </c>
      <c r="T5" s="14"/>
      <c r="U5" s="14"/>
    </row>
    <row r="6" spans="1:21" ht="15.75" x14ac:dyDescent="0.25">
      <c r="B6" s="24"/>
      <c r="C6" s="18"/>
      <c r="D6" s="18"/>
      <c r="E6" s="18"/>
      <c r="F6" s="18"/>
      <c r="G6" s="18"/>
      <c r="H6" s="17" t="s">
        <v>27</v>
      </c>
      <c r="I6" s="17"/>
      <c r="J6" s="17"/>
      <c r="K6" s="17"/>
      <c r="L6" s="17" t="s">
        <v>19</v>
      </c>
      <c r="M6" s="17" t="s">
        <v>20</v>
      </c>
      <c r="N6" s="17"/>
      <c r="O6" s="17" t="s">
        <v>21</v>
      </c>
      <c r="P6" s="17" t="s">
        <v>21</v>
      </c>
      <c r="Q6" s="17" t="s">
        <v>21</v>
      </c>
      <c r="R6" s="18"/>
      <c r="S6" s="25"/>
      <c r="T6" s="16"/>
      <c r="U6" s="14"/>
    </row>
    <row r="7" spans="1:21" x14ac:dyDescent="0.25">
      <c r="B7" s="26">
        <v>1</v>
      </c>
      <c r="C7" s="19" t="s">
        <v>15</v>
      </c>
      <c r="D7" s="19">
        <v>4185</v>
      </c>
      <c r="E7" s="19" t="s">
        <v>24</v>
      </c>
      <c r="F7" s="19" t="s">
        <v>25</v>
      </c>
      <c r="G7" s="19">
        <v>1.71</v>
      </c>
      <c r="H7" s="19">
        <v>1.6639999999999999</v>
      </c>
      <c r="I7" s="19" t="s">
        <v>16</v>
      </c>
      <c r="J7" s="19" t="s">
        <v>17</v>
      </c>
      <c r="K7" s="19" t="s">
        <v>18</v>
      </c>
      <c r="L7" s="19">
        <f>100*40</f>
        <v>4000</v>
      </c>
      <c r="M7" s="19">
        <f>100*40*3</f>
        <v>12000</v>
      </c>
      <c r="N7" s="19" t="s">
        <v>22</v>
      </c>
      <c r="O7" s="19">
        <v>5</v>
      </c>
      <c r="P7" s="19">
        <v>50</v>
      </c>
      <c r="Q7" s="19">
        <v>4</v>
      </c>
      <c r="R7" s="19" t="s">
        <v>23</v>
      </c>
      <c r="S7" s="27"/>
      <c r="T7" s="16"/>
      <c r="U7" s="14"/>
    </row>
    <row r="8" spans="1:21" x14ac:dyDescent="0.25">
      <c r="B8" s="26">
        <v>2</v>
      </c>
      <c r="C8" s="19" t="s">
        <v>29</v>
      </c>
      <c r="D8" s="19">
        <v>4150</v>
      </c>
      <c r="E8" s="19" t="s">
        <v>30</v>
      </c>
      <c r="F8" s="19" t="s">
        <v>31</v>
      </c>
      <c r="G8" s="19">
        <v>4.03</v>
      </c>
      <c r="H8" s="19">
        <v>2.57</v>
      </c>
      <c r="I8" s="19" t="s">
        <v>32</v>
      </c>
      <c r="J8" s="19" t="s">
        <v>33</v>
      </c>
      <c r="K8" s="19" t="s">
        <v>18</v>
      </c>
      <c r="L8" s="19">
        <v>500</v>
      </c>
      <c r="M8" s="19">
        <f>10*50*2</f>
        <v>1000</v>
      </c>
      <c r="N8" s="19" t="s">
        <v>36</v>
      </c>
      <c r="O8" s="19">
        <v>3</v>
      </c>
      <c r="P8" s="19">
        <v>20</v>
      </c>
      <c r="Q8" s="19">
        <v>2</v>
      </c>
      <c r="R8" s="19"/>
      <c r="S8" s="27"/>
      <c r="T8" s="16"/>
      <c r="U8" s="14"/>
    </row>
    <row r="9" spans="1:21" x14ac:dyDescent="0.25">
      <c r="B9" s="36">
        <v>3</v>
      </c>
      <c r="C9" s="20" t="s">
        <v>34</v>
      </c>
      <c r="D9" s="20">
        <v>4139</v>
      </c>
      <c r="E9" s="20" t="s">
        <v>30</v>
      </c>
      <c r="F9" s="20" t="s">
        <v>31</v>
      </c>
      <c r="G9" s="20">
        <v>2.72</v>
      </c>
      <c r="H9" s="20">
        <f>1.77+G8</f>
        <v>5.8000000000000007</v>
      </c>
      <c r="I9" s="20" t="s">
        <v>32</v>
      </c>
      <c r="J9" s="20" t="s">
        <v>33</v>
      </c>
      <c r="K9" s="20" t="s">
        <v>18</v>
      </c>
      <c r="L9" s="20">
        <f>20*60</f>
        <v>1200</v>
      </c>
      <c r="M9" s="20">
        <f>2.5*20*60</f>
        <v>3000</v>
      </c>
      <c r="N9" s="20" t="s">
        <v>36</v>
      </c>
      <c r="O9" s="20">
        <v>4</v>
      </c>
      <c r="P9" s="20">
        <v>25</v>
      </c>
      <c r="Q9" s="20">
        <v>2</v>
      </c>
      <c r="R9" s="20"/>
      <c r="S9" s="37"/>
      <c r="T9" s="16"/>
      <c r="U9" s="14"/>
    </row>
    <row r="10" spans="1:21" x14ac:dyDescent="0.25">
      <c r="B10" s="26">
        <v>4</v>
      </c>
      <c r="C10" s="19" t="s">
        <v>35</v>
      </c>
      <c r="D10" s="19">
        <v>4167</v>
      </c>
      <c r="E10" s="19" t="s">
        <v>30</v>
      </c>
      <c r="F10" s="19" t="s">
        <v>31</v>
      </c>
      <c r="G10" s="19">
        <v>2.2200000000000002</v>
      </c>
      <c r="H10" s="19">
        <f>0.46+H9</f>
        <v>6.2600000000000007</v>
      </c>
      <c r="I10" s="19" t="s">
        <v>16</v>
      </c>
      <c r="J10" s="19" t="s">
        <v>17</v>
      </c>
      <c r="K10" s="19" t="s">
        <v>18</v>
      </c>
      <c r="L10" s="19">
        <f>100*40</f>
        <v>4000</v>
      </c>
      <c r="M10" s="19">
        <f>3*80*30</f>
        <v>7200</v>
      </c>
      <c r="N10" s="19" t="s">
        <v>22</v>
      </c>
      <c r="O10" s="19">
        <v>4</v>
      </c>
      <c r="P10" s="19">
        <v>45</v>
      </c>
      <c r="Q10" s="19">
        <v>4</v>
      </c>
      <c r="R10" s="19" t="s">
        <v>23</v>
      </c>
      <c r="S10" s="27"/>
      <c r="T10" s="16"/>
      <c r="U10" s="14"/>
    </row>
    <row r="11" spans="1:21" x14ac:dyDescent="0.25">
      <c r="B11" s="26">
        <v>5</v>
      </c>
      <c r="C11" s="19" t="s">
        <v>37</v>
      </c>
      <c r="D11" s="19" t="s">
        <v>38</v>
      </c>
      <c r="E11" s="19" t="s">
        <v>30</v>
      </c>
      <c r="F11" s="19" t="s">
        <v>39</v>
      </c>
      <c r="G11" s="19">
        <v>0.25700000000000001</v>
      </c>
      <c r="H11" s="19">
        <v>2.42</v>
      </c>
      <c r="I11" s="19" t="s">
        <v>16</v>
      </c>
      <c r="J11" s="19" t="s">
        <v>17</v>
      </c>
      <c r="K11" s="19" t="s">
        <v>18</v>
      </c>
      <c r="L11" s="19">
        <f>100*50</f>
        <v>5000</v>
      </c>
      <c r="M11" s="19">
        <f>45*100*3</f>
        <v>13500</v>
      </c>
      <c r="N11" s="19" t="s">
        <v>22</v>
      </c>
      <c r="O11" s="19">
        <v>4</v>
      </c>
      <c r="P11" s="19">
        <v>155</v>
      </c>
      <c r="Q11" s="19">
        <v>4</v>
      </c>
      <c r="R11" s="19" t="s">
        <v>23</v>
      </c>
      <c r="S11" s="27"/>
      <c r="T11" s="16"/>
      <c r="U11" s="14"/>
    </row>
    <row r="12" spans="1:21" x14ac:dyDescent="0.25">
      <c r="B12" s="26">
        <v>6</v>
      </c>
      <c r="C12" s="19" t="s">
        <v>40</v>
      </c>
      <c r="D12" s="19">
        <v>4110</v>
      </c>
      <c r="E12" s="19" t="s">
        <v>30</v>
      </c>
      <c r="F12" s="19" t="s">
        <v>39</v>
      </c>
      <c r="G12" s="19">
        <v>2.14</v>
      </c>
      <c r="H12" s="19">
        <f>H11-0.58</f>
        <v>1.8399999999999999</v>
      </c>
      <c r="I12" s="19" t="s">
        <v>16</v>
      </c>
      <c r="J12" s="19" t="s">
        <v>17</v>
      </c>
      <c r="K12" s="19" t="s">
        <v>18</v>
      </c>
      <c r="L12" s="19">
        <f>20*60</f>
        <v>1200</v>
      </c>
      <c r="M12" s="19">
        <f>20*60*2.5</f>
        <v>3000</v>
      </c>
      <c r="N12" s="19" t="s">
        <v>22</v>
      </c>
      <c r="O12" s="19">
        <v>3.5</v>
      </c>
      <c r="P12" s="19">
        <v>35</v>
      </c>
      <c r="Q12" s="19">
        <v>4</v>
      </c>
      <c r="R12" s="19" t="s">
        <v>23</v>
      </c>
      <c r="S12" s="27"/>
      <c r="T12" s="16"/>
      <c r="U12" s="14"/>
    </row>
    <row r="13" spans="1:21" ht="15.75" x14ac:dyDescent="0.25">
      <c r="A13" s="1"/>
      <c r="B13" s="26">
        <v>7</v>
      </c>
      <c r="C13" s="19" t="s">
        <v>41</v>
      </c>
      <c r="D13" s="19" t="s">
        <v>42</v>
      </c>
      <c r="E13" s="19" t="s">
        <v>30</v>
      </c>
      <c r="F13" s="19" t="s">
        <v>41</v>
      </c>
      <c r="G13" s="19">
        <v>0.3</v>
      </c>
      <c r="H13" s="19">
        <v>3.2759999999999998</v>
      </c>
      <c r="I13" s="20" t="s">
        <v>32</v>
      </c>
      <c r="J13" s="20" t="s">
        <v>33</v>
      </c>
      <c r="K13" s="20" t="s">
        <v>18</v>
      </c>
      <c r="L13" s="20">
        <f>30*20</f>
        <v>600</v>
      </c>
      <c r="M13" s="20">
        <f>30*20*3</f>
        <v>1800</v>
      </c>
      <c r="N13" s="20" t="s">
        <v>36</v>
      </c>
      <c r="O13" s="20">
        <v>4</v>
      </c>
      <c r="P13" s="20">
        <v>35</v>
      </c>
      <c r="Q13" s="20">
        <v>2</v>
      </c>
      <c r="R13" s="20"/>
      <c r="S13" s="27" t="s">
        <v>43</v>
      </c>
      <c r="T13" s="16"/>
      <c r="U13" s="14"/>
    </row>
    <row r="14" spans="1:21" ht="15.75" x14ac:dyDescent="0.25">
      <c r="A14" s="1"/>
      <c r="B14" s="26">
        <v>8</v>
      </c>
      <c r="C14" s="19" t="s">
        <v>44</v>
      </c>
      <c r="D14" s="19">
        <v>4062</v>
      </c>
      <c r="E14" s="19" t="s">
        <v>30</v>
      </c>
      <c r="F14" s="19" t="s">
        <v>41</v>
      </c>
      <c r="G14" s="19">
        <v>1.1000000000000001</v>
      </c>
      <c r="H14" s="19">
        <f>3.276-0.7</f>
        <v>2.5759999999999996</v>
      </c>
      <c r="I14" s="20" t="s">
        <v>32</v>
      </c>
      <c r="J14" s="20" t="s">
        <v>33</v>
      </c>
      <c r="K14" s="20" t="s">
        <v>18</v>
      </c>
      <c r="L14" s="20">
        <f>40*12</f>
        <v>480</v>
      </c>
      <c r="M14" s="20">
        <f>40*12*2</f>
        <v>960</v>
      </c>
      <c r="N14" s="20" t="s">
        <v>36</v>
      </c>
      <c r="O14" s="20">
        <v>3</v>
      </c>
      <c r="P14" s="20">
        <v>22</v>
      </c>
      <c r="Q14" s="20">
        <v>2</v>
      </c>
      <c r="R14" s="20"/>
      <c r="S14" s="27" t="s">
        <v>43</v>
      </c>
      <c r="T14" s="16"/>
      <c r="U14" s="14"/>
    </row>
    <row r="15" spans="1:21" ht="15.75" x14ac:dyDescent="0.25">
      <c r="A15" s="1"/>
      <c r="B15" s="26">
        <v>9</v>
      </c>
      <c r="C15" s="19" t="s">
        <v>45</v>
      </c>
      <c r="D15" s="19" t="s">
        <v>46</v>
      </c>
      <c r="E15" s="19" t="s">
        <v>30</v>
      </c>
      <c r="F15" s="19" t="s">
        <v>45</v>
      </c>
      <c r="G15" s="19">
        <v>0.8</v>
      </c>
      <c r="H15" s="19">
        <v>1.1499999999999999</v>
      </c>
      <c r="I15" s="20" t="s">
        <v>32</v>
      </c>
      <c r="J15" s="20" t="s">
        <v>33</v>
      </c>
      <c r="K15" s="20" t="s">
        <v>18</v>
      </c>
      <c r="L15" s="20">
        <f>40*11</f>
        <v>440</v>
      </c>
      <c r="M15" s="20">
        <f>40*11*2.5</f>
        <v>1100</v>
      </c>
      <c r="N15" s="20" t="s">
        <v>36</v>
      </c>
      <c r="O15" s="20">
        <v>4</v>
      </c>
      <c r="P15" s="20">
        <v>20</v>
      </c>
      <c r="Q15" s="20">
        <v>2</v>
      </c>
      <c r="R15" s="20"/>
      <c r="S15" s="27" t="s">
        <v>43</v>
      </c>
      <c r="T15" s="16"/>
      <c r="U15" s="14"/>
    </row>
    <row r="16" spans="1:21" ht="16.5" thickBot="1" x14ac:dyDescent="0.3">
      <c r="A16" s="1"/>
      <c r="B16" s="28">
        <v>10</v>
      </c>
      <c r="C16" s="29" t="s">
        <v>47</v>
      </c>
      <c r="D16" s="29" t="s">
        <v>50</v>
      </c>
      <c r="E16" s="29" t="s">
        <v>30</v>
      </c>
      <c r="F16" s="29" t="s">
        <v>39</v>
      </c>
      <c r="G16" s="29">
        <v>0.1</v>
      </c>
      <c r="H16" s="31">
        <v>1</v>
      </c>
      <c r="I16" s="31" t="s">
        <v>16</v>
      </c>
      <c r="J16" s="31" t="s">
        <v>17</v>
      </c>
      <c r="K16" s="32" t="s">
        <v>18</v>
      </c>
      <c r="L16" s="31">
        <v>4800</v>
      </c>
      <c r="M16" s="31">
        <v>7800</v>
      </c>
      <c r="N16" s="29" t="s">
        <v>22</v>
      </c>
      <c r="O16" s="29">
        <v>4</v>
      </c>
      <c r="P16" s="29">
        <f>110+80</f>
        <v>190</v>
      </c>
      <c r="Q16" s="29"/>
      <c r="R16" s="29"/>
      <c r="S16" s="30" t="s">
        <v>48</v>
      </c>
      <c r="T16" s="16"/>
      <c r="U16" s="14"/>
    </row>
    <row r="17" spans="1:21" ht="16.5" thickBot="1" x14ac:dyDescent="0.3">
      <c r="A17" s="1"/>
      <c r="B17" s="14"/>
      <c r="C17" s="14"/>
      <c r="D17" s="14"/>
      <c r="E17" s="14"/>
      <c r="F17" s="14"/>
      <c r="G17" s="14"/>
      <c r="H17" s="33">
        <f>SUM(H6:H16)</f>
        <v>28.555999999999997</v>
      </c>
      <c r="I17" s="34"/>
      <c r="J17" s="34"/>
      <c r="K17" s="34" t="s">
        <v>49</v>
      </c>
      <c r="L17" s="34">
        <f>SUM(L6:L16)</f>
        <v>22220</v>
      </c>
      <c r="M17" s="35">
        <f>SUM(M6:M16)</f>
        <v>51360</v>
      </c>
      <c r="N17" s="14"/>
      <c r="O17" s="14"/>
      <c r="P17" s="14"/>
      <c r="Q17" s="14"/>
      <c r="R17" s="14"/>
      <c r="S17" s="14"/>
      <c r="T17" s="16"/>
      <c r="U17" s="14"/>
    </row>
    <row r="18" spans="1:21" ht="15.75" x14ac:dyDescent="0.25">
      <c r="A18" s="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ht="15.75" x14ac:dyDescent="0.25">
      <c r="A19" s="1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15.75" x14ac:dyDescent="0.25">
      <c r="A20" s="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ht="15.75" x14ac:dyDescent="0.25">
      <c r="A21" s="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15.75" x14ac:dyDescent="0.25">
      <c r="A22" s="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ht="15.75" x14ac:dyDescent="0.25">
      <c r="A23" s="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x14ac:dyDescent="0.25">
      <c r="A24" s="2"/>
      <c r="B24" s="8"/>
      <c r="C24" s="8"/>
      <c r="D24" s="15"/>
      <c r="E24" s="8"/>
      <c r="F24" s="9"/>
      <c r="G24" s="9"/>
      <c r="H24" s="9"/>
      <c r="I24" s="9"/>
      <c r="J24" s="9"/>
      <c r="K24" s="9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25">
      <c r="A25" s="2"/>
      <c r="B25" s="8"/>
      <c r="C25" s="8"/>
      <c r="D25" s="15"/>
      <c r="E25" s="8"/>
      <c r="F25" s="8"/>
      <c r="G25" s="8"/>
      <c r="H25" s="8"/>
      <c r="I25" s="8"/>
      <c r="J25" s="8"/>
      <c r="K25" s="8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15.75" x14ac:dyDescent="0.25">
      <c r="A26" s="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ht="15" customHeight="1" x14ac:dyDescent="0.25">
      <c r="A27" s="1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ht="15.75" x14ac:dyDescent="0.25">
      <c r="A28" s="1"/>
    </row>
    <row r="29" spans="1:21" ht="15.75" x14ac:dyDescent="0.25">
      <c r="A29" s="1"/>
    </row>
    <row r="30" spans="1:21" ht="15.75" x14ac:dyDescent="0.25">
      <c r="A30" s="1"/>
    </row>
    <row r="31" spans="1:21" ht="15.75" x14ac:dyDescent="0.25">
      <c r="A31" s="1"/>
    </row>
    <row r="32" spans="1:21" ht="15.75" x14ac:dyDescent="0.25">
      <c r="A32" s="1"/>
    </row>
    <row r="33" spans="1:11" ht="15.75" x14ac:dyDescent="0.25">
      <c r="A33" s="1"/>
    </row>
    <row r="34" spans="1:11" ht="15.75" x14ac:dyDescent="0.25">
      <c r="A34" s="1"/>
    </row>
    <row r="35" spans="1:11" ht="15.75" x14ac:dyDescent="0.25">
      <c r="A35" s="1"/>
    </row>
    <row r="36" spans="1:11" x14ac:dyDescent="0.25">
      <c r="A36" s="2"/>
      <c r="B36" s="2"/>
      <c r="C36" s="2"/>
      <c r="D36" s="2"/>
      <c r="E36" s="3"/>
      <c r="F36" s="4"/>
      <c r="G36" s="4"/>
      <c r="H36" s="4"/>
      <c r="I36" s="4"/>
      <c r="J36" s="4"/>
      <c r="K36" s="4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10"/>
      <c r="K38" s="10"/>
    </row>
    <row r="39" spans="1:11" x14ac:dyDescent="0.25">
      <c r="A39" s="39"/>
      <c r="B39" s="39"/>
      <c r="C39" s="8"/>
      <c r="D39" s="40"/>
      <c r="E39" s="39"/>
      <c r="F39" s="6"/>
      <c r="G39" s="6"/>
      <c r="H39" s="6"/>
      <c r="I39" s="6"/>
      <c r="J39" s="6"/>
      <c r="K39" s="6"/>
    </row>
    <row r="40" spans="1:11" x14ac:dyDescent="0.25">
      <c r="A40" s="39"/>
      <c r="B40" s="39"/>
      <c r="C40" s="8"/>
      <c r="D40" s="40"/>
      <c r="E40" s="39"/>
      <c r="F40" s="7"/>
      <c r="G40" s="7"/>
      <c r="H40" s="7"/>
      <c r="I40" s="6"/>
      <c r="J40" s="6"/>
      <c r="K40" s="6"/>
    </row>
    <row r="41" spans="1:11" x14ac:dyDescent="0.25">
      <c r="A41" s="39"/>
      <c r="B41" s="39"/>
      <c r="C41" s="8"/>
      <c r="D41" s="40"/>
      <c r="E41" s="39"/>
      <c r="F41" s="5"/>
      <c r="G41" s="5"/>
      <c r="H41" s="5"/>
      <c r="I41" s="4"/>
      <c r="J41" s="4"/>
      <c r="K41" s="4"/>
    </row>
    <row r="42" spans="1:11" x14ac:dyDescent="0.25">
      <c r="A42" s="41"/>
      <c r="B42" s="40"/>
      <c r="C42" s="13"/>
      <c r="D42" s="42"/>
      <c r="E42" s="40"/>
      <c r="F42" s="41"/>
      <c r="G42" s="9"/>
      <c r="H42" s="9"/>
      <c r="I42" s="39"/>
      <c r="J42" s="8"/>
      <c r="K42" s="8"/>
    </row>
    <row r="43" spans="1:11" x14ac:dyDescent="0.25">
      <c r="A43" s="41"/>
      <c r="B43" s="40"/>
      <c r="C43" s="13"/>
      <c r="D43" s="42"/>
      <c r="E43" s="40"/>
      <c r="F43" s="41"/>
      <c r="G43" s="9"/>
      <c r="H43" s="9"/>
      <c r="I43" s="39"/>
      <c r="J43" s="8"/>
      <c r="K43" s="8"/>
    </row>
    <row r="44" spans="1:11" x14ac:dyDescent="0.25">
      <c r="A44" s="41"/>
      <c r="B44" s="40"/>
      <c r="C44" s="13"/>
      <c r="D44" s="42"/>
      <c r="E44" s="40"/>
      <c r="F44" s="41"/>
      <c r="G44" s="9"/>
      <c r="H44" s="9"/>
      <c r="I44" s="39"/>
      <c r="J44" s="8"/>
      <c r="K44" s="8"/>
    </row>
    <row r="45" spans="1:11" ht="15.75" x14ac:dyDescent="0.25">
      <c r="A45" s="41"/>
      <c r="B45" s="43"/>
      <c r="C45" s="43"/>
      <c r="D45" s="43"/>
      <c r="E45" s="43"/>
      <c r="F45" s="41"/>
      <c r="G45" s="9"/>
      <c r="H45" s="9"/>
      <c r="I45" s="44"/>
      <c r="J45" s="11"/>
      <c r="K45" s="11"/>
    </row>
    <row r="46" spans="1:11" ht="15.75" x14ac:dyDescent="0.25">
      <c r="A46" s="41"/>
      <c r="B46" s="43"/>
      <c r="C46" s="43"/>
      <c r="D46" s="43"/>
      <c r="E46" s="43"/>
      <c r="F46" s="41"/>
      <c r="G46" s="9"/>
      <c r="H46" s="9"/>
      <c r="I46" s="45"/>
      <c r="J46" s="12"/>
      <c r="K46" s="12"/>
    </row>
    <row r="47" spans="1:11" x14ac:dyDescent="0.25">
      <c r="A47" s="9"/>
      <c r="B47" s="46"/>
      <c r="C47" s="46"/>
      <c r="D47" s="47"/>
      <c r="E47" s="47"/>
      <c r="F47" s="9"/>
      <c r="G47" s="9"/>
      <c r="H47" s="9"/>
      <c r="I47" s="8"/>
      <c r="J47" s="8"/>
      <c r="K47" s="8"/>
    </row>
    <row r="48" spans="1:11" x14ac:dyDescent="0.25">
      <c r="A48" s="9"/>
      <c r="B48" s="48"/>
      <c r="C48" s="48"/>
      <c r="D48" s="49"/>
      <c r="E48" s="49"/>
      <c r="F48" s="9"/>
      <c r="G48" s="9"/>
      <c r="H48" s="9"/>
      <c r="I48" s="8"/>
      <c r="J48" s="8"/>
      <c r="K48" s="8"/>
    </row>
    <row r="49" spans="1:11" x14ac:dyDescent="0.25">
      <c r="A49" s="41"/>
      <c r="B49" s="39"/>
      <c r="C49" s="39"/>
      <c r="D49" s="39"/>
      <c r="E49" s="39"/>
      <c r="F49" s="41"/>
      <c r="G49" s="9"/>
      <c r="H49" s="9"/>
      <c r="I49" s="39"/>
      <c r="J49" s="8"/>
      <c r="K49" s="8"/>
    </row>
    <row r="50" spans="1:11" x14ac:dyDescent="0.25">
      <c r="A50" s="41"/>
      <c r="B50" s="39"/>
      <c r="C50" s="39"/>
      <c r="D50" s="39"/>
      <c r="E50" s="39"/>
      <c r="F50" s="41"/>
      <c r="G50" s="9"/>
      <c r="H50" s="9"/>
      <c r="I50" s="39"/>
      <c r="J50" s="8"/>
      <c r="K50" s="8"/>
    </row>
    <row r="51" spans="1:1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</sheetData>
  <mergeCells count="21">
    <mergeCell ref="I49:I50"/>
    <mergeCell ref="B47:E47"/>
    <mergeCell ref="B48:E48"/>
    <mergeCell ref="A49:A50"/>
    <mergeCell ref="B49:E50"/>
    <mergeCell ref="F49:F50"/>
    <mergeCell ref="A45:A46"/>
    <mergeCell ref="B45:E45"/>
    <mergeCell ref="F45:F46"/>
    <mergeCell ref="I45:I46"/>
    <mergeCell ref="B46:E46"/>
    <mergeCell ref="A38:E38"/>
    <mergeCell ref="F38:I38"/>
    <mergeCell ref="A39:B41"/>
    <mergeCell ref="D39:E41"/>
    <mergeCell ref="I42:I44"/>
    <mergeCell ref="A42:A44"/>
    <mergeCell ref="B42:B44"/>
    <mergeCell ref="D42:D44"/>
    <mergeCell ref="E42:E44"/>
    <mergeCell ref="F42:F4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Hrib</dc:creator>
  <cp:lastModifiedBy>lubomir.lobotka</cp:lastModifiedBy>
  <cp:lastPrinted>2019-07-04T08:42:56Z</cp:lastPrinted>
  <dcterms:created xsi:type="dcterms:W3CDTF">2016-08-19T10:59:26Z</dcterms:created>
  <dcterms:modified xsi:type="dcterms:W3CDTF">2022-08-30T08:56:33Z</dcterms:modified>
</cp:coreProperties>
</file>