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Oravec\Fondy\Fondy 2014-20\Opatrenie 4.1 - Farmári 2022\FIRMY\MVL AGRO, s.r.o OK\VO stavba\Prilohy (1)\"/>
    </mc:Choice>
  </mc:AlternateContent>
  <bookViews>
    <workbookView xWindow="-108" yWindow="-108" windowWidth="23256" windowHeight="13176"/>
  </bookViews>
  <sheets>
    <sheet name="SO-06 - Močovková kanaliz..." sheetId="2" r:id="rId1"/>
  </sheets>
  <definedNames>
    <definedName name="_xlnm._FilterDatabase" localSheetId="0" hidden="1">'SO-06 - Močovková kanaliz...'!$C$121:$L$172</definedName>
    <definedName name="_xlnm.Print_Titles" localSheetId="0">'SO-06 - Močovková kanaliz...'!$121:$121</definedName>
    <definedName name="_xlnm.Print_Area" localSheetId="0">'SO-06 - Močovková kanaliz...'!$C$4:$K$76,'SO-06 - Močovková kanaliz...'!$C$109:$K$172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9" i="2" l="1"/>
  <c r="K38" i="2"/>
  <c r="K37" i="2"/>
  <c r="BI171" i="2"/>
  <c r="BH171" i="2"/>
  <c r="BG171" i="2"/>
  <c r="BE171" i="2"/>
  <c r="X171" i="2"/>
  <c r="V171" i="2"/>
  <c r="T171" i="2"/>
  <c r="P171" i="2"/>
  <c r="BK171" i="2" s="1"/>
  <c r="BI169" i="2"/>
  <c r="BH169" i="2"/>
  <c r="BG169" i="2"/>
  <c r="BE169" i="2"/>
  <c r="X169" i="2"/>
  <c r="V169" i="2"/>
  <c r="T169" i="2"/>
  <c r="P169" i="2"/>
  <c r="BK169" i="2" s="1"/>
  <c r="BI166" i="2"/>
  <c r="BH166" i="2"/>
  <c r="BG166" i="2"/>
  <c r="BE166" i="2"/>
  <c r="X166" i="2"/>
  <c r="V166" i="2"/>
  <c r="T166" i="2"/>
  <c r="P166" i="2"/>
  <c r="BK166" i="2" s="1"/>
  <c r="BI165" i="2"/>
  <c r="BH165" i="2"/>
  <c r="BG165" i="2"/>
  <c r="BE165" i="2"/>
  <c r="X165" i="2"/>
  <c r="V165" i="2"/>
  <c r="T165" i="2"/>
  <c r="P165" i="2"/>
  <c r="BK165" i="2" s="1"/>
  <c r="BI164" i="2"/>
  <c r="BH164" i="2"/>
  <c r="BG164" i="2"/>
  <c r="BE164" i="2"/>
  <c r="X164" i="2"/>
  <c r="V164" i="2"/>
  <c r="T164" i="2"/>
  <c r="P164" i="2"/>
  <c r="BK164" i="2" s="1"/>
  <c r="BI163" i="2"/>
  <c r="BH163" i="2"/>
  <c r="BG163" i="2"/>
  <c r="BE163" i="2"/>
  <c r="X163" i="2"/>
  <c r="V163" i="2"/>
  <c r="T163" i="2"/>
  <c r="P163" i="2"/>
  <c r="BK163" i="2" s="1"/>
  <c r="BI161" i="2"/>
  <c r="BH161" i="2"/>
  <c r="BG161" i="2"/>
  <c r="BE161" i="2"/>
  <c r="X161" i="2"/>
  <c r="V161" i="2"/>
  <c r="T161" i="2"/>
  <c r="P161" i="2"/>
  <c r="BK161" i="2" s="1"/>
  <c r="BI159" i="2"/>
  <c r="BH159" i="2"/>
  <c r="BG159" i="2"/>
  <c r="BE159" i="2"/>
  <c r="X159" i="2"/>
  <c r="V159" i="2"/>
  <c r="T159" i="2"/>
  <c r="P159" i="2"/>
  <c r="BK159" i="2" s="1"/>
  <c r="BI158" i="2"/>
  <c r="BH158" i="2"/>
  <c r="BG158" i="2"/>
  <c r="BE158" i="2"/>
  <c r="X158" i="2"/>
  <c r="V158" i="2"/>
  <c r="T158" i="2"/>
  <c r="P158" i="2"/>
  <c r="BK158" i="2" s="1"/>
  <c r="BI156" i="2"/>
  <c r="BH156" i="2"/>
  <c r="BG156" i="2"/>
  <c r="BE156" i="2"/>
  <c r="X156" i="2"/>
  <c r="V156" i="2"/>
  <c r="T156" i="2"/>
  <c r="P156" i="2"/>
  <c r="BK156" i="2" s="1"/>
  <c r="BI154" i="2"/>
  <c r="BH154" i="2"/>
  <c r="BG154" i="2"/>
  <c r="BE154" i="2"/>
  <c r="X154" i="2"/>
  <c r="V154" i="2"/>
  <c r="T154" i="2"/>
  <c r="P154" i="2"/>
  <c r="BK154" i="2" s="1"/>
  <c r="BI153" i="2"/>
  <c r="BH153" i="2"/>
  <c r="BG153" i="2"/>
  <c r="BE153" i="2"/>
  <c r="X153" i="2"/>
  <c r="V153" i="2"/>
  <c r="T153" i="2"/>
  <c r="P153" i="2"/>
  <c r="BK153" i="2" s="1"/>
  <c r="BI152" i="2"/>
  <c r="BH152" i="2"/>
  <c r="BG152" i="2"/>
  <c r="BE152" i="2"/>
  <c r="X152" i="2"/>
  <c r="V152" i="2"/>
  <c r="T152" i="2"/>
  <c r="P152" i="2"/>
  <c r="BK152" i="2" s="1"/>
  <c r="BI151" i="2"/>
  <c r="BH151" i="2"/>
  <c r="BG151" i="2"/>
  <c r="BE151" i="2"/>
  <c r="X151" i="2"/>
  <c r="V151" i="2"/>
  <c r="T151" i="2"/>
  <c r="P151" i="2"/>
  <c r="BK151" i="2" s="1"/>
  <c r="BI150" i="2"/>
  <c r="BH150" i="2"/>
  <c r="BG150" i="2"/>
  <c r="BE150" i="2"/>
  <c r="X150" i="2"/>
  <c r="V150" i="2"/>
  <c r="T150" i="2"/>
  <c r="P150" i="2"/>
  <c r="BK150" i="2" s="1"/>
  <c r="BI149" i="2"/>
  <c r="BH149" i="2"/>
  <c r="BG149" i="2"/>
  <c r="BE149" i="2"/>
  <c r="X149" i="2"/>
  <c r="V149" i="2"/>
  <c r="T149" i="2"/>
  <c r="P149" i="2"/>
  <c r="BK149" i="2" s="1"/>
  <c r="BI148" i="2"/>
  <c r="BH148" i="2"/>
  <c r="BG148" i="2"/>
  <c r="BE148" i="2"/>
  <c r="X148" i="2"/>
  <c r="V148" i="2"/>
  <c r="T148" i="2"/>
  <c r="P148" i="2"/>
  <c r="BK148" i="2" s="1"/>
  <c r="BI146" i="2"/>
  <c r="BH146" i="2"/>
  <c r="BG146" i="2"/>
  <c r="BE146" i="2"/>
  <c r="X146" i="2"/>
  <c r="V146" i="2"/>
  <c r="T146" i="2"/>
  <c r="P146" i="2"/>
  <c r="BK146" i="2" s="1"/>
  <c r="BI144" i="2"/>
  <c r="BH144" i="2"/>
  <c r="BG144" i="2"/>
  <c r="BE144" i="2"/>
  <c r="X144" i="2"/>
  <c r="V144" i="2"/>
  <c r="T144" i="2"/>
  <c r="P144" i="2"/>
  <c r="BK144" i="2" s="1"/>
  <c r="BI142" i="2"/>
  <c r="BH142" i="2"/>
  <c r="BG142" i="2"/>
  <c r="BE142" i="2"/>
  <c r="X142" i="2"/>
  <c r="V142" i="2"/>
  <c r="T142" i="2"/>
  <c r="P142" i="2"/>
  <c r="BK142" i="2" s="1"/>
  <c r="BI141" i="2"/>
  <c r="BH141" i="2"/>
  <c r="BG141" i="2"/>
  <c r="BE141" i="2"/>
  <c r="X141" i="2"/>
  <c r="V141" i="2"/>
  <c r="T141" i="2"/>
  <c r="P141" i="2"/>
  <c r="BK141" i="2" s="1"/>
  <c r="BI139" i="2"/>
  <c r="BH139" i="2"/>
  <c r="BG139" i="2"/>
  <c r="BE139" i="2"/>
  <c r="X139" i="2"/>
  <c r="V139" i="2"/>
  <c r="T139" i="2"/>
  <c r="P139" i="2"/>
  <c r="BK139" i="2" s="1"/>
  <c r="BI136" i="2"/>
  <c r="BH136" i="2"/>
  <c r="BG136" i="2"/>
  <c r="BE136" i="2"/>
  <c r="F35" i="2" s="1"/>
  <c r="X136" i="2"/>
  <c r="X135" i="2"/>
  <c r="V136" i="2"/>
  <c r="V135" i="2"/>
  <c r="T136" i="2"/>
  <c r="T135" i="2"/>
  <c r="P136" i="2"/>
  <c r="BI133" i="2"/>
  <c r="BH133" i="2"/>
  <c r="BG133" i="2"/>
  <c r="BE133" i="2"/>
  <c r="X133" i="2"/>
  <c r="V133" i="2"/>
  <c r="T133" i="2"/>
  <c r="P133" i="2"/>
  <c r="BI131" i="2"/>
  <c r="BH131" i="2"/>
  <c r="BG131" i="2"/>
  <c r="BE131" i="2"/>
  <c r="X131" i="2"/>
  <c r="V131" i="2"/>
  <c r="T131" i="2"/>
  <c r="P131" i="2"/>
  <c r="BI129" i="2"/>
  <c r="BH129" i="2"/>
  <c r="BG129" i="2"/>
  <c r="BE129" i="2"/>
  <c r="X129" i="2"/>
  <c r="V129" i="2"/>
  <c r="T129" i="2"/>
  <c r="P129" i="2"/>
  <c r="BI128" i="2"/>
  <c r="BH128" i="2"/>
  <c r="BG128" i="2"/>
  <c r="BE128" i="2"/>
  <c r="X128" i="2"/>
  <c r="V128" i="2"/>
  <c r="T128" i="2"/>
  <c r="P128" i="2"/>
  <c r="BI127" i="2"/>
  <c r="BH127" i="2"/>
  <c r="BG127" i="2"/>
  <c r="BE127" i="2"/>
  <c r="X127" i="2"/>
  <c r="V127" i="2"/>
  <c r="T127" i="2"/>
  <c r="P127" i="2"/>
  <c r="BI125" i="2"/>
  <c r="F39" i="2" s="1"/>
  <c r="BH125" i="2"/>
  <c r="BG125" i="2"/>
  <c r="BE125" i="2"/>
  <c r="X125" i="2"/>
  <c r="V125" i="2"/>
  <c r="T125" i="2"/>
  <c r="P125" i="2"/>
  <c r="J119" i="2"/>
  <c r="F116" i="2"/>
  <c r="J92" i="2"/>
  <c r="F89" i="2"/>
  <c r="E87" i="2"/>
  <c r="J21" i="2"/>
  <c r="E21" i="2"/>
  <c r="J20" i="2"/>
  <c r="J18" i="2"/>
  <c r="E18" i="2"/>
  <c r="J17" i="2"/>
  <c r="J15" i="2"/>
  <c r="E15" i="2"/>
  <c r="J14" i="2"/>
  <c r="J12" i="2"/>
  <c r="E7" i="2"/>
  <c r="F37" i="2"/>
  <c r="R164" i="2"/>
  <c r="Q163" i="2"/>
  <c r="Q159" i="2"/>
  <c r="Q154" i="2"/>
  <c r="R151" i="2"/>
  <c r="R148" i="2"/>
  <c r="Q142" i="2"/>
  <c r="R131" i="2"/>
  <c r="Q125" i="2"/>
  <c r="BK128" i="2"/>
  <c r="R171" i="2"/>
  <c r="R169" i="2"/>
  <c r="Q169" i="2"/>
  <c r="R165" i="2"/>
  <c r="R161" i="2"/>
  <c r="Q156" i="2"/>
  <c r="Q152" i="2"/>
  <c r="Q149" i="2"/>
  <c r="R142" i="2"/>
  <c r="Q129" i="2"/>
  <c r="BK133" i="2"/>
  <c r="Q171" i="2"/>
  <c r="R166" i="2"/>
  <c r="Q165" i="2"/>
  <c r="R163" i="2"/>
  <c r="Q158" i="2"/>
  <c r="R152" i="2"/>
  <c r="Q150" i="2"/>
  <c r="R146" i="2"/>
  <c r="R139" i="2"/>
  <c r="Q133" i="2"/>
  <c r="R127" i="2"/>
  <c r="BK131" i="2"/>
  <c r="BK125" i="2"/>
  <c r="R156" i="2"/>
  <c r="R149" i="2"/>
  <c r="Q144" i="2"/>
  <c r="Q141" i="2"/>
  <c r="Q136" i="2"/>
  <c r="R128" i="2"/>
  <c r="R158" i="2"/>
  <c r="R153" i="2"/>
  <c r="Q151" i="2"/>
  <c r="R144" i="2"/>
  <c r="R136" i="2"/>
  <c r="R129" i="2"/>
  <c r="R159" i="2"/>
  <c r="Q153" i="2"/>
  <c r="Q148" i="2"/>
  <c r="R141" i="2"/>
  <c r="Q131" i="2"/>
  <c r="Q127" i="2"/>
  <c r="BK136" i="2"/>
  <c r="F38" i="2"/>
  <c r="Q166" i="2"/>
  <c r="Q164" i="2"/>
  <c r="Q161" i="2"/>
  <c r="R154" i="2"/>
  <c r="R150" i="2"/>
  <c r="Q146" i="2"/>
  <c r="Q139" i="2"/>
  <c r="R133" i="2"/>
  <c r="Q128" i="2"/>
  <c r="BK129" i="2"/>
  <c r="R125" i="2"/>
  <c r="BK127" i="2"/>
  <c r="K35" i="2" l="1"/>
  <c r="BK124" i="2"/>
  <c r="R124" i="2"/>
  <c r="Q138" i="2"/>
  <c r="I100" i="2" s="1"/>
  <c r="BK168" i="2"/>
  <c r="K168" i="2" s="1"/>
  <c r="K102" i="2" s="1"/>
  <c r="T168" i="2"/>
  <c r="T167" i="2" s="1"/>
  <c r="V124" i="2"/>
  <c r="X138" i="2"/>
  <c r="V168" i="2"/>
  <c r="V167" i="2" s="1"/>
  <c r="Q124" i="2"/>
  <c r="T138" i="2"/>
  <c r="X168" i="2"/>
  <c r="X167" i="2" s="1"/>
  <c r="T124" i="2"/>
  <c r="R138" i="2"/>
  <c r="J100" i="2"/>
  <c r="Q168" i="2"/>
  <c r="I102" i="2"/>
  <c r="X124" i="2"/>
  <c r="X123" i="2"/>
  <c r="BK138" i="2"/>
  <c r="K138" i="2" s="1"/>
  <c r="K100" i="2" s="1"/>
  <c r="V138" i="2"/>
  <c r="R168" i="2"/>
  <c r="R167" i="2"/>
  <c r="J101" i="2" s="1"/>
  <c r="R135" i="2"/>
  <c r="J99" i="2"/>
  <c r="BK135" i="2"/>
  <c r="K135" i="2" s="1"/>
  <c r="K99" i="2" s="1"/>
  <c r="Q135" i="2"/>
  <c r="I99" i="2" s="1"/>
  <c r="E85" i="2"/>
  <c r="J89" i="2"/>
  <c r="F91" i="2"/>
  <c r="J91" i="2"/>
  <c r="F92" i="2"/>
  <c r="K141" i="2"/>
  <c r="BF141" i="2" s="1"/>
  <c r="K159" i="2"/>
  <c r="BF159" i="2" s="1"/>
  <c r="K127" i="2"/>
  <c r="BF127" i="2"/>
  <c r="K136" i="2"/>
  <c r="BF136" i="2" s="1"/>
  <c r="K152" i="2"/>
  <c r="BF152" i="2" s="1"/>
  <c r="K169" i="2"/>
  <c r="BF169" i="2" s="1"/>
  <c r="K129" i="2"/>
  <c r="BF129" i="2"/>
  <c r="K144" i="2"/>
  <c r="BF144" i="2" s="1"/>
  <c r="K165" i="2"/>
  <c r="BF165" i="2" s="1"/>
  <c r="K125" i="2"/>
  <c r="BF125" i="2" s="1"/>
  <c r="K142" i="2"/>
  <c r="BF142" i="2" s="1"/>
  <c r="K166" i="2"/>
  <c r="BF166" i="2" s="1"/>
  <c r="K148" i="2"/>
  <c r="BF148" i="2" s="1"/>
  <c r="K128" i="2"/>
  <c r="BF128" i="2" s="1"/>
  <c r="K151" i="2"/>
  <c r="BF151" i="2" s="1"/>
  <c r="K153" i="2"/>
  <c r="BF153" i="2" s="1"/>
  <c r="K131" i="2"/>
  <c r="BF131" i="2"/>
  <c r="K150" i="2"/>
  <c r="BF150" i="2" s="1"/>
  <c r="K158" i="2"/>
  <c r="BF158" i="2" s="1"/>
  <c r="K163" i="2"/>
  <c r="BF163" i="2" s="1"/>
  <c r="K139" i="2"/>
  <c r="BF139" i="2" s="1"/>
  <c r="K149" i="2"/>
  <c r="BF149" i="2" s="1"/>
  <c r="K156" i="2"/>
  <c r="BF156" i="2" s="1"/>
  <c r="K171" i="2"/>
  <c r="BF171" i="2"/>
  <c r="K133" i="2"/>
  <c r="BF133" i="2" s="1"/>
  <c r="K146" i="2"/>
  <c r="BF146" i="2" s="1"/>
  <c r="K154" i="2"/>
  <c r="BF154" i="2" s="1"/>
  <c r="K161" i="2"/>
  <c r="BF161" i="2"/>
  <c r="K164" i="2"/>
  <c r="BF164" i="2" s="1"/>
  <c r="X122" i="2" l="1"/>
  <c r="T123" i="2"/>
  <c r="T122" i="2"/>
  <c r="Q123" i="2"/>
  <c r="V123" i="2"/>
  <c r="V122" i="2"/>
  <c r="R123" i="2"/>
  <c r="R122" i="2" s="1"/>
  <c r="J96" i="2" s="1"/>
  <c r="K31" i="2" s="1"/>
  <c r="BK123" i="2"/>
  <c r="K123" i="2" s="1"/>
  <c r="K97" i="2" s="1"/>
  <c r="J98" i="2"/>
  <c r="J102" i="2"/>
  <c r="K124" i="2"/>
  <c r="K98" i="2"/>
  <c r="Q167" i="2"/>
  <c r="I101" i="2" s="1"/>
  <c r="I98" i="2"/>
  <c r="BK167" i="2"/>
  <c r="K167" i="2"/>
  <c r="K101" i="2" s="1"/>
  <c r="F36" i="2"/>
  <c r="K36" i="2"/>
  <c r="Q122" i="2" l="1"/>
  <c r="I96" i="2"/>
  <c r="K30" i="2"/>
  <c r="J97" i="2"/>
  <c r="BK122" i="2"/>
  <c r="K122" i="2"/>
  <c r="K96" i="2" s="1"/>
  <c r="I97" i="2"/>
  <c r="K32" i="2" l="1"/>
  <c r="K41" i="2" l="1"/>
</calcChain>
</file>

<file path=xl/sharedStrings.xml><?xml version="1.0" encoding="utf-8"?>
<sst xmlns="http://schemas.openxmlformats.org/spreadsheetml/2006/main" count="694" uniqueCount="227">
  <si>
    <t/>
  </si>
  <si>
    <t>False</t>
  </si>
  <si>
    <t>True</t>
  </si>
  <si>
    <t>&gt;&gt;  skryté stĺpce  &lt;&lt;</t>
  </si>
  <si>
    <t>20</t>
  </si>
  <si>
    <t>v ---  nižšie sa nachádzajú doplnkové a pomocné údaje k zostavám  --- v</t>
  </si>
  <si>
    <t>Stavba:</t>
  </si>
  <si>
    <t>JKSO:</t>
  </si>
  <si>
    <t>KS:</t>
  </si>
  <si>
    <t>Miesto:</t>
  </si>
  <si>
    <t>Hoste</t>
  </si>
  <si>
    <t>Dátum:</t>
  </si>
  <si>
    <t>Objednávateľ:</t>
  </si>
  <si>
    <t>IČO:</t>
  </si>
  <si>
    <t>IČ DPH:</t>
  </si>
  <si>
    <t>Zhotoviteľ:</t>
  </si>
  <si>
    <t>Projektant:</t>
  </si>
  <si>
    <t>Spracovateľ:</t>
  </si>
  <si>
    <t>Ing Lichý</t>
  </si>
  <si>
    <t>Poznámka:</t>
  </si>
  <si>
    <t>Materiál</t>
  </si>
  <si>
    <t>Montáž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</si>
  <si>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</si>
  <si>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</si>
  <si>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</si>
  <si>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</si>
  <si>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</si>
  <si>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</si>
  <si>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</si>
  <si>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</si>
  <si>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</si>
  <si>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</si>
  <si>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</si>
  <si>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</si>
  <si>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</si>
  <si>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</si>
  <si>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</si>
  <si>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</si>
  <si>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</si>
  <si>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</si>
  <si>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</si>
  <si>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Kód</t>
  </si>
  <si>
    <t>Popis</t>
  </si>
  <si>
    <t>Typ</t>
  </si>
  <si>
    <t>D</t>
  </si>
  <si>
    <t>0</t>
  </si>
  <si>
    <t>1</t>
  </si>
  <si>
    <t>{e94d4b36-b52a-4deb-be4c-e7c0ef69d06b}</t>
  </si>
  <si>
    <t>KRYCÍ LIST ROZPOČTU</t>
  </si>
  <si>
    <t>Objekt:</t>
  </si>
  <si>
    <t>SO-06 - Močovková kanalizácia</t>
  </si>
  <si>
    <t>REKAPITULÁCIA ROZPOČTU</t>
  </si>
  <si>
    <t>Kód dielu - Popis</t>
  </si>
  <si>
    <t>Materiál [EUR]</t>
  </si>
  <si>
    <t>Montáž [EUR]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</si>
  <si>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</si>
  <si>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</si>
  <si>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</si>
  <si>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</si>
  <si>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</si>
  <si>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4 - Vodorovné konštrukcie</t>
  </si>
  <si>
    <t xml:space="preserve">    8 - Rúrové vedenie-prečerpavanie močovky</t>
  </si>
  <si>
    <t>PSV - Práce a dodávky PSV</t>
  </si>
  <si>
    <t xml:space="preserve">    711 - Izolácie proti vode a vlhkosti</t>
  </si>
  <si>
    <t>ROZPOČET</t>
  </si>
  <si>
    <t>PČ</t>
  </si>
  <si>
    <t>MJ</t>
  </si>
  <si>
    <t>Množstvo</t>
  </si>
  <si>
    <t>J. materiál [EUR]</t>
  </si>
  <si>
    <t>J. montáž [EUR]</t>
  </si>
  <si>
    <t>Cenová sústava</t>
  </si>
  <si>
    <t>J.cena [EUR]</t>
  </si>
  <si>
    <t>Materiál celkom [EUR]</t>
  </si>
  <si>
    <t>Montáž celkom [EUR]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</si>
  <si>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</si>
  <si>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</si>
  <si>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</si>
  <si>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</si>
  <si>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</si>
  <si>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</si>
  <si>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</si>
  <si>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</si>
  <si>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</si>
  <si>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</si>
  <si>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</si>
  <si>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131201101</t>
  </si>
  <si>
    <t>Hĺbenie nezapažených jám a zárezov, okrem zárezov so šikmými stenami pre podzemné vedenie, s urovnaním dna do predpísaného profilu a spádu, v hornine 3 do 100 m3</t>
  </si>
  <si>
    <t>m3</t>
  </si>
  <si>
    <t>4</t>
  </si>
  <si>
    <t>2</t>
  </si>
  <si>
    <t>207348721</t>
  </si>
  <si>
    <t>VV</t>
  </si>
  <si>
    <t>3*1,6*1,6*3,14*2</t>
  </si>
  <si>
    <t>131201109</t>
  </si>
  <si>
    <t>Hĺbenie nezapažených jám a zárezov, okrem zárezov so šikmými stenami pre podzemné vedenie, s urovnaním dna do predpísaného profilu a spádu, príplatok k cenám za lepivosť horniny 3</t>
  </si>
  <si>
    <t>1140475595</t>
  </si>
  <si>
    <t>3</t>
  </si>
  <si>
    <t>132201109</t>
  </si>
  <si>
    <t>Hĺbenie rýh šírky do 600 mm zapažených i nezapažených s urovnaním dna do predpísaného profilu a spádu, s prehodením výkopu na priľahlom teréne na vzdialenosť do 3 m od pozdĺžnej osi ryhy alebo s naložením výkopu na dopravný prostriedok príplatok k cenám za lepivosť horniny 3</t>
  </si>
  <si>
    <t>1077100888</t>
  </si>
  <si>
    <t>132201201</t>
  </si>
  <si>
    <t>Hĺbenie rýh šírky nad 600 do 2 000 mm zapažených i nezapažených, s urovnaním dna do predpísaného profilu a spádu, v hornine 3 do 100 m3</t>
  </si>
  <si>
    <t>236148188</t>
  </si>
  <si>
    <t>(20+17+28)*0,8*1,5</t>
  </si>
  <si>
    <t>5</t>
  </si>
  <si>
    <t>162201102</t>
  </si>
  <si>
    <t>Vodorovné premiestnenie výkopku za sucha pre všetky druhy dopravných prostriedkov bez naloženia výkopu, avšak so zložením bez rozhrnutia z horniny 1 až 4 na vzdialenosť nad 20 do 50 m</t>
  </si>
  <si>
    <t>1629933443</t>
  </si>
  <si>
    <t>78-67,6+42,35</t>
  </si>
  <si>
    <t>6</t>
  </si>
  <si>
    <t>175101202</t>
  </si>
  <si>
    <t>Obsyp objektov sypaninou z vhodných hornín 1 až 4 alebo mater. uloženým vo vzdial. do 30 m od vonkajšieho kraja objektu, pre akúkoľvek mieru zhutnenia s prehodením sypaniny</t>
  </si>
  <si>
    <t>-1115519239</t>
  </si>
  <si>
    <t>65*0,8*0,9</t>
  </si>
  <si>
    <t>Vodorovné konštrukcie</t>
  </si>
  <si>
    <t>7</t>
  </si>
  <si>
    <t>451572111</t>
  </si>
  <si>
    <t>Lôžko pod potrubie, stoky a drobné objekty, v otvorenom výkope z kameniva drobného ťaženého 0-4 mm</t>
  </si>
  <si>
    <t>1357550541</t>
  </si>
  <si>
    <t>65*0,8*0,4</t>
  </si>
  <si>
    <t>8</t>
  </si>
  <si>
    <t>Rúrové vedenie-prečerpavanie močovky</t>
  </si>
  <si>
    <t>871218113</t>
  </si>
  <si>
    <t>Ukladanie drenážneho potrubia z plastických hmôt do pripravenej ryhy z flexibilného PVC priemeru do 65 mm</t>
  </si>
  <si>
    <t>m</t>
  </si>
  <si>
    <t>-1282811208</t>
  </si>
  <si>
    <t>65</t>
  </si>
  <si>
    <t>9</t>
  </si>
  <si>
    <t>M</t>
  </si>
  <si>
    <t>286110014800</t>
  </si>
  <si>
    <t>Flexibilná drenážna rúra PVC-U DN 65, perforácia 360°, dĺ. 50 m, PIPELIFE</t>
  </si>
  <si>
    <t>1895589290</t>
  </si>
  <si>
    <t>10</t>
  </si>
  <si>
    <t>871264000</t>
  </si>
  <si>
    <t>Montáž kanalizačného potrubia z polypropylénových rúr hladkých plnostenných SN 10 DN 110</t>
  </si>
  <si>
    <t>1067639587</t>
  </si>
  <si>
    <t>3+17,5+5+28+17+4</t>
  </si>
  <si>
    <t>11</t>
  </si>
  <si>
    <t>286140019500</t>
  </si>
  <si>
    <t>Rúra PP-R INSTAPLAST D 110x10 mm dĺ. 4 m PN 10, systém pre rozvod pitnej vody, PIPELIFE</t>
  </si>
  <si>
    <t>123294561</t>
  </si>
  <si>
    <t>74,5*1,06 'Prepočítané koeficientom množstva</t>
  </si>
  <si>
    <t>12</t>
  </si>
  <si>
    <t>871364048</t>
  </si>
  <si>
    <t>Montáž kanalizačného potrubia z polypropylénových rúr korugovaných DN 250</t>
  </si>
  <si>
    <t>575251822</t>
  </si>
  <si>
    <t>17+33</t>
  </si>
  <si>
    <t>13</t>
  </si>
  <si>
    <t>286140011400</t>
  </si>
  <si>
    <t>Rúra X-Stream PP s hrdlom vrátane tesnenia SN 8, DN 250 dĺ. 6 m korugovaná pre gravitačnú kanalizáciu, WAVIN</t>
  </si>
  <si>
    <t>ks</t>
  </si>
  <si>
    <t>522491812</t>
  </si>
  <si>
    <t>14</t>
  </si>
  <si>
    <t>877264000</t>
  </si>
  <si>
    <t>Montáž tvaroviek na potrubie z kanalizačných polypropylénových rúr hladkých kolena DN 110</t>
  </si>
  <si>
    <t>-558738358</t>
  </si>
  <si>
    <t>15</t>
  </si>
  <si>
    <t>286540068900</t>
  </si>
  <si>
    <t>Koleno KG 2000 PP, DN 110x87° hladké pre gravitačnú kanalizáciu, WAVIN</t>
  </si>
  <si>
    <t>415562121</t>
  </si>
  <si>
    <t>16</t>
  </si>
  <si>
    <t>877364144</t>
  </si>
  <si>
    <t>Montáž tvaroviek na potrubie z kanalizačných polypropylénových rúr korugovaných kolena DN 250</t>
  </si>
  <si>
    <t>1179555276</t>
  </si>
  <si>
    <t>17</t>
  </si>
  <si>
    <t>286540076100</t>
  </si>
  <si>
    <t>Koleno X-Stream PP, DN 250x90° korugované pre gravitačnú kanalizáciu, WAVIN</t>
  </si>
  <si>
    <t>-37309480</t>
  </si>
  <si>
    <t>18</t>
  </si>
  <si>
    <t>894403021</t>
  </si>
  <si>
    <t>Osadenie betónových dielcov pre šachty dna akéhokoľvek druhu</t>
  </si>
  <si>
    <t>-2012029565</t>
  </si>
  <si>
    <t>19</t>
  </si>
  <si>
    <t>592240009500</t>
  </si>
  <si>
    <t>Poklop BEGU betón - liatina A15 A15/600/750 pre zaťaženie do 1,5 t, WAVIN</t>
  </si>
  <si>
    <t>903161602</t>
  </si>
  <si>
    <t>2*1,01 'Prepočítané koeficientom množstva</t>
  </si>
  <si>
    <t>592240003900</t>
  </si>
  <si>
    <t>Dno jednoliate šachtové KOMPAKT TBZ-Q.1 100/58 KOM V20 pre kanalizačnú šachtu DN 1000, rozmer 1000/575x200 mm</t>
  </si>
  <si>
    <t>357403747</t>
  </si>
  <si>
    <t>21</t>
  </si>
  <si>
    <t>894411111</t>
  </si>
  <si>
    <t>Zriadenie šachiet kanalizačných z betónových dielcov výšky vstupu do 1,50 m s obložením dna betónom tr. C 25/30 z cementu portlandského alebo troskoportlandského na potrubie DN do 200 mm</t>
  </si>
  <si>
    <t>942929020</t>
  </si>
  <si>
    <t>22</t>
  </si>
  <si>
    <t>592240009700</t>
  </si>
  <si>
    <t>Betónová šachtová skruž TZS 5/10, DN 1180, dĺžka 500 mm, hr. steny 90 mm</t>
  </si>
  <si>
    <t>502753696</t>
  </si>
  <si>
    <t>2,00990099009901*1,01 'Prepočítané koeficientom množstva</t>
  </si>
  <si>
    <t>23</t>
  </si>
  <si>
    <t>592240012900</t>
  </si>
  <si>
    <t>Betónový kónus TBS 1-57, DN 576, výška 1000/600 mm, hr. steny 90 mm</t>
  </si>
  <si>
    <t>1271471384</t>
  </si>
  <si>
    <t>24</t>
  </si>
  <si>
    <t>894411121</t>
  </si>
  <si>
    <t>Zriadenie šachiet kanalizačných z betónových dielcov výšky vstupu do 1,50 m s obložením dna betónom tr. C 25/30 z cementu portlandského alebo troskoportlandského na potrubie DN nad 200 do 300 mm</t>
  </si>
  <si>
    <t>-538188103</t>
  </si>
  <si>
    <t>25</t>
  </si>
  <si>
    <t>894414111</t>
  </si>
  <si>
    <t>Osadenie železobetónových dielcov pre šachty skruží základových TZP</t>
  </si>
  <si>
    <t>-135786254</t>
  </si>
  <si>
    <t>26</t>
  </si>
  <si>
    <t>894431112</t>
  </si>
  <si>
    <t>Montáž revíznej šachty z PVC, DN 315/160 (DN šachty/DN potr. vedenia) hl. 1100 do 1500 mm</t>
  </si>
  <si>
    <t>686314664</t>
  </si>
  <si>
    <t>27</t>
  </si>
  <si>
    <t>286610000600</t>
  </si>
  <si>
    <t>Priebežné dno DN 200, vtok/výtok DN 110, pre PP revízne šachty, PIPELIFE</t>
  </si>
  <si>
    <t>682074913</t>
  </si>
  <si>
    <t>PSV</t>
  </si>
  <si>
    <t>Práce a dodávky PSV</t>
  </si>
  <si>
    <t>711</t>
  </si>
  <si>
    <t>Izolácie proti vode a vlhkosti</t>
  </si>
  <si>
    <t>28</t>
  </si>
  <si>
    <t>71154117 R</t>
  </si>
  <si>
    <t>Zhotovenie izolácie potrubí, stôk, a kanalizačných šachiet pásmi pritavením NAIP</t>
  </si>
  <si>
    <t>m2</t>
  </si>
  <si>
    <t>943016241</t>
  </si>
  <si>
    <t>65*1,9+0,8*0,8*3,14*+1,2*3,14*2,6</t>
  </si>
  <si>
    <t>29</t>
  </si>
  <si>
    <t>283220000300</t>
  </si>
  <si>
    <t>Hydroizolačná fólia PVC-P FATRAFOL 803, hr. 1,5 mm, š. 1,3 m, izolácia základov proti zemnej vlhkosti, tlakovej vode, radónu, hnedá, FATRA IZOLFA</t>
  </si>
  <si>
    <t>32</t>
  </si>
  <si>
    <t>162094497</t>
  </si>
  <si>
    <t>143,188*1,2 'Prepočítané koeficientom množstva</t>
  </si>
  <si>
    <t>Modernizácia dojárne Hosté</t>
  </si>
  <si>
    <t xml:space="preserve">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</si>
</sst>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26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sz val="9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464646"/>
      <name val="Arial CE"/>
    </font>
    <font>
      <sz val="8"/>
      <color rgb="FF969696"/>
      <name val="Arial CE"/>
    </font>
    <font>
      <sz val="9"/>
      <name val="Arial CE"/>
    </font>
    <font>
      <b/>
      <sz val="12"/>
      <color rgb="FF96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0" fillId="3" borderId="0" xfId="0" applyFont="1" applyFill="1" applyAlignment="1">
      <alignment vertical="center"/>
    </xf>
    <xf numFmtId="0" fontId="0" fillId="0" borderId="0" xfId="0" applyProtection="1"/>
    <xf numFmtId="0" fontId="19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" fontId="1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4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4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3" borderId="0" xfId="0" applyFont="1" applyFill="1" applyAlignment="1">
      <alignment horizontal="left" vertical="center"/>
    </xf>
    <xf numFmtId="0" fontId="17" fillId="3" borderId="0" xfId="0" applyFont="1" applyFill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20" xfId="0" applyFont="1" applyBorder="1" applyAlignment="1">
      <alignment horizontal="left" vertical="center"/>
    </xf>
    <xf numFmtId="0" fontId="5" fillId="0" borderId="20" xfId="0" applyFont="1" applyBorder="1" applyAlignment="1">
      <alignment vertical="center"/>
    </xf>
    <xf numFmtId="4" fontId="5" fillId="0" borderId="20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7" fillId="3" borderId="16" xfId="0" applyFont="1" applyFill="1" applyBorder="1" applyAlignment="1">
      <alignment horizontal="center" vertical="center" wrapText="1"/>
    </xf>
    <xf numFmtId="0" fontId="17" fillId="3" borderId="17" xfId="0" applyFont="1" applyFill="1" applyBorder="1" applyAlignment="1">
      <alignment horizontal="center" vertical="center" wrapText="1"/>
    </xf>
    <xf numFmtId="0" fontId="17" fillId="3" borderId="18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18" fillId="0" borderId="0" xfId="0" applyNumberFormat="1" applyFont="1" applyAlignment="1"/>
    <xf numFmtId="167" fontId="21" fillId="0" borderId="12" xfId="0" applyNumberFormat="1" applyFont="1" applyBorder="1" applyAlignment="1"/>
    <xf numFmtId="166" fontId="21" fillId="0" borderId="12" xfId="0" applyNumberFormat="1" applyFont="1" applyBorder="1" applyAlignment="1"/>
    <xf numFmtId="166" fontId="21" fillId="0" borderId="13" xfId="0" applyNumberFormat="1" applyFont="1" applyBorder="1" applyAlignment="1"/>
    <xf numFmtId="167" fontId="22" fillId="0" borderId="0" xfId="0" applyNumberFormat="1" applyFont="1" applyAlignment="1">
      <alignment vertical="center"/>
    </xf>
    <xf numFmtId="0" fontId="7" fillId="0" borderId="3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7" fontId="5" fillId="0" borderId="0" xfId="0" applyNumberFormat="1" applyFont="1" applyAlignment="1"/>
    <xf numFmtId="0" fontId="7" fillId="0" borderId="14" xfId="0" applyFont="1" applyBorder="1" applyAlignment="1"/>
    <xf numFmtId="0" fontId="7" fillId="0" borderId="0" xfId="0" applyFont="1" applyBorder="1" applyAlignment="1"/>
    <xf numFmtId="167" fontId="7" fillId="0" borderId="0" xfId="0" applyNumberFormat="1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center"/>
    </xf>
    <xf numFmtId="167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167" fontId="6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12" fillId="0" borderId="14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167" fontId="12" fillId="0" borderId="0" xfId="0" applyNumberFormat="1" applyFont="1" applyBorder="1" applyAlignment="1">
      <alignment vertical="center"/>
    </xf>
    <xf numFmtId="166" fontId="12" fillId="0" borderId="0" xfId="0" applyNumberFormat="1" applyFont="1" applyBorder="1" applyAlignment="1">
      <alignment vertical="center"/>
    </xf>
    <xf numFmtId="166" fontId="12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8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24" fillId="0" borderId="22" xfId="0" applyFont="1" applyBorder="1" applyAlignment="1" applyProtection="1">
      <alignment horizontal="center" vertical="center"/>
      <protection locked="0"/>
    </xf>
    <xf numFmtId="49" fontId="24" fillId="0" borderId="22" xfId="0" applyNumberFormat="1" applyFont="1" applyBorder="1" applyAlignment="1" applyProtection="1">
      <alignment horizontal="left" vertical="center" wrapText="1"/>
      <protection locked="0"/>
    </xf>
    <xf numFmtId="0" fontId="24" fillId="0" borderId="22" xfId="0" applyFont="1" applyBorder="1" applyAlignment="1" applyProtection="1">
      <alignment horizontal="left" vertical="center" wrapText="1"/>
      <protection locked="0"/>
    </xf>
    <xf numFmtId="0" fontId="24" fillId="0" borderId="22" xfId="0" applyFont="1" applyBorder="1" applyAlignment="1" applyProtection="1">
      <alignment horizontal="center" vertical="center" wrapText="1"/>
      <protection locked="0"/>
    </xf>
    <xf numFmtId="167" fontId="24" fillId="0" borderId="22" xfId="0" applyNumberFormat="1" applyFont="1" applyBorder="1" applyAlignment="1" applyProtection="1">
      <alignment vertical="center"/>
      <protection locked="0"/>
    </xf>
    <xf numFmtId="0" fontId="25" fillId="0" borderId="22" xfId="0" applyFont="1" applyBorder="1" applyAlignment="1" applyProtection="1">
      <alignment vertical="center"/>
      <protection locked="0"/>
    </xf>
    <xf numFmtId="0" fontId="25" fillId="0" borderId="3" xfId="0" applyFont="1" applyBorder="1" applyAlignment="1">
      <alignment vertical="center"/>
    </xf>
    <xf numFmtId="0" fontId="24" fillId="0" borderId="14" xfId="0" applyFont="1" applyBorder="1" applyAlignment="1">
      <alignment horizontal="left" vertical="center"/>
    </xf>
    <xf numFmtId="0" fontId="8" fillId="0" borderId="19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1"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73"/>
  <sheetViews>
    <sheetView showGridLines="0" tabSelected="1" topLeftCell="A80" workbookViewId="0">
      <selection activeCell="AA115" sqref="AA115"/>
    </sheetView>
  </sheetViews>
  <sheetFormatPr defaultRowHeight="10.199999999999999" x14ac:dyDescent="0.2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15.42578125" style="1" hidden="1" customWidth="1"/>
    <col min="13" max="13" width="9.28515625" style="1" customWidth="1"/>
    <col min="14" max="14" width="10.85546875" style="1" hidden="1" customWidth="1"/>
    <col min="15" max="15" width="9.28515625" style="1" hidden="1"/>
    <col min="16" max="24" width="14.140625" style="1" hidden="1" customWidth="1"/>
    <col min="25" max="25" width="12.28515625" style="1" hidden="1" customWidth="1"/>
    <col min="26" max="26" width="16.28515625" style="1" customWidth="1"/>
    <col min="27" max="27" width="12.28515625" style="1" customWidth="1"/>
    <col min="28" max="28" width="1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 x14ac:dyDescent="0.2">
      <c r="A1" s="42"/>
    </row>
    <row r="2" spans="1:46" s="1" customFormat="1" ht="36.9" customHeight="1" x14ac:dyDescent="0.2">
      <c r="M2" s="135" t="s">
        <v>3</v>
      </c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T2" s="9" t="s">
        <v>47</v>
      </c>
    </row>
    <row r="3" spans="1:46" s="1" customFormat="1" ht="6.9" customHeight="1" x14ac:dyDescent="0.2"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AT3" s="9" t="s">
        <v>45</v>
      </c>
    </row>
    <row r="4" spans="1:46" s="1" customFormat="1" ht="24.9" customHeight="1" x14ac:dyDescent="0.2">
      <c r="B4" s="12"/>
      <c r="D4" s="13" t="s">
        <v>48</v>
      </c>
      <c r="M4" s="12"/>
      <c r="N4" s="43" t="s">
        <v>5</v>
      </c>
      <c r="AT4" s="9" t="s">
        <v>1</v>
      </c>
    </row>
    <row r="5" spans="1:46" s="1" customFormat="1" ht="6.9" customHeight="1" x14ac:dyDescent="0.2">
      <c r="B5" s="12"/>
      <c r="M5" s="12"/>
    </row>
    <row r="6" spans="1:46" s="1" customFormat="1" ht="12" customHeight="1" x14ac:dyDescent="0.2">
      <c r="B6" s="12"/>
      <c r="D6" s="15" t="s">
        <v>6</v>
      </c>
      <c r="M6" s="12"/>
    </row>
    <row r="7" spans="1:46" s="1" customFormat="1" ht="16.5" customHeight="1" x14ac:dyDescent="0.2">
      <c r="B7" s="12"/>
      <c r="E7" s="133" t="e">
        <f>#REF!</f>
        <v>#REF!</v>
      </c>
      <c r="F7" s="134"/>
      <c r="G7" s="134"/>
      <c r="H7" s="134"/>
      <c r="M7" s="12"/>
    </row>
    <row r="8" spans="1:46" s="2" customFormat="1" ht="12" customHeight="1" x14ac:dyDescent="0.2">
      <c r="A8" s="17"/>
      <c r="B8" s="18"/>
      <c r="C8" s="17"/>
      <c r="D8" s="15" t="s">
        <v>49</v>
      </c>
      <c r="E8" s="17"/>
      <c r="F8" s="17"/>
      <c r="G8" s="17"/>
      <c r="H8" s="17"/>
      <c r="I8" s="17"/>
      <c r="J8" s="17"/>
      <c r="K8" s="17"/>
      <c r="L8" s="17"/>
      <c r="M8" s="22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</row>
    <row r="9" spans="1:46" s="2" customFormat="1" ht="16.5" customHeight="1" x14ac:dyDescent="0.2">
      <c r="A9" s="17"/>
      <c r="B9" s="18"/>
      <c r="C9" s="17"/>
      <c r="D9" s="17"/>
      <c r="E9" s="131" t="s">
        <v>50</v>
      </c>
      <c r="F9" s="132"/>
      <c r="G9" s="132"/>
      <c r="H9" s="132"/>
      <c r="I9" s="17"/>
      <c r="J9" s="17"/>
      <c r="K9" s="17"/>
      <c r="L9" s="17"/>
      <c r="M9" s="22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</row>
    <row r="10" spans="1:46" s="2" customFormat="1" x14ac:dyDescent="0.2">
      <c r="A10" s="17"/>
      <c r="B10" s="18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22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</row>
    <row r="11" spans="1:46" s="2" customFormat="1" ht="12" customHeight="1" x14ac:dyDescent="0.2">
      <c r="A11" s="17"/>
      <c r="B11" s="18"/>
      <c r="C11" s="17"/>
      <c r="D11" s="15" t="s">
        <v>7</v>
      </c>
      <c r="E11" s="17"/>
      <c r="F11" s="14" t="s">
        <v>0</v>
      </c>
      <c r="G11" s="17"/>
      <c r="H11" s="17"/>
      <c r="I11" s="15" t="s">
        <v>8</v>
      </c>
      <c r="J11" s="14" t="s">
        <v>0</v>
      </c>
      <c r="K11" s="17"/>
      <c r="L11" s="17"/>
      <c r="M11" s="22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</row>
    <row r="12" spans="1:46" s="2" customFormat="1" ht="12" customHeight="1" x14ac:dyDescent="0.2">
      <c r="A12" s="17"/>
      <c r="B12" s="18"/>
      <c r="C12" s="17"/>
      <c r="D12" s="15" t="s">
        <v>9</v>
      </c>
      <c r="E12" s="17"/>
      <c r="F12" s="14" t="s">
        <v>10</v>
      </c>
      <c r="G12" s="17"/>
      <c r="H12" s="17"/>
      <c r="I12" s="15" t="s">
        <v>11</v>
      </c>
      <c r="J12" s="31" t="e">
        <f>#REF!</f>
        <v>#REF!</v>
      </c>
      <c r="K12" s="17"/>
      <c r="L12" s="17"/>
      <c r="M12" s="22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</row>
    <row r="13" spans="1:46" s="2" customFormat="1" ht="10.95" customHeight="1" x14ac:dyDescent="0.2">
      <c r="A13" s="17"/>
      <c r="B13" s="18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22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</row>
    <row r="14" spans="1:46" s="2" customFormat="1" ht="12" customHeight="1" x14ac:dyDescent="0.2">
      <c r="A14" s="17"/>
      <c r="B14" s="18"/>
      <c r="C14" s="17"/>
      <c r="D14" s="15" t="s">
        <v>12</v>
      </c>
      <c r="E14" s="17"/>
      <c r="F14" s="17"/>
      <c r="G14" s="17"/>
      <c r="H14" s="17"/>
      <c r="I14" s="15" t="s">
        <v>13</v>
      </c>
      <c r="J14" s="14" t="e">
        <f>IF(#REF!="","",#REF!)</f>
        <v>#REF!</v>
      </c>
      <c r="K14" s="17"/>
      <c r="L14" s="17"/>
      <c r="M14" s="22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</row>
    <row r="15" spans="1:46" s="2" customFormat="1" ht="18" customHeight="1" x14ac:dyDescent="0.2">
      <c r="A15" s="17"/>
      <c r="B15" s="18"/>
      <c r="C15" s="17"/>
      <c r="D15" s="17"/>
      <c r="E15" s="14" t="e">
        <f>IF(#REF!="","",#REF!)</f>
        <v>#REF!</v>
      </c>
      <c r="F15" s="17"/>
      <c r="G15" s="17"/>
      <c r="H15" s="17"/>
      <c r="I15" s="15" t="s">
        <v>14</v>
      </c>
      <c r="J15" s="14" t="e">
        <f>IF(#REF!="","",#REF!)</f>
        <v>#REF!</v>
      </c>
      <c r="K15" s="17"/>
      <c r="L15" s="17"/>
      <c r="M15" s="22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</row>
    <row r="16" spans="1:46" s="2" customFormat="1" ht="6.9" customHeight="1" x14ac:dyDescent="0.2">
      <c r="A16" s="17"/>
      <c r="B16" s="18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22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</row>
    <row r="17" spans="1:31" s="2" customFormat="1" ht="12" customHeight="1" x14ac:dyDescent="0.2">
      <c r="A17" s="17"/>
      <c r="B17" s="18"/>
      <c r="C17" s="17"/>
      <c r="D17" s="15" t="s">
        <v>15</v>
      </c>
      <c r="E17" s="17"/>
      <c r="F17" s="17"/>
      <c r="G17" s="17"/>
      <c r="H17" s="17"/>
      <c r="I17" s="15" t="s">
        <v>13</v>
      </c>
      <c r="J17" s="14" t="e">
        <f>#REF!</f>
        <v>#REF!</v>
      </c>
      <c r="K17" s="17"/>
      <c r="L17" s="17"/>
      <c r="M17" s="22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</row>
    <row r="18" spans="1:31" s="2" customFormat="1" ht="18" customHeight="1" x14ac:dyDescent="0.2">
      <c r="A18" s="17"/>
      <c r="B18" s="18"/>
      <c r="C18" s="17"/>
      <c r="D18" s="17"/>
      <c r="E18" s="137" t="e">
        <f>#REF!</f>
        <v>#REF!</v>
      </c>
      <c r="F18" s="137"/>
      <c r="G18" s="137"/>
      <c r="H18" s="137"/>
      <c r="I18" s="15" t="s">
        <v>14</v>
      </c>
      <c r="J18" s="14" t="e">
        <f>#REF!</f>
        <v>#REF!</v>
      </c>
      <c r="K18" s="17"/>
      <c r="L18" s="17"/>
      <c r="M18" s="22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</row>
    <row r="19" spans="1:31" s="2" customFormat="1" ht="6.9" customHeight="1" x14ac:dyDescent="0.2">
      <c r="A19" s="17"/>
      <c r="B19" s="18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22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</row>
    <row r="20" spans="1:31" s="2" customFormat="1" ht="12" customHeight="1" x14ac:dyDescent="0.2">
      <c r="A20" s="17"/>
      <c r="B20" s="18"/>
      <c r="C20" s="17"/>
      <c r="D20" s="15" t="s">
        <v>16</v>
      </c>
      <c r="E20" s="17"/>
      <c r="F20" s="17"/>
      <c r="G20" s="17"/>
      <c r="H20" s="17"/>
      <c r="I20" s="15" t="s">
        <v>13</v>
      </c>
      <c r="J20" s="14" t="e">
        <f>IF(#REF!="","",#REF!)</f>
        <v>#REF!</v>
      </c>
      <c r="K20" s="17"/>
      <c r="L20" s="17"/>
      <c r="M20" s="22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</row>
    <row r="21" spans="1:31" s="2" customFormat="1" ht="18" customHeight="1" x14ac:dyDescent="0.2">
      <c r="A21" s="17"/>
      <c r="B21" s="18"/>
      <c r="C21" s="17"/>
      <c r="D21" s="17"/>
      <c r="E21" s="14" t="e">
        <f>IF(#REF!="","",#REF!)</f>
        <v>#REF!</v>
      </c>
      <c r="F21" s="17"/>
      <c r="G21" s="17"/>
      <c r="H21" s="17"/>
      <c r="I21" s="15" t="s">
        <v>14</v>
      </c>
      <c r="J21" s="14" t="e">
        <f>IF(#REF!="","",#REF!)</f>
        <v>#REF!</v>
      </c>
      <c r="K21" s="17"/>
      <c r="L21" s="17"/>
      <c r="M21" s="22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</row>
    <row r="22" spans="1:31" s="2" customFormat="1" ht="6.9" customHeight="1" x14ac:dyDescent="0.2">
      <c r="A22" s="17"/>
      <c r="B22" s="18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22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</row>
    <row r="23" spans="1:31" s="2" customFormat="1" ht="12" customHeight="1" x14ac:dyDescent="0.2">
      <c r="A23" s="17"/>
      <c r="B23" s="18"/>
      <c r="C23" s="17"/>
      <c r="D23" s="15" t="s">
        <v>17</v>
      </c>
      <c r="E23" s="17"/>
      <c r="F23" s="17"/>
      <c r="G23" s="17"/>
      <c r="H23" s="17"/>
      <c r="I23" s="15" t="s">
        <v>13</v>
      </c>
      <c r="J23" s="14" t="s">
        <v>0</v>
      </c>
      <c r="K23" s="17"/>
      <c r="L23" s="17"/>
      <c r="M23" s="22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</row>
    <row r="24" spans="1:31" s="2" customFormat="1" ht="18" customHeight="1" x14ac:dyDescent="0.2">
      <c r="A24" s="17"/>
      <c r="B24" s="18"/>
      <c r="C24" s="17"/>
      <c r="D24" s="17"/>
      <c r="E24" s="14" t="s">
        <v>18</v>
      </c>
      <c r="F24" s="17"/>
      <c r="G24" s="17"/>
      <c r="H24" s="17"/>
      <c r="I24" s="15" t="s">
        <v>14</v>
      </c>
      <c r="J24" s="14" t="s">
        <v>0</v>
      </c>
      <c r="K24" s="17"/>
      <c r="L24" s="17"/>
      <c r="M24" s="22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</row>
    <row r="25" spans="1:31" s="2" customFormat="1" ht="6.9" customHeight="1" x14ac:dyDescent="0.2">
      <c r="A25" s="17"/>
      <c r="B25" s="18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22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</row>
    <row r="26" spans="1:31" s="2" customFormat="1" ht="12" customHeight="1" x14ac:dyDescent="0.2">
      <c r="A26" s="17"/>
      <c r="B26" s="18"/>
      <c r="C26" s="17"/>
      <c r="D26" s="15" t="s">
        <v>19</v>
      </c>
      <c r="E26" s="17"/>
      <c r="F26" s="17"/>
      <c r="G26" s="17"/>
      <c r="H26" s="17"/>
      <c r="I26" s="17"/>
      <c r="J26" s="17"/>
      <c r="K26" s="17"/>
      <c r="L26" s="17"/>
      <c r="M26" s="22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</row>
    <row r="27" spans="1:31" s="3" customFormat="1" ht="16.5" customHeight="1" x14ac:dyDescent="0.2">
      <c r="A27" s="44"/>
      <c r="B27" s="45"/>
      <c r="C27" s="44"/>
      <c r="D27" s="44"/>
      <c r="E27" s="138" t="s">
        <v>0</v>
      </c>
      <c r="F27" s="138"/>
      <c r="G27" s="138"/>
      <c r="H27" s="138"/>
      <c r="I27" s="44"/>
      <c r="J27" s="44"/>
      <c r="K27" s="44"/>
      <c r="L27" s="44"/>
      <c r="M27" s="46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</row>
    <row r="28" spans="1:31" s="2" customFormat="1" ht="6.9" customHeight="1" x14ac:dyDescent="0.2">
      <c r="A28" s="17"/>
      <c r="B28" s="18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22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</row>
    <row r="29" spans="1:31" s="2" customFormat="1" ht="6.9" customHeight="1" x14ac:dyDescent="0.2">
      <c r="A29" s="17"/>
      <c r="B29" s="18"/>
      <c r="C29" s="17"/>
      <c r="D29" s="38"/>
      <c r="E29" s="38"/>
      <c r="F29" s="38"/>
      <c r="G29" s="38"/>
      <c r="H29" s="38"/>
      <c r="I29" s="38"/>
      <c r="J29" s="38"/>
      <c r="K29" s="38"/>
      <c r="L29" s="38"/>
      <c r="M29" s="22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</row>
    <row r="30" spans="1:31" s="2" customFormat="1" ht="13.2" x14ac:dyDescent="0.2">
      <c r="A30" s="17"/>
      <c r="B30" s="18"/>
      <c r="C30" s="17"/>
      <c r="D30" s="17"/>
      <c r="E30" s="15" t="s">
        <v>20</v>
      </c>
      <c r="F30" s="17"/>
      <c r="G30" s="17"/>
      <c r="H30" s="17"/>
      <c r="I30" s="17"/>
      <c r="J30" s="17"/>
      <c r="K30" s="47">
        <f>I96</f>
        <v>0</v>
      </c>
      <c r="L30" s="17"/>
      <c r="M30" s="22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</row>
    <row r="31" spans="1:31" s="2" customFormat="1" ht="13.2" x14ac:dyDescent="0.2">
      <c r="A31" s="17"/>
      <c r="B31" s="18"/>
      <c r="C31" s="17"/>
      <c r="D31" s="17"/>
      <c r="E31" s="15" t="s">
        <v>21</v>
      </c>
      <c r="F31" s="17"/>
      <c r="G31" s="17"/>
      <c r="H31" s="17"/>
      <c r="I31" s="17"/>
      <c r="J31" s="17"/>
      <c r="K31" s="47">
        <f>J96</f>
        <v>0</v>
      </c>
      <c r="L31" s="17"/>
      <c r="M31" s="22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</row>
    <row r="32" spans="1:31" s="2" customFormat="1" ht="25.35" customHeight="1" x14ac:dyDescent="0.2">
      <c r="A32" s="17"/>
      <c r="B32" s="18"/>
      <c r="C32" s="17"/>
      <c r="D32" s="48" t="s">
        <v>22</v>
      </c>
      <c r="E32" s="17"/>
      <c r="F32" s="17"/>
      <c r="G32" s="17"/>
      <c r="H32" s="17"/>
      <c r="I32" s="17"/>
      <c r="J32" s="17"/>
      <c r="K32" s="40">
        <f>ROUND(K122, 2)</f>
        <v>0</v>
      </c>
      <c r="L32" s="17"/>
      <c r="M32" s="22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</row>
    <row r="33" spans="1:31" s="2" customFormat="1" ht="6.9" customHeight="1" x14ac:dyDescent="0.2">
      <c r="A33" s="17"/>
      <c r="B33" s="18"/>
      <c r="C33" s="17"/>
      <c r="D33" s="38"/>
      <c r="E33" s="38"/>
      <c r="F33" s="38"/>
      <c r="G33" s="38"/>
      <c r="H33" s="38"/>
      <c r="I33" s="38"/>
      <c r="J33" s="38"/>
      <c r="K33" s="38"/>
      <c r="L33" s="38"/>
      <c r="M33" s="22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</row>
    <row r="34" spans="1:31" s="2" customFormat="1" ht="14.4" customHeight="1" x14ac:dyDescent="0.2">
      <c r="A34" s="17"/>
      <c r="B34" s="18"/>
      <c r="C34" s="17"/>
      <c r="D34" s="17"/>
      <c r="E34" s="17"/>
      <c r="F34" s="20" t="s">
        <v>24</v>
      </c>
      <c r="G34" s="17"/>
      <c r="H34" s="17"/>
      <c r="I34" s="20" t="s">
        <v>23</v>
      </c>
      <c r="J34" s="17"/>
      <c r="K34" s="20" t="s">
        <v>25</v>
      </c>
      <c r="L34" s="17"/>
      <c r="M34" s="22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</row>
    <row r="35" spans="1:31" s="2" customFormat="1" ht="14.4" customHeight="1" x14ac:dyDescent="0.2">
      <c r="A35" s="17"/>
      <c r="B35" s="18"/>
      <c r="C35" s="17"/>
      <c r="D35" s="49" t="s">
        <v>26</v>
      </c>
      <c r="E35" s="21" t="s">
        <v>27</v>
      </c>
      <c r="F35" s="50">
        <f>ROUND((SUM(BE122:BE172)),  2)</f>
        <v>0</v>
      </c>
      <c r="G35" s="51"/>
      <c r="H35" s="51"/>
      <c r="I35" s="52">
        <v>0.2</v>
      </c>
      <c r="J35" s="51"/>
      <c r="K35" s="50">
        <f>ROUND(((SUM(BE122:BE172))*I35),  2)</f>
        <v>0</v>
      </c>
      <c r="L35" s="17"/>
      <c r="M35" s="22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</row>
    <row r="36" spans="1:31" s="2" customFormat="1" ht="14.4" customHeight="1" x14ac:dyDescent="0.2">
      <c r="A36" s="17"/>
      <c r="B36" s="18"/>
      <c r="C36" s="17"/>
      <c r="D36" s="17"/>
      <c r="E36" s="21" t="s">
        <v>28</v>
      </c>
      <c r="F36" s="47">
        <f>ROUND((SUM(BF122:BF172)),  2)</f>
        <v>0</v>
      </c>
      <c r="G36" s="17"/>
      <c r="H36" s="17"/>
      <c r="I36" s="53">
        <v>0.2</v>
      </c>
      <c r="J36" s="17"/>
      <c r="K36" s="47">
        <f>ROUND(((SUM(BF122:BF172))*I36),  2)</f>
        <v>0</v>
      </c>
      <c r="L36" s="17"/>
      <c r="M36" s="22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</row>
    <row r="37" spans="1:31" s="2" customFormat="1" ht="14.4" hidden="1" customHeight="1" x14ac:dyDescent="0.2">
      <c r="A37" s="17"/>
      <c r="B37" s="18"/>
      <c r="C37" s="17"/>
      <c r="D37" s="17"/>
      <c r="E37" s="15" t="s">
        <v>29</v>
      </c>
      <c r="F37" s="47">
        <f>ROUND((SUM(BG122:BG172)),  2)</f>
        <v>0</v>
      </c>
      <c r="G37" s="17"/>
      <c r="H37" s="17"/>
      <c r="I37" s="53">
        <v>0.2</v>
      </c>
      <c r="J37" s="17"/>
      <c r="K37" s="47">
        <f>0</f>
        <v>0</v>
      </c>
      <c r="L37" s="17"/>
      <c r="M37" s="22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</row>
    <row r="38" spans="1:31" s="2" customFormat="1" ht="14.4" hidden="1" customHeight="1" x14ac:dyDescent="0.2">
      <c r="A38" s="17"/>
      <c r="B38" s="18"/>
      <c r="C38" s="17"/>
      <c r="D38" s="17"/>
      <c r="E38" s="15" t="s">
        <v>30</v>
      </c>
      <c r="F38" s="47">
        <f>ROUND((SUM(BH122:BH172)),  2)</f>
        <v>0</v>
      </c>
      <c r="G38" s="17"/>
      <c r="H38" s="17"/>
      <c r="I38" s="53">
        <v>0.2</v>
      </c>
      <c r="J38" s="17"/>
      <c r="K38" s="47">
        <f>0</f>
        <v>0</v>
      </c>
      <c r="L38" s="17"/>
      <c r="M38" s="22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</row>
    <row r="39" spans="1:31" s="2" customFormat="1" ht="14.4" hidden="1" customHeight="1" x14ac:dyDescent="0.2">
      <c r="A39" s="17"/>
      <c r="B39" s="18"/>
      <c r="C39" s="17"/>
      <c r="D39" s="17"/>
      <c r="E39" s="21" t="s">
        <v>31</v>
      </c>
      <c r="F39" s="50">
        <f>ROUND((SUM(BI122:BI172)),  2)</f>
        <v>0</v>
      </c>
      <c r="G39" s="51"/>
      <c r="H39" s="51"/>
      <c r="I39" s="52">
        <v>0</v>
      </c>
      <c r="J39" s="51"/>
      <c r="K39" s="50">
        <f>0</f>
        <v>0</v>
      </c>
      <c r="L39" s="17"/>
      <c r="M39" s="22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</row>
    <row r="40" spans="1:31" s="2" customFormat="1" ht="6.9" customHeight="1" x14ac:dyDescent="0.2">
      <c r="A40" s="17"/>
      <c r="B40" s="18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22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</row>
    <row r="41" spans="1:31" s="2" customFormat="1" ht="25.35" customHeight="1" x14ac:dyDescent="0.2">
      <c r="A41" s="17"/>
      <c r="B41" s="18"/>
      <c r="C41" s="41"/>
      <c r="D41" s="54" t="s">
        <v>32</v>
      </c>
      <c r="E41" s="33"/>
      <c r="F41" s="33"/>
      <c r="G41" s="55" t="s">
        <v>33</v>
      </c>
      <c r="H41" s="56" t="s">
        <v>34</v>
      </c>
      <c r="I41" s="33"/>
      <c r="J41" s="33"/>
      <c r="K41" s="57">
        <f>SUM(K32:K39)</f>
        <v>0</v>
      </c>
      <c r="L41" s="58"/>
      <c r="M41" s="22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</row>
    <row r="42" spans="1:31" s="2" customFormat="1" ht="14.4" customHeight="1" x14ac:dyDescent="0.2">
      <c r="A42" s="17"/>
      <c r="B42" s="18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22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</row>
    <row r="43" spans="1:31" s="1" customFormat="1" ht="14.4" customHeight="1" x14ac:dyDescent="0.2">
      <c r="B43" s="12"/>
      <c r="M43" s="12"/>
    </row>
    <row r="44" spans="1:31" s="1" customFormat="1" ht="14.4" customHeight="1" x14ac:dyDescent="0.2">
      <c r="B44" s="12"/>
      <c r="M44" s="12"/>
    </row>
    <row r="45" spans="1:31" s="1" customFormat="1" ht="14.4" customHeight="1" x14ac:dyDescent="0.2">
      <c r="B45" s="12"/>
      <c r="M45" s="12"/>
    </row>
    <row r="46" spans="1:31" s="1" customFormat="1" ht="14.4" customHeight="1" x14ac:dyDescent="0.2">
      <c r="B46" s="12"/>
      <c r="M46" s="12"/>
    </row>
    <row r="47" spans="1:31" s="1" customFormat="1" ht="14.4" customHeight="1" x14ac:dyDescent="0.2">
      <c r="B47" s="12"/>
      <c r="M47" s="12"/>
    </row>
    <row r="48" spans="1:31" s="1" customFormat="1" ht="14.4" customHeight="1" x14ac:dyDescent="0.2">
      <c r="B48" s="12"/>
      <c r="M48" s="12"/>
    </row>
    <row r="49" spans="1:31" s="1" customFormat="1" ht="14.4" customHeight="1" x14ac:dyDescent="0.2">
      <c r="B49" s="12"/>
      <c r="M49" s="12"/>
    </row>
    <row r="50" spans="1:31" s="2" customFormat="1" ht="14.4" customHeight="1" x14ac:dyDescent="0.2">
      <c r="B50" s="22"/>
      <c r="D50" s="23" t="s">
        <v>35</v>
      </c>
      <c r="E50" s="24"/>
      <c r="F50" s="24"/>
      <c r="G50" s="23" t="s">
        <v>36</v>
      </c>
      <c r="H50" s="24"/>
      <c r="I50" s="24"/>
      <c r="J50" s="24"/>
      <c r="K50" s="24"/>
      <c r="L50" s="24"/>
      <c r="M50" s="22"/>
    </row>
    <row r="51" spans="1:31" x14ac:dyDescent="0.2">
      <c r="B51" s="12"/>
      <c r="M51" s="12"/>
    </row>
    <row r="52" spans="1:31" x14ac:dyDescent="0.2">
      <c r="B52" s="12"/>
      <c r="M52" s="12"/>
    </row>
    <row r="53" spans="1:31" x14ac:dyDescent="0.2">
      <c r="B53" s="12"/>
      <c r="M53" s="12"/>
    </row>
    <row r="54" spans="1:31" x14ac:dyDescent="0.2">
      <c r="B54" s="12"/>
      <c r="M54" s="12"/>
    </row>
    <row r="55" spans="1:31" x14ac:dyDescent="0.2">
      <c r="B55" s="12"/>
      <c r="M55" s="12"/>
    </row>
    <row r="56" spans="1:31" x14ac:dyDescent="0.2">
      <c r="B56" s="12"/>
      <c r="M56" s="12"/>
    </row>
    <row r="57" spans="1:31" x14ac:dyDescent="0.2">
      <c r="B57" s="12"/>
      <c r="M57" s="12"/>
    </row>
    <row r="58" spans="1:31" x14ac:dyDescent="0.2">
      <c r="B58" s="12"/>
      <c r="M58" s="12"/>
    </row>
    <row r="59" spans="1:31" x14ac:dyDescent="0.2">
      <c r="B59" s="12"/>
      <c r="M59" s="12"/>
    </row>
    <row r="60" spans="1:31" x14ac:dyDescent="0.2">
      <c r="B60" s="12"/>
      <c r="M60" s="12"/>
    </row>
    <row r="61" spans="1:31" s="2" customFormat="1" ht="13.2" x14ac:dyDescent="0.2">
      <c r="A61" s="17"/>
      <c r="B61" s="18"/>
      <c r="C61" s="17"/>
      <c r="D61" s="25" t="s">
        <v>37</v>
      </c>
      <c r="E61" s="19"/>
      <c r="F61" s="59" t="s">
        <v>38</v>
      </c>
      <c r="G61" s="25" t="s">
        <v>37</v>
      </c>
      <c r="H61" s="19"/>
      <c r="I61" s="19"/>
      <c r="J61" s="60" t="s">
        <v>38</v>
      </c>
      <c r="K61" s="19"/>
      <c r="L61" s="19"/>
      <c r="M61" s="22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</row>
    <row r="62" spans="1:31" x14ac:dyDescent="0.2">
      <c r="B62" s="12"/>
      <c r="M62" s="12"/>
    </row>
    <row r="63" spans="1:31" x14ac:dyDescent="0.2">
      <c r="B63" s="12"/>
      <c r="M63" s="12"/>
    </row>
    <row r="64" spans="1:31" x14ac:dyDescent="0.2">
      <c r="B64" s="12"/>
      <c r="M64" s="12"/>
    </row>
    <row r="65" spans="1:31" s="2" customFormat="1" ht="13.2" x14ac:dyDescent="0.2">
      <c r="A65" s="17"/>
      <c r="B65" s="18"/>
      <c r="C65" s="17"/>
      <c r="D65" s="23" t="s">
        <v>39</v>
      </c>
      <c r="E65" s="26"/>
      <c r="F65" s="26"/>
      <c r="G65" s="23" t="s">
        <v>40</v>
      </c>
      <c r="H65" s="26"/>
      <c r="I65" s="26"/>
      <c r="J65" s="26"/>
      <c r="K65" s="26"/>
      <c r="L65" s="26"/>
      <c r="M65" s="22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</row>
    <row r="66" spans="1:31" x14ac:dyDescent="0.2">
      <c r="B66" s="12"/>
      <c r="M66" s="12"/>
    </row>
    <row r="67" spans="1:31" x14ac:dyDescent="0.2">
      <c r="B67" s="12"/>
      <c r="M67" s="12"/>
    </row>
    <row r="68" spans="1:31" x14ac:dyDescent="0.2">
      <c r="B68" s="12"/>
      <c r="M68" s="12"/>
    </row>
    <row r="69" spans="1:31" x14ac:dyDescent="0.2">
      <c r="B69" s="12"/>
      <c r="M69" s="12"/>
    </row>
    <row r="70" spans="1:31" x14ac:dyDescent="0.2">
      <c r="B70" s="12"/>
      <c r="M70" s="12"/>
    </row>
    <row r="71" spans="1:31" x14ac:dyDescent="0.2">
      <c r="B71" s="12"/>
      <c r="M71" s="12"/>
    </row>
    <row r="72" spans="1:31" x14ac:dyDescent="0.2">
      <c r="B72" s="12"/>
      <c r="M72" s="12"/>
    </row>
    <row r="73" spans="1:31" x14ac:dyDescent="0.2">
      <c r="B73" s="12"/>
      <c r="M73" s="12"/>
    </row>
    <row r="74" spans="1:31" x14ac:dyDescent="0.2">
      <c r="B74" s="12"/>
      <c r="M74" s="12"/>
    </row>
    <row r="75" spans="1:31" x14ac:dyDescent="0.2">
      <c r="B75" s="12"/>
      <c r="M75" s="12"/>
    </row>
    <row r="76" spans="1:31" s="2" customFormat="1" ht="13.2" x14ac:dyDescent="0.2">
      <c r="A76" s="17"/>
      <c r="B76" s="18"/>
      <c r="C76" s="17"/>
      <c r="D76" s="25" t="s">
        <v>37</v>
      </c>
      <c r="E76" s="19"/>
      <c r="F76" s="59" t="s">
        <v>38</v>
      </c>
      <c r="G76" s="25" t="s">
        <v>37</v>
      </c>
      <c r="H76" s="19"/>
      <c r="I76" s="19"/>
      <c r="J76" s="60" t="s">
        <v>38</v>
      </c>
      <c r="K76" s="19"/>
      <c r="L76" s="19"/>
      <c r="M76" s="22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</row>
    <row r="77" spans="1:31" s="2" customFormat="1" ht="14.4" customHeight="1" x14ac:dyDescent="0.2">
      <c r="A77" s="17"/>
      <c r="B77" s="27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2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</row>
    <row r="81" spans="1:47" s="2" customFormat="1" ht="6.9" hidden="1" customHeight="1" x14ac:dyDescent="0.2">
      <c r="A81" s="17"/>
      <c r="B81" s="29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22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</row>
    <row r="82" spans="1:47" s="2" customFormat="1" ht="24.9" hidden="1" customHeight="1" x14ac:dyDescent="0.2">
      <c r="A82" s="17"/>
      <c r="B82" s="18"/>
      <c r="C82" s="13" t="s">
        <v>51</v>
      </c>
      <c r="D82" s="17"/>
      <c r="E82" s="17"/>
      <c r="F82" s="17"/>
      <c r="G82" s="17"/>
      <c r="H82" s="17"/>
      <c r="I82" s="17"/>
      <c r="J82" s="17"/>
      <c r="K82" s="17"/>
      <c r="L82" s="17"/>
      <c r="M82" s="22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</row>
    <row r="83" spans="1:47" s="2" customFormat="1" ht="6.9" hidden="1" customHeight="1" x14ac:dyDescent="0.2">
      <c r="A83" s="17"/>
      <c r="B83" s="18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22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</row>
    <row r="84" spans="1:47" s="2" customFormat="1" ht="12" hidden="1" customHeight="1" x14ac:dyDescent="0.2">
      <c r="A84" s="17"/>
      <c r="B84" s="18"/>
      <c r="C84" s="15" t="s">
        <v>6</v>
      </c>
      <c r="D84" s="17"/>
      <c r="E84" s="17"/>
      <c r="F84" s="17"/>
      <c r="G84" s="17"/>
      <c r="H84" s="17"/>
      <c r="I84" s="17"/>
      <c r="J84" s="17"/>
      <c r="K84" s="17"/>
      <c r="L84" s="17"/>
      <c r="M84" s="22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</row>
    <row r="85" spans="1:47" s="2" customFormat="1" ht="16.5" hidden="1" customHeight="1" x14ac:dyDescent="0.2">
      <c r="A85" s="17"/>
      <c r="B85" s="18"/>
      <c r="C85" s="17"/>
      <c r="D85" s="17"/>
      <c r="E85" s="133" t="e">
        <f>E7</f>
        <v>#REF!</v>
      </c>
      <c r="F85" s="134"/>
      <c r="G85" s="134"/>
      <c r="H85" s="134"/>
      <c r="I85" s="17"/>
      <c r="J85" s="17"/>
      <c r="K85" s="17"/>
      <c r="L85" s="17"/>
      <c r="M85" s="22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</row>
    <row r="86" spans="1:47" s="2" customFormat="1" ht="12" hidden="1" customHeight="1" x14ac:dyDescent="0.2">
      <c r="A86" s="17"/>
      <c r="B86" s="18"/>
      <c r="C86" s="15" t="s">
        <v>49</v>
      </c>
      <c r="D86" s="17"/>
      <c r="E86" s="17"/>
      <c r="F86" s="17"/>
      <c r="G86" s="17"/>
      <c r="H86" s="17"/>
      <c r="I86" s="17"/>
      <c r="J86" s="17"/>
      <c r="K86" s="17"/>
      <c r="L86" s="17"/>
      <c r="M86" s="22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</row>
    <row r="87" spans="1:47" s="2" customFormat="1" ht="16.5" hidden="1" customHeight="1" x14ac:dyDescent="0.2">
      <c r="A87" s="17"/>
      <c r="B87" s="18"/>
      <c r="C87" s="17"/>
      <c r="D87" s="17"/>
      <c r="E87" s="131" t="str">
        <f>E9</f>
        <v>SO-06 - Močovková kanalizácia</v>
      </c>
      <c r="F87" s="132"/>
      <c r="G87" s="132"/>
      <c r="H87" s="132"/>
      <c r="I87" s="17"/>
      <c r="J87" s="17"/>
      <c r="K87" s="17"/>
      <c r="L87" s="17"/>
      <c r="M87" s="22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</row>
    <row r="88" spans="1:47" s="2" customFormat="1" ht="6.9" hidden="1" customHeight="1" x14ac:dyDescent="0.2">
      <c r="A88" s="17"/>
      <c r="B88" s="18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22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</row>
    <row r="89" spans="1:47" s="2" customFormat="1" ht="12" hidden="1" customHeight="1" x14ac:dyDescent="0.2">
      <c r="A89" s="17"/>
      <c r="B89" s="18"/>
      <c r="C89" s="15" t="s">
        <v>9</v>
      </c>
      <c r="D89" s="17"/>
      <c r="E89" s="17"/>
      <c r="F89" s="14" t="str">
        <f>F12</f>
        <v>Hoste</v>
      </c>
      <c r="G89" s="17"/>
      <c r="H89" s="17"/>
      <c r="I89" s="15" t="s">
        <v>11</v>
      </c>
      <c r="J89" s="31" t="e">
        <f>IF(J12="","",J12)</f>
        <v>#REF!</v>
      </c>
      <c r="K89" s="17"/>
      <c r="L89" s="17"/>
      <c r="M89" s="22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</row>
    <row r="90" spans="1:47" s="2" customFormat="1" ht="6.9" hidden="1" customHeight="1" x14ac:dyDescent="0.2">
      <c r="A90" s="17"/>
      <c r="B90" s="18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22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</row>
    <row r="91" spans="1:47" s="2" customFormat="1" ht="15.15" hidden="1" customHeight="1" x14ac:dyDescent="0.2">
      <c r="A91" s="17"/>
      <c r="B91" s="18"/>
      <c r="C91" s="15" t="s">
        <v>12</v>
      </c>
      <c r="D91" s="17"/>
      <c r="E91" s="17"/>
      <c r="F91" s="14" t="e">
        <f>E15</f>
        <v>#REF!</v>
      </c>
      <c r="G91" s="17"/>
      <c r="H91" s="17"/>
      <c r="I91" s="15" t="s">
        <v>16</v>
      </c>
      <c r="J91" s="16" t="e">
        <f>E21</f>
        <v>#REF!</v>
      </c>
      <c r="K91" s="17"/>
      <c r="L91" s="17"/>
      <c r="M91" s="22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</row>
    <row r="92" spans="1:47" s="2" customFormat="1" ht="15.15" hidden="1" customHeight="1" x14ac:dyDescent="0.2">
      <c r="A92" s="17"/>
      <c r="B92" s="18"/>
      <c r="C92" s="15" t="s">
        <v>15</v>
      </c>
      <c r="D92" s="17"/>
      <c r="E92" s="17"/>
      <c r="F92" s="14" t="e">
        <f>IF(E18="","",E18)</f>
        <v>#REF!</v>
      </c>
      <c r="G92" s="17"/>
      <c r="H92" s="17"/>
      <c r="I92" s="15" t="s">
        <v>17</v>
      </c>
      <c r="J92" s="16" t="str">
        <f>E24</f>
        <v>Ing Lichý</v>
      </c>
      <c r="K92" s="17"/>
      <c r="L92" s="17"/>
      <c r="M92" s="22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</row>
    <row r="93" spans="1:47" s="2" customFormat="1" ht="10.35" hidden="1" customHeight="1" x14ac:dyDescent="0.2">
      <c r="A93" s="17"/>
      <c r="B93" s="18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22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</row>
    <row r="94" spans="1:47" s="2" customFormat="1" ht="29.25" hidden="1" customHeight="1" x14ac:dyDescent="0.2">
      <c r="A94" s="17"/>
      <c r="B94" s="18"/>
      <c r="C94" s="61" t="s">
        <v>52</v>
      </c>
      <c r="D94" s="41"/>
      <c r="E94" s="41"/>
      <c r="F94" s="41"/>
      <c r="G94" s="41"/>
      <c r="H94" s="41"/>
      <c r="I94" s="62" t="s">
        <v>53</v>
      </c>
      <c r="J94" s="62" t="s">
        <v>54</v>
      </c>
      <c r="K94" s="62" t="s">
        <v>55</v>
      </c>
      <c r="L94" s="41"/>
      <c r="M94" s="22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</row>
    <row r="95" spans="1:47" s="2" customFormat="1" ht="10.35" hidden="1" customHeight="1" x14ac:dyDescent="0.2">
      <c r="A95" s="17"/>
      <c r="B95" s="18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22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</row>
    <row r="96" spans="1:47" s="2" customFormat="1" ht="22.95" hidden="1" customHeight="1" x14ac:dyDescent="0.2">
      <c r="A96" s="17"/>
      <c r="B96" s="18"/>
      <c r="C96" s="63" t="s">
        <v>56</v>
      </c>
      <c r="D96" s="17"/>
      <c r="E96" s="17"/>
      <c r="F96" s="17"/>
      <c r="G96" s="17"/>
      <c r="H96" s="17"/>
      <c r="I96" s="40">
        <f t="shared" ref="I96:J98" si="0">Q122</f>
        <v>0</v>
      </c>
      <c r="J96" s="40">
        <f t="shared" si="0"/>
        <v>0</v>
      </c>
      <c r="K96" s="40">
        <f>K122</f>
        <v>0</v>
      </c>
      <c r="L96" s="17"/>
      <c r="M96" s="22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U96" s="9" t="s">
        <v>57</v>
      </c>
    </row>
    <row r="97" spans="1:31" s="4" customFormat="1" ht="24.9" hidden="1" customHeight="1" x14ac:dyDescent="0.2">
      <c r="B97" s="64"/>
      <c r="D97" s="65" t="s">
        <v>58</v>
      </c>
      <c r="E97" s="66"/>
      <c r="F97" s="66"/>
      <c r="G97" s="66"/>
      <c r="H97" s="66"/>
      <c r="I97" s="67">
        <f t="shared" si="0"/>
        <v>0</v>
      </c>
      <c r="J97" s="67">
        <f t="shared" si="0"/>
        <v>0</v>
      </c>
      <c r="K97" s="67">
        <f>K123</f>
        <v>0</v>
      </c>
      <c r="M97" s="64"/>
    </row>
    <row r="98" spans="1:31" s="5" customFormat="1" ht="19.95" hidden="1" customHeight="1" x14ac:dyDescent="0.2">
      <c r="B98" s="68"/>
      <c r="D98" s="69" t="s">
        <v>59</v>
      </c>
      <c r="E98" s="70"/>
      <c r="F98" s="70"/>
      <c r="G98" s="70"/>
      <c r="H98" s="70"/>
      <c r="I98" s="71">
        <f t="shared" si="0"/>
        <v>0</v>
      </c>
      <c r="J98" s="71">
        <f t="shared" si="0"/>
        <v>0</v>
      </c>
      <c r="K98" s="71">
        <f>K124</f>
        <v>0</v>
      </c>
      <c r="M98" s="68"/>
    </row>
    <row r="99" spans="1:31" s="5" customFormat="1" ht="19.95" hidden="1" customHeight="1" x14ac:dyDescent="0.2">
      <c r="B99" s="68"/>
      <c r="D99" s="69" t="s">
        <v>60</v>
      </c>
      <c r="E99" s="70"/>
      <c r="F99" s="70"/>
      <c r="G99" s="70"/>
      <c r="H99" s="70"/>
      <c r="I99" s="71">
        <f>Q135</f>
        <v>0</v>
      </c>
      <c r="J99" s="71">
        <f>R135</f>
        <v>0</v>
      </c>
      <c r="K99" s="71">
        <f>K135</f>
        <v>0</v>
      </c>
      <c r="M99" s="68"/>
    </row>
    <row r="100" spans="1:31" s="5" customFormat="1" ht="19.95" hidden="1" customHeight="1" x14ac:dyDescent="0.2">
      <c r="B100" s="68"/>
      <c r="D100" s="69" t="s">
        <v>61</v>
      </c>
      <c r="E100" s="70"/>
      <c r="F100" s="70"/>
      <c r="G100" s="70"/>
      <c r="H100" s="70"/>
      <c r="I100" s="71">
        <f>Q138</f>
        <v>0</v>
      </c>
      <c r="J100" s="71">
        <f>R138</f>
        <v>0</v>
      </c>
      <c r="K100" s="71">
        <f>K138</f>
        <v>0</v>
      </c>
      <c r="M100" s="68"/>
    </row>
    <row r="101" spans="1:31" s="4" customFormat="1" ht="24.9" hidden="1" customHeight="1" x14ac:dyDescent="0.2">
      <c r="B101" s="64"/>
      <c r="D101" s="65" t="s">
        <v>62</v>
      </c>
      <c r="E101" s="66"/>
      <c r="F101" s="66"/>
      <c r="G101" s="66"/>
      <c r="H101" s="66"/>
      <c r="I101" s="67">
        <f>Q167</f>
        <v>0</v>
      </c>
      <c r="J101" s="67">
        <f>R167</f>
        <v>0</v>
      </c>
      <c r="K101" s="67">
        <f>K167</f>
        <v>0</v>
      </c>
      <c r="M101" s="64"/>
    </row>
    <row r="102" spans="1:31" s="5" customFormat="1" ht="19.95" hidden="1" customHeight="1" x14ac:dyDescent="0.2">
      <c r="B102" s="68"/>
      <c r="D102" s="69" t="s">
        <v>63</v>
      </c>
      <c r="E102" s="70"/>
      <c r="F102" s="70"/>
      <c r="G102" s="70"/>
      <c r="H102" s="70"/>
      <c r="I102" s="71">
        <f>Q168</f>
        <v>0</v>
      </c>
      <c r="J102" s="71">
        <f>R168</f>
        <v>0</v>
      </c>
      <c r="K102" s="71">
        <f>K168</f>
        <v>0</v>
      </c>
      <c r="M102" s="68"/>
    </row>
    <row r="103" spans="1:31" s="2" customFormat="1" ht="21.75" hidden="1" customHeight="1" x14ac:dyDescent="0.2">
      <c r="A103" s="17"/>
      <c r="B103" s="18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22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</row>
    <row r="104" spans="1:31" s="2" customFormat="1" ht="6.9" hidden="1" customHeight="1" x14ac:dyDescent="0.2">
      <c r="A104" s="17"/>
      <c r="B104" s="27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2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</row>
    <row r="105" spans="1:31" hidden="1" x14ac:dyDescent="0.2"/>
    <row r="106" spans="1:31" hidden="1" x14ac:dyDescent="0.2"/>
    <row r="107" spans="1:31" hidden="1" x14ac:dyDescent="0.2"/>
    <row r="108" spans="1:31" s="2" customFormat="1" ht="6.9" customHeight="1" x14ac:dyDescent="0.2">
      <c r="A108" s="17"/>
      <c r="B108" s="29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22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</row>
    <row r="109" spans="1:31" s="2" customFormat="1" ht="24.9" customHeight="1" x14ac:dyDescent="0.2">
      <c r="A109" s="17"/>
      <c r="B109" s="18"/>
      <c r="C109" s="13" t="s">
        <v>64</v>
      </c>
      <c r="D109" s="17"/>
      <c r="E109" s="17"/>
      <c r="F109" s="17"/>
      <c r="G109" s="17"/>
      <c r="H109" s="17"/>
      <c r="I109" s="17"/>
      <c r="J109" s="17"/>
      <c r="K109" s="17"/>
      <c r="L109" s="17"/>
      <c r="M109" s="22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</row>
    <row r="110" spans="1:31" s="2" customFormat="1" ht="6.9" customHeight="1" x14ac:dyDescent="0.2">
      <c r="A110" s="17"/>
      <c r="B110" s="18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22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</row>
    <row r="111" spans="1:31" s="2" customFormat="1" ht="12" customHeight="1" x14ac:dyDescent="0.2">
      <c r="A111" s="17"/>
      <c r="B111" s="18"/>
      <c r="C111" s="15" t="s">
        <v>6</v>
      </c>
      <c r="D111" s="17"/>
      <c r="E111" s="17"/>
      <c r="F111" s="17"/>
      <c r="G111" s="17"/>
      <c r="H111" s="17"/>
      <c r="I111" s="17"/>
      <c r="J111" s="17"/>
      <c r="K111" s="17"/>
      <c r="L111" s="17"/>
      <c r="M111" s="22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</row>
    <row r="112" spans="1:31" s="2" customFormat="1" ht="16.5" customHeight="1" x14ac:dyDescent="0.2">
      <c r="A112" s="17"/>
      <c r="B112" s="18"/>
      <c r="C112" s="17"/>
      <c r="D112" s="17"/>
      <c r="E112" s="133" t="s">
        <v>225</v>
      </c>
      <c r="F112" s="134"/>
      <c r="G112" s="134"/>
      <c r="H112" s="134"/>
      <c r="I112" s="17"/>
      <c r="J112" s="17"/>
      <c r="K112" s="17"/>
      <c r="L112" s="17"/>
      <c r="M112" s="22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</row>
    <row r="113" spans="1:65" s="2" customFormat="1" ht="12" customHeight="1" x14ac:dyDescent="0.2">
      <c r="A113" s="17"/>
      <c r="B113" s="18"/>
      <c r="C113" s="15" t="s">
        <v>49</v>
      </c>
      <c r="D113" s="17"/>
      <c r="E113" s="17"/>
      <c r="F113" s="17"/>
      <c r="G113" s="17"/>
      <c r="H113" s="17"/>
      <c r="I113" s="17"/>
      <c r="J113" s="17"/>
      <c r="K113" s="17"/>
      <c r="L113" s="17"/>
      <c r="M113" s="22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</row>
    <row r="114" spans="1:65" s="2" customFormat="1" ht="16.5" customHeight="1" x14ac:dyDescent="0.2">
      <c r="A114" s="17"/>
      <c r="B114" s="18"/>
      <c r="C114" s="17"/>
      <c r="D114" s="17"/>
      <c r="E114" s="131" t="s">
        <v>50</v>
      </c>
      <c r="F114" s="132"/>
      <c r="G114" s="132"/>
      <c r="H114" s="132"/>
      <c r="I114" s="17"/>
      <c r="J114" s="17"/>
      <c r="K114" s="17"/>
      <c r="L114" s="17"/>
      <c r="M114" s="22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</row>
    <row r="115" spans="1:65" s="2" customFormat="1" ht="6.9" customHeight="1" x14ac:dyDescent="0.2">
      <c r="A115" s="17"/>
      <c r="B115" s="18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22"/>
      <c r="S115" s="17"/>
      <c r="T115" s="17"/>
      <c r="U115" s="17"/>
      <c r="V115" s="17"/>
      <c r="W115" s="17"/>
      <c r="X115" s="17"/>
      <c r="Y115" s="17"/>
      <c r="Z115" s="17"/>
      <c r="AA115" s="17" t="s">
        <v>226</v>
      </c>
      <c r="AB115" s="17"/>
      <c r="AC115" s="17"/>
      <c r="AD115" s="17"/>
      <c r="AE115" s="17"/>
    </row>
    <row r="116" spans="1:65" s="2" customFormat="1" ht="12" customHeight="1" x14ac:dyDescent="0.2">
      <c r="A116" s="17"/>
      <c r="B116" s="18"/>
      <c r="C116" s="15" t="s">
        <v>9</v>
      </c>
      <c r="D116" s="17"/>
      <c r="E116" s="17"/>
      <c r="F116" s="14" t="str">
        <f>F12</f>
        <v>Hoste</v>
      </c>
      <c r="G116" s="17"/>
      <c r="H116" s="17"/>
      <c r="I116" s="15" t="s">
        <v>11</v>
      </c>
      <c r="J116" s="31">
        <v>44701</v>
      </c>
      <c r="K116" s="17"/>
      <c r="L116" s="17"/>
      <c r="M116" s="22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</row>
    <row r="117" spans="1:65" s="2" customFormat="1" ht="6.9" customHeight="1" x14ac:dyDescent="0.2">
      <c r="A117" s="17"/>
      <c r="B117" s="18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22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</row>
    <row r="118" spans="1:65" s="2" customFormat="1" ht="15.15" customHeight="1" x14ac:dyDescent="0.2">
      <c r="A118" s="17"/>
      <c r="B118" s="18"/>
      <c r="C118" s="15" t="s">
        <v>12</v>
      </c>
      <c r="D118" s="17"/>
      <c r="E118" s="17"/>
      <c r="F118" s="14"/>
      <c r="G118" s="17"/>
      <c r="H118" s="17"/>
      <c r="I118" s="15" t="s">
        <v>16</v>
      </c>
      <c r="J118" s="16"/>
      <c r="K118" s="17"/>
      <c r="L118" s="17"/>
      <c r="M118" s="22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</row>
    <row r="119" spans="1:65" s="2" customFormat="1" ht="15.15" customHeight="1" x14ac:dyDescent="0.2">
      <c r="A119" s="17"/>
      <c r="B119" s="18"/>
      <c r="C119" s="15" t="s">
        <v>15</v>
      </c>
      <c r="D119" s="17"/>
      <c r="E119" s="17"/>
      <c r="F119" s="14"/>
      <c r="G119" s="17"/>
      <c r="H119" s="17"/>
      <c r="I119" s="15" t="s">
        <v>17</v>
      </c>
      <c r="J119" s="16" t="str">
        <f>E24</f>
        <v>Ing Lichý</v>
      </c>
      <c r="K119" s="17"/>
      <c r="L119" s="17"/>
      <c r="M119" s="22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</row>
    <row r="120" spans="1:65" s="2" customFormat="1" ht="10.35" customHeight="1" x14ac:dyDescent="0.2">
      <c r="A120" s="17"/>
      <c r="B120" s="18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22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</row>
    <row r="121" spans="1:65" s="6" customFormat="1" ht="29.25" customHeight="1" x14ac:dyDescent="0.2">
      <c r="A121" s="72"/>
      <c r="B121" s="73"/>
      <c r="C121" s="74" t="s">
        <v>65</v>
      </c>
      <c r="D121" s="75" t="s">
        <v>43</v>
      </c>
      <c r="E121" s="75" t="s">
        <v>41</v>
      </c>
      <c r="F121" s="75" t="s">
        <v>42</v>
      </c>
      <c r="G121" s="75" t="s">
        <v>66</v>
      </c>
      <c r="H121" s="75" t="s">
        <v>67</v>
      </c>
      <c r="I121" s="75" t="s">
        <v>68</v>
      </c>
      <c r="J121" s="75" t="s">
        <v>69</v>
      </c>
      <c r="K121" s="76" t="s">
        <v>55</v>
      </c>
      <c r="L121" s="77" t="s">
        <v>70</v>
      </c>
      <c r="M121" s="78"/>
      <c r="N121" s="34" t="s">
        <v>0</v>
      </c>
      <c r="O121" s="35" t="s">
        <v>26</v>
      </c>
      <c r="P121" s="35" t="s">
        <v>71</v>
      </c>
      <c r="Q121" s="35" t="s">
        <v>72</v>
      </c>
      <c r="R121" s="35" t="s">
        <v>73</v>
      </c>
      <c r="S121" s="35" t="s">
        <v>74</v>
      </c>
      <c r="T121" s="35" t="s">
        <v>75</v>
      </c>
      <c r="U121" s="35" t="s">
        <v>76</v>
      </c>
      <c r="V121" s="35" t="s">
        <v>77</v>
      </c>
      <c r="W121" s="35" t="s">
        <v>78</v>
      </c>
      <c r="X121" s="36" t="s">
        <v>79</v>
      </c>
      <c r="Y121" s="72"/>
      <c r="Z121" s="72"/>
      <c r="AA121" s="72"/>
      <c r="AB121" s="72"/>
      <c r="AC121" s="72"/>
      <c r="AD121" s="72"/>
      <c r="AE121" s="72"/>
    </row>
    <row r="122" spans="1:65" s="2" customFormat="1" ht="22.95" customHeight="1" x14ac:dyDescent="0.3">
      <c r="A122" s="17"/>
      <c r="B122" s="18"/>
      <c r="C122" s="39" t="s">
        <v>56</v>
      </c>
      <c r="D122" s="17"/>
      <c r="E122" s="17"/>
      <c r="F122" s="17"/>
      <c r="G122" s="17"/>
      <c r="H122" s="17"/>
      <c r="I122" s="17"/>
      <c r="J122" s="17"/>
      <c r="K122" s="79">
        <f>BK122</f>
        <v>0</v>
      </c>
      <c r="L122" s="17"/>
      <c r="M122" s="18"/>
      <c r="N122" s="37"/>
      <c r="O122" s="32"/>
      <c r="P122" s="38"/>
      <c r="Q122" s="80">
        <f>Q123+Q167</f>
        <v>0</v>
      </c>
      <c r="R122" s="80">
        <f>R123+R167</f>
        <v>0</v>
      </c>
      <c r="S122" s="38"/>
      <c r="T122" s="81">
        <f>T123+T167</f>
        <v>499.84528199999994</v>
      </c>
      <c r="U122" s="38"/>
      <c r="V122" s="81">
        <f>V123+V167</f>
        <v>50.912418620000004</v>
      </c>
      <c r="W122" s="38"/>
      <c r="X122" s="82">
        <f>X123+X167</f>
        <v>0</v>
      </c>
      <c r="Y122" s="17"/>
      <c r="Z122" s="17"/>
      <c r="AA122" s="17"/>
      <c r="AB122" s="17"/>
      <c r="AC122" s="17"/>
      <c r="AD122" s="17"/>
      <c r="AE122" s="17"/>
      <c r="AT122" s="9" t="s">
        <v>44</v>
      </c>
      <c r="AU122" s="9" t="s">
        <v>57</v>
      </c>
      <c r="BK122" s="83">
        <f>BK123+BK167</f>
        <v>0</v>
      </c>
    </row>
    <row r="123" spans="1:65" s="7" customFormat="1" ht="25.95" customHeight="1" x14ac:dyDescent="0.25">
      <c r="B123" s="84"/>
      <c r="D123" s="85" t="s">
        <v>44</v>
      </c>
      <c r="E123" s="86" t="s">
        <v>80</v>
      </c>
      <c r="F123" s="86" t="s">
        <v>81</v>
      </c>
      <c r="K123" s="87">
        <f>BK123</f>
        <v>0</v>
      </c>
      <c r="M123" s="84"/>
      <c r="N123" s="88"/>
      <c r="O123" s="89"/>
      <c r="P123" s="89"/>
      <c r="Q123" s="90">
        <f>Q124+Q135+Q138</f>
        <v>0</v>
      </c>
      <c r="R123" s="90">
        <f>R124+R135+R138</f>
        <v>0</v>
      </c>
      <c r="S123" s="89"/>
      <c r="T123" s="91">
        <f>T124+T135+T138</f>
        <v>475.64650999999992</v>
      </c>
      <c r="U123" s="89"/>
      <c r="V123" s="91">
        <f>V124+V135+V138</f>
        <v>50.491445100000007</v>
      </c>
      <c r="W123" s="89"/>
      <c r="X123" s="92">
        <f>X124+X135+X138</f>
        <v>0</v>
      </c>
      <c r="AR123" s="85" t="s">
        <v>46</v>
      </c>
      <c r="AT123" s="93" t="s">
        <v>44</v>
      </c>
      <c r="AU123" s="93" t="s">
        <v>45</v>
      </c>
      <c r="AY123" s="85" t="s">
        <v>82</v>
      </c>
      <c r="BK123" s="94">
        <f>BK124+BK135+BK138</f>
        <v>0</v>
      </c>
    </row>
    <row r="124" spans="1:65" s="7" customFormat="1" ht="22.95" customHeight="1" x14ac:dyDescent="0.25">
      <c r="B124" s="84"/>
      <c r="D124" s="85" t="s">
        <v>44</v>
      </c>
      <c r="E124" s="95" t="s">
        <v>46</v>
      </c>
      <c r="F124" s="95" t="s">
        <v>83</v>
      </c>
      <c r="K124" s="96">
        <f>BK124</f>
        <v>0</v>
      </c>
      <c r="M124" s="84"/>
      <c r="N124" s="88"/>
      <c r="O124" s="89"/>
      <c r="P124" s="89"/>
      <c r="Q124" s="90">
        <f>SUM(Q125:Q134)</f>
        <v>0</v>
      </c>
      <c r="R124" s="90">
        <f>SUM(R125:R134)</f>
        <v>0</v>
      </c>
      <c r="S124" s="89"/>
      <c r="T124" s="91">
        <f>SUM(T125:T134)</f>
        <v>350.96854999999994</v>
      </c>
      <c r="U124" s="89"/>
      <c r="V124" s="91">
        <f>SUM(V125:V134)</f>
        <v>0</v>
      </c>
      <c r="W124" s="89"/>
      <c r="X124" s="92">
        <f>SUM(X125:X134)</f>
        <v>0</v>
      </c>
      <c r="AR124" s="85" t="s">
        <v>46</v>
      </c>
      <c r="AT124" s="93" t="s">
        <v>44</v>
      </c>
      <c r="AU124" s="93" t="s">
        <v>46</v>
      </c>
      <c r="AY124" s="85" t="s">
        <v>82</v>
      </c>
      <c r="BK124" s="94">
        <f>SUM(BK125:BK134)</f>
        <v>0</v>
      </c>
    </row>
    <row r="125" spans="1:65" s="2" customFormat="1" ht="49.2" customHeight="1" x14ac:dyDescent="0.2">
      <c r="A125" s="17"/>
      <c r="B125" s="97"/>
      <c r="C125" s="98" t="s">
        <v>46</v>
      </c>
      <c r="D125" s="98" t="s">
        <v>84</v>
      </c>
      <c r="E125" s="99" t="s">
        <v>85</v>
      </c>
      <c r="F125" s="100" t="s">
        <v>86</v>
      </c>
      <c r="G125" s="101" t="s">
        <v>87</v>
      </c>
      <c r="H125" s="102">
        <v>48.23</v>
      </c>
      <c r="I125" s="102"/>
      <c r="J125" s="102"/>
      <c r="K125" s="102">
        <f>ROUND(P125*H125,3)</f>
        <v>0</v>
      </c>
      <c r="L125" s="103"/>
      <c r="M125" s="18"/>
      <c r="N125" s="104" t="s">
        <v>0</v>
      </c>
      <c r="O125" s="105" t="s">
        <v>28</v>
      </c>
      <c r="P125" s="106">
        <f>I125+J125</f>
        <v>0</v>
      </c>
      <c r="Q125" s="106">
        <f>ROUND(I125*H125,3)</f>
        <v>0</v>
      </c>
      <c r="R125" s="106">
        <f>ROUND(J125*H125,3)</f>
        <v>0</v>
      </c>
      <c r="S125" s="107">
        <v>0.83799999999999997</v>
      </c>
      <c r="T125" s="107">
        <f>S125*H125</f>
        <v>40.416739999999997</v>
      </c>
      <c r="U125" s="107">
        <v>0</v>
      </c>
      <c r="V125" s="107">
        <f>U125*H125</f>
        <v>0</v>
      </c>
      <c r="W125" s="107">
        <v>0</v>
      </c>
      <c r="X125" s="108">
        <f>W125*H125</f>
        <v>0</v>
      </c>
      <c r="Y125" s="17"/>
      <c r="Z125" s="17"/>
      <c r="AA125" s="17"/>
      <c r="AB125" s="17"/>
      <c r="AC125" s="17"/>
      <c r="AD125" s="17"/>
      <c r="AE125" s="17"/>
      <c r="AR125" s="109" t="s">
        <v>88</v>
      </c>
      <c r="AT125" s="109" t="s">
        <v>84</v>
      </c>
      <c r="AU125" s="109" t="s">
        <v>89</v>
      </c>
      <c r="AY125" s="9" t="s">
        <v>82</v>
      </c>
      <c r="BE125" s="110">
        <f>IF(O125="základná",K125,0)</f>
        <v>0</v>
      </c>
      <c r="BF125" s="110">
        <f>IF(O125="znížená",K125,0)</f>
        <v>0</v>
      </c>
      <c r="BG125" s="110">
        <f>IF(O125="zákl. prenesená",K125,0)</f>
        <v>0</v>
      </c>
      <c r="BH125" s="110">
        <f>IF(O125="zníž. prenesená",K125,0)</f>
        <v>0</v>
      </c>
      <c r="BI125" s="110">
        <f>IF(O125="nulová",K125,0)</f>
        <v>0</v>
      </c>
      <c r="BJ125" s="9" t="s">
        <v>89</v>
      </c>
      <c r="BK125" s="111">
        <f>ROUND(P125*H125,3)</f>
        <v>0</v>
      </c>
      <c r="BL125" s="9" t="s">
        <v>88</v>
      </c>
      <c r="BM125" s="109" t="s">
        <v>90</v>
      </c>
    </row>
    <row r="126" spans="1:65" s="8" customFormat="1" x14ac:dyDescent="0.2">
      <c r="B126" s="112"/>
      <c r="D126" s="113" t="s">
        <v>91</v>
      </c>
      <c r="E126" s="114" t="s">
        <v>0</v>
      </c>
      <c r="F126" s="115" t="s">
        <v>92</v>
      </c>
      <c r="H126" s="116">
        <v>48.23</v>
      </c>
      <c r="M126" s="112"/>
      <c r="N126" s="117"/>
      <c r="O126" s="118"/>
      <c r="P126" s="118"/>
      <c r="Q126" s="118"/>
      <c r="R126" s="118"/>
      <c r="S126" s="118"/>
      <c r="T126" s="118"/>
      <c r="U126" s="118"/>
      <c r="V126" s="118"/>
      <c r="W126" s="118"/>
      <c r="X126" s="119"/>
      <c r="AT126" s="114" t="s">
        <v>91</v>
      </c>
      <c r="AU126" s="114" t="s">
        <v>89</v>
      </c>
      <c r="AV126" s="8" t="s">
        <v>89</v>
      </c>
      <c r="AW126" s="8" t="s">
        <v>2</v>
      </c>
      <c r="AX126" s="8" t="s">
        <v>46</v>
      </c>
      <c r="AY126" s="114" t="s">
        <v>82</v>
      </c>
    </row>
    <row r="127" spans="1:65" s="2" customFormat="1" ht="55.5" customHeight="1" x14ac:dyDescent="0.2">
      <c r="A127" s="17"/>
      <c r="B127" s="97"/>
      <c r="C127" s="98" t="s">
        <v>89</v>
      </c>
      <c r="D127" s="98" t="s">
        <v>84</v>
      </c>
      <c r="E127" s="99" t="s">
        <v>93</v>
      </c>
      <c r="F127" s="100" t="s">
        <v>94</v>
      </c>
      <c r="G127" s="101" t="s">
        <v>87</v>
      </c>
      <c r="H127" s="102">
        <v>48.23</v>
      </c>
      <c r="I127" s="102"/>
      <c r="J127" s="102"/>
      <c r="K127" s="102">
        <f>ROUND(P127*H127,3)</f>
        <v>0</v>
      </c>
      <c r="L127" s="103"/>
      <c r="M127" s="18"/>
      <c r="N127" s="104" t="s">
        <v>0</v>
      </c>
      <c r="O127" s="105" t="s">
        <v>28</v>
      </c>
      <c r="P127" s="106">
        <f>I127+J127</f>
        <v>0</v>
      </c>
      <c r="Q127" s="106">
        <f>ROUND(I127*H127,3)</f>
        <v>0</v>
      </c>
      <c r="R127" s="106">
        <f>ROUND(J127*H127,3)</f>
        <v>0</v>
      </c>
      <c r="S127" s="107">
        <v>4.2000000000000003E-2</v>
      </c>
      <c r="T127" s="107">
        <f>S127*H127</f>
        <v>2.0256599999999998</v>
      </c>
      <c r="U127" s="107">
        <v>0</v>
      </c>
      <c r="V127" s="107">
        <f>U127*H127</f>
        <v>0</v>
      </c>
      <c r="W127" s="107">
        <v>0</v>
      </c>
      <c r="X127" s="108">
        <f>W127*H127</f>
        <v>0</v>
      </c>
      <c r="Y127" s="17"/>
      <c r="Z127" s="17"/>
      <c r="AA127" s="17"/>
      <c r="AB127" s="17"/>
      <c r="AC127" s="17"/>
      <c r="AD127" s="17"/>
      <c r="AE127" s="17"/>
      <c r="AR127" s="109" t="s">
        <v>88</v>
      </c>
      <c r="AT127" s="109" t="s">
        <v>84</v>
      </c>
      <c r="AU127" s="109" t="s">
        <v>89</v>
      </c>
      <c r="AY127" s="9" t="s">
        <v>82</v>
      </c>
      <c r="BE127" s="110">
        <f>IF(O127="základná",K127,0)</f>
        <v>0</v>
      </c>
      <c r="BF127" s="110">
        <f>IF(O127="znížená",K127,0)</f>
        <v>0</v>
      </c>
      <c r="BG127" s="110">
        <f>IF(O127="zákl. prenesená",K127,0)</f>
        <v>0</v>
      </c>
      <c r="BH127" s="110">
        <f>IF(O127="zníž. prenesená",K127,0)</f>
        <v>0</v>
      </c>
      <c r="BI127" s="110">
        <f>IF(O127="nulová",K127,0)</f>
        <v>0</v>
      </c>
      <c r="BJ127" s="9" t="s">
        <v>89</v>
      </c>
      <c r="BK127" s="111">
        <f>ROUND(P127*H127,3)</f>
        <v>0</v>
      </c>
      <c r="BL127" s="9" t="s">
        <v>88</v>
      </c>
      <c r="BM127" s="109" t="s">
        <v>95</v>
      </c>
    </row>
    <row r="128" spans="1:65" s="2" customFormat="1" ht="78" customHeight="1" x14ac:dyDescent="0.2">
      <c r="A128" s="17"/>
      <c r="B128" s="97"/>
      <c r="C128" s="98" t="s">
        <v>96</v>
      </c>
      <c r="D128" s="98" t="s">
        <v>84</v>
      </c>
      <c r="E128" s="99" t="s">
        <v>97</v>
      </c>
      <c r="F128" s="100" t="s">
        <v>98</v>
      </c>
      <c r="G128" s="101" t="s">
        <v>87</v>
      </c>
      <c r="H128" s="102">
        <v>78</v>
      </c>
      <c r="I128" s="102"/>
      <c r="J128" s="102"/>
      <c r="K128" s="102">
        <f>ROUND(P128*H128,3)</f>
        <v>0</v>
      </c>
      <c r="L128" s="103"/>
      <c r="M128" s="18"/>
      <c r="N128" s="104" t="s">
        <v>0</v>
      </c>
      <c r="O128" s="105" t="s">
        <v>28</v>
      </c>
      <c r="P128" s="106">
        <f>I128+J128</f>
        <v>0</v>
      </c>
      <c r="Q128" s="106">
        <f>ROUND(I128*H128,3)</f>
        <v>0</v>
      </c>
      <c r="R128" s="106">
        <f>ROUND(J128*H128,3)</f>
        <v>0</v>
      </c>
      <c r="S128" s="107">
        <v>0.61299999999999999</v>
      </c>
      <c r="T128" s="107">
        <f>S128*H128</f>
        <v>47.814</v>
      </c>
      <c r="U128" s="107">
        <v>0</v>
      </c>
      <c r="V128" s="107">
        <f>U128*H128</f>
        <v>0</v>
      </c>
      <c r="W128" s="107">
        <v>0</v>
      </c>
      <c r="X128" s="108">
        <f>W128*H128</f>
        <v>0</v>
      </c>
      <c r="Y128" s="17"/>
      <c r="Z128" s="17"/>
      <c r="AA128" s="17"/>
      <c r="AB128" s="17"/>
      <c r="AC128" s="17"/>
      <c r="AD128" s="17"/>
      <c r="AE128" s="17"/>
      <c r="AR128" s="109" t="s">
        <v>88</v>
      </c>
      <c r="AT128" s="109" t="s">
        <v>84</v>
      </c>
      <c r="AU128" s="109" t="s">
        <v>89</v>
      </c>
      <c r="AY128" s="9" t="s">
        <v>82</v>
      </c>
      <c r="BE128" s="110">
        <f>IF(O128="základná",K128,0)</f>
        <v>0</v>
      </c>
      <c r="BF128" s="110">
        <f>IF(O128="znížená",K128,0)</f>
        <v>0</v>
      </c>
      <c r="BG128" s="110">
        <f>IF(O128="zákl. prenesená",K128,0)</f>
        <v>0</v>
      </c>
      <c r="BH128" s="110">
        <f>IF(O128="zníž. prenesená",K128,0)</f>
        <v>0</v>
      </c>
      <c r="BI128" s="110">
        <f>IF(O128="nulová",K128,0)</f>
        <v>0</v>
      </c>
      <c r="BJ128" s="9" t="s">
        <v>89</v>
      </c>
      <c r="BK128" s="111">
        <f>ROUND(P128*H128,3)</f>
        <v>0</v>
      </c>
      <c r="BL128" s="9" t="s">
        <v>88</v>
      </c>
      <c r="BM128" s="109" t="s">
        <v>99</v>
      </c>
    </row>
    <row r="129" spans="1:65" s="2" customFormat="1" ht="44.25" customHeight="1" x14ac:dyDescent="0.2">
      <c r="A129" s="17"/>
      <c r="B129" s="97"/>
      <c r="C129" s="98" t="s">
        <v>88</v>
      </c>
      <c r="D129" s="98" t="s">
        <v>84</v>
      </c>
      <c r="E129" s="99" t="s">
        <v>100</v>
      </c>
      <c r="F129" s="100" t="s">
        <v>101</v>
      </c>
      <c r="G129" s="101" t="s">
        <v>87</v>
      </c>
      <c r="H129" s="102">
        <v>78</v>
      </c>
      <c r="I129" s="102"/>
      <c r="J129" s="102"/>
      <c r="K129" s="102">
        <f>ROUND(P129*H129,3)</f>
        <v>0</v>
      </c>
      <c r="L129" s="103"/>
      <c r="M129" s="18"/>
      <c r="N129" s="104" t="s">
        <v>0</v>
      </c>
      <c r="O129" s="105" t="s">
        <v>28</v>
      </c>
      <c r="P129" s="106">
        <f>I129+J129</f>
        <v>0</v>
      </c>
      <c r="Q129" s="106">
        <f>ROUND(I129*H129,3)</f>
        <v>0</v>
      </c>
      <c r="R129" s="106">
        <f>ROUND(J129*H129,3)</f>
        <v>0</v>
      </c>
      <c r="S129" s="107">
        <v>1.5089999999999999</v>
      </c>
      <c r="T129" s="107">
        <f>S129*H129</f>
        <v>117.702</v>
      </c>
      <c r="U129" s="107">
        <v>0</v>
      </c>
      <c r="V129" s="107">
        <f>U129*H129</f>
        <v>0</v>
      </c>
      <c r="W129" s="107">
        <v>0</v>
      </c>
      <c r="X129" s="108">
        <f>W129*H129</f>
        <v>0</v>
      </c>
      <c r="Y129" s="17"/>
      <c r="Z129" s="17"/>
      <c r="AA129" s="17"/>
      <c r="AB129" s="17"/>
      <c r="AC129" s="17"/>
      <c r="AD129" s="17"/>
      <c r="AE129" s="17"/>
      <c r="AR129" s="109" t="s">
        <v>88</v>
      </c>
      <c r="AT129" s="109" t="s">
        <v>84</v>
      </c>
      <c r="AU129" s="109" t="s">
        <v>89</v>
      </c>
      <c r="AY129" s="9" t="s">
        <v>82</v>
      </c>
      <c r="BE129" s="110">
        <f>IF(O129="základná",K129,0)</f>
        <v>0</v>
      </c>
      <c r="BF129" s="110">
        <f>IF(O129="znížená",K129,0)</f>
        <v>0</v>
      </c>
      <c r="BG129" s="110">
        <f>IF(O129="zákl. prenesená",K129,0)</f>
        <v>0</v>
      </c>
      <c r="BH129" s="110">
        <f>IF(O129="zníž. prenesená",K129,0)</f>
        <v>0</v>
      </c>
      <c r="BI129" s="110">
        <f>IF(O129="nulová",K129,0)</f>
        <v>0</v>
      </c>
      <c r="BJ129" s="9" t="s">
        <v>89</v>
      </c>
      <c r="BK129" s="111">
        <f>ROUND(P129*H129,3)</f>
        <v>0</v>
      </c>
      <c r="BL129" s="9" t="s">
        <v>88</v>
      </c>
      <c r="BM129" s="109" t="s">
        <v>102</v>
      </c>
    </row>
    <row r="130" spans="1:65" s="8" customFormat="1" x14ac:dyDescent="0.2">
      <c r="B130" s="112"/>
      <c r="D130" s="113" t="s">
        <v>91</v>
      </c>
      <c r="E130" s="114" t="s">
        <v>0</v>
      </c>
      <c r="F130" s="115" t="s">
        <v>103</v>
      </c>
      <c r="H130" s="116">
        <v>78</v>
      </c>
      <c r="M130" s="112"/>
      <c r="N130" s="117"/>
      <c r="O130" s="118"/>
      <c r="P130" s="118"/>
      <c r="Q130" s="118"/>
      <c r="R130" s="118"/>
      <c r="S130" s="118"/>
      <c r="T130" s="118"/>
      <c r="U130" s="118"/>
      <c r="V130" s="118"/>
      <c r="W130" s="118"/>
      <c r="X130" s="119"/>
      <c r="AT130" s="114" t="s">
        <v>91</v>
      </c>
      <c r="AU130" s="114" t="s">
        <v>89</v>
      </c>
      <c r="AV130" s="8" t="s">
        <v>89</v>
      </c>
      <c r="AW130" s="8" t="s">
        <v>2</v>
      </c>
      <c r="AX130" s="8" t="s">
        <v>46</v>
      </c>
      <c r="AY130" s="114" t="s">
        <v>82</v>
      </c>
    </row>
    <row r="131" spans="1:65" s="2" customFormat="1" ht="55.5" customHeight="1" x14ac:dyDescent="0.2">
      <c r="A131" s="17"/>
      <c r="B131" s="97"/>
      <c r="C131" s="98" t="s">
        <v>104</v>
      </c>
      <c r="D131" s="98" t="s">
        <v>84</v>
      </c>
      <c r="E131" s="99" t="s">
        <v>105</v>
      </c>
      <c r="F131" s="100" t="s">
        <v>106</v>
      </c>
      <c r="G131" s="101" t="s">
        <v>87</v>
      </c>
      <c r="H131" s="102">
        <v>52.75</v>
      </c>
      <c r="I131" s="102"/>
      <c r="J131" s="102"/>
      <c r="K131" s="102">
        <f>ROUND(P131*H131,3)</f>
        <v>0</v>
      </c>
      <c r="L131" s="103"/>
      <c r="M131" s="18"/>
      <c r="N131" s="104" t="s">
        <v>0</v>
      </c>
      <c r="O131" s="105" t="s">
        <v>28</v>
      </c>
      <c r="P131" s="106">
        <f>I131+J131</f>
        <v>0</v>
      </c>
      <c r="Q131" s="106">
        <f>ROUND(I131*H131,3)</f>
        <v>0</v>
      </c>
      <c r="R131" s="106">
        <f>ROUND(J131*H131,3)</f>
        <v>0</v>
      </c>
      <c r="S131" s="107">
        <v>6.9000000000000006E-2</v>
      </c>
      <c r="T131" s="107">
        <f>S131*H131</f>
        <v>3.6397500000000003</v>
      </c>
      <c r="U131" s="107">
        <v>0</v>
      </c>
      <c r="V131" s="107">
        <f>U131*H131</f>
        <v>0</v>
      </c>
      <c r="W131" s="107">
        <v>0</v>
      </c>
      <c r="X131" s="108">
        <f>W131*H131</f>
        <v>0</v>
      </c>
      <c r="Y131" s="17"/>
      <c r="Z131" s="17"/>
      <c r="AA131" s="17"/>
      <c r="AB131" s="17"/>
      <c r="AC131" s="17"/>
      <c r="AD131" s="17"/>
      <c r="AE131" s="17"/>
      <c r="AR131" s="109" t="s">
        <v>88</v>
      </c>
      <c r="AT131" s="109" t="s">
        <v>84</v>
      </c>
      <c r="AU131" s="109" t="s">
        <v>89</v>
      </c>
      <c r="AY131" s="9" t="s">
        <v>82</v>
      </c>
      <c r="BE131" s="110">
        <f>IF(O131="základná",K131,0)</f>
        <v>0</v>
      </c>
      <c r="BF131" s="110">
        <f>IF(O131="znížená",K131,0)</f>
        <v>0</v>
      </c>
      <c r="BG131" s="110">
        <f>IF(O131="zákl. prenesená",K131,0)</f>
        <v>0</v>
      </c>
      <c r="BH131" s="110">
        <f>IF(O131="zníž. prenesená",K131,0)</f>
        <v>0</v>
      </c>
      <c r="BI131" s="110">
        <f>IF(O131="nulová",K131,0)</f>
        <v>0</v>
      </c>
      <c r="BJ131" s="9" t="s">
        <v>89</v>
      </c>
      <c r="BK131" s="111">
        <f>ROUND(P131*H131,3)</f>
        <v>0</v>
      </c>
      <c r="BL131" s="9" t="s">
        <v>88</v>
      </c>
      <c r="BM131" s="109" t="s">
        <v>107</v>
      </c>
    </row>
    <row r="132" spans="1:65" s="8" customFormat="1" x14ac:dyDescent="0.2">
      <c r="B132" s="112"/>
      <c r="D132" s="113" t="s">
        <v>91</v>
      </c>
      <c r="E132" s="114" t="s">
        <v>0</v>
      </c>
      <c r="F132" s="115" t="s">
        <v>108</v>
      </c>
      <c r="H132" s="116">
        <v>52.75</v>
      </c>
      <c r="M132" s="112"/>
      <c r="N132" s="117"/>
      <c r="O132" s="118"/>
      <c r="P132" s="118"/>
      <c r="Q132" s="118"/>
      <c r="R132" s="118"/>
      <c r="S132" s="118"/>
      <c r="T132" s="118"/>
      <c r="U132" s="118"/>
      <c r="V132" s="118"/>
      <c r="W132" s="118"/>
      <c r="X132" s="119"/>
      <c r="AT132" s="114" t="s">
        <v>91</v>
      </c>
      <c r="AU132" s="114" t="s">
        <v>89</v>
      </c>
      <c r="AV132" s="8" t="s">
        <v>89</v>
      </c>
      <c r="AW132" s="8" t="s">
        <v>2</v>
      </c>
      <c r="AX132" s="8" t="s">
        <v>46</v>
      </c>
      <c r="AY132" s="114" t="s">
        <v>82</v>
      </c>
    </row>
    <row r="133" spans="1:65" s="2" customFormat="1" ht="49.2" customHeight="1" x14ac:dyDescent="0.2">
      <c r="A133" s="17"/>
      <c r="B133" s="97"/>
      <c r="C133" s="98" t="s">
        <v>109</v>
      </c>
      <c r="D133" s="98" t="s">
        <v>84</v>
      </c>
      <c r="E133" s="99" t="s">
        <v>110</v>
      </c>
      <c r="F133" s="100" t="s">
        <v>111</v>
      </c>
      <c r="G133" s="101" t="s">
        <v>87</v>
      </c>
      <c r="H133" s="102">
        <v>46.8</v>
      </c>
      <c r="I133" s="102"/>
      <c r="J133" s="102"/>
      <c r="K133" s="102">
        <f>ROUND(P133*H133,3)</f>
        <v>0</v>
      </c>
      <c r="L133" s="103"/>
      <c r="M133" s="18"/>
      <c r="N133" s="104" t="s">
        <v>0</v>
      </c>
      <c r="O133" s="105" t="s">
        <v>28</v>
      </c>
      <c r="P133" s="106">
        <f>I133+J133</f>
        <v>0</v>
      </c>
      <c r="Q133" s="106">
        <f>ROUND(I133*H133,3)</f>
        <v>0</v>
      </c>
      <c r="R133" s="106">
        <f>ROUND(J133*H133,3)</f>
        <v>0</v>
      </c>
      <c r="S133" s="107">
        <v>2.9780000000000002</v>
      </c>
      <c r="T133" s="107">
        <f>S133*H133</f>
        <v>139.37039999999999</v>
      </c>
      <c r="U133" s="107">
        <v>0</v>
      </c>
      <c r="V133" s="107">
        <f>U133*H133</f>
        <v>0</v>
      </c>
      <c r="W133" s="107">
        <v>0</v>
      </c>
      <c r="X133" s="108">
        <f>W133*H133</f>
        <v>0</v>
      </c>
      <c r="Y133" s="17"/>
      <c r="Z133" s="17"/>
      <c r="AA133" s="17"/>
      <c r="AB133" s="17"/>
      <c r="AC133" s="17"/>
      <c r="AD133" s="17"/>
      <c r="AE133" s="17"/>
      <c r="AR133" s="109" t="s">
        <v>88</v>
      </c>
      <c r="AT133" s="109" t="s">
        <v>84</v>
      </c>
      <c r="AU133" s="109" t="s">
        <v>89</v>
      </c>
      <c r="AY133" s="9" t="s">
        <v>82</v>
      </c>
      <c r="BE133" s="110">
        <f>IF(O133="základná",K133,0)</f>
        <v>0</v>
      </c>
      <c r="BF133" s="110">
        <f>IF(O133="znížená",K133,0)</f>
        <v>0</v>
      </c>
      <c r="BG133" s="110">
        <f>IF(O133="zákl. prenesená",K133,0)</f>
        <v>0</v>
      </c>
      <c r="BH133" s="110">
        <f>IF(O133="zníž. prenesená",K133,0)</f>
        <v>0</v>
      </c>
      <c r="BI133" s="110">
        <f>IF(O133="nulová",K133,0)</f>
        <v>0</v>
      </c>
      <c r="BJ133" s="9" t="s">
        <v>89</v>
      </c>
      <c r="BK133" s="111">
        <f>ROUND(P133*H133,3)</f>
        <v>0</v>
      </c>
      <c r="BL133" s="9" t="s">
        <v>88</v>
      </c>
      <c r="BM133" s="109" t="s">
        <v>112</v>
      </c>
    </row>
    <row r="134" spans="1:65" s="8" customFormat="1" x14ac:dyDescent="0.2">
      <c r="B134" s="112"/>
      <c r="D134" s="113" t="s">
        <v>91</v>
      </c>
      <c r="E134" s="114" t="s">
        <v>0</v>
      </c>
      <c r="F134" s="115" t="s">
        <v>113</v>
      </c>
      <c r="H134" s="116">
        <v>46.8</v>
      </c>
      <c r="M134" s="112"/>
      <c r="N134" s="117"/>
      <c r="O134" s="118"/>
      <c r="P134" s="118"/>
      <c r="Q134" s="118"/>
      <c r="R134" s="118"/>
      <c r="S134" s="118"/>
      <c r="T134" s="118"/>
      <c r="U134" s="118"/>
      <c r="V134" s="118"/>
      <c r="W134" s="118"/>
      <c r="X134" s="119"/>
      <c r="AT134" s="114" t="s">
        <v>91</v>
      </c>
      <c r="AU134" s="114" t="s">
        <v>89</v>
      </c>
      <c r="AV134" s="8" t="s">
        <v>89</v>
      </c>
      <c r="AW134" s="8" t="s">
        <v>2</v>
      </c>
      <c r="AX134" s="8" t="s">
        <v>46</v>
      </c>
      <c r="AY134" s="114" t="s">
        <v>82</v>
      </c>
    </row>
    <row r="135" spans="1:65" s="7" customFormat="1" ht="22.95" customHeight="1" x14ac:dyDescent="0.25">
      <c r="B135" s="84"/>
      <c r="D135" s="85" t="s">
        <v>44</v>
      </c>
      <c r="E135" s="95" t="s">
        <v>88</v>
      </c>
      <c r="F135" s="95" t="s">
        <v>114</v>
      </c>
      <c r="K135" s="96">
        <f>BK135</f>
        <v>0</v>
      </c>
      <c r="M135" s="84"/>
      <c r="N135" s="88"/>
      <c r="O135" s="89"/>
      <c r="P135" s="89"/>
      <c r="Q135" s="90">
        <f>SUM(Q136:Q137)</f>
        <v>0</v>
      </c>
      <c r="R135" s="90">
        <f>SUM(R136:R137)</f>
        <v>0</v>
      </c>
      <c r="S135" s="89"/>
      <c r="T135" s="91">
        <f>SUM(T136:T137)</f>
        <v>33.342399999999998</v>
      </c>
      <c r="U135" s="89"/>
      <c r="V135" s="91">
        <f>SUM(V136:V137)</f>
        <v>39.328016000000005</v>
      </c>
      <c r="W135" s="89"/>
      <c r="X135" s="92">
        <f>SUM(X136:X137)</f>
        <v>0</v>
      </c>
      <c r="AR135" s="85" t="s">
        <v>46</v>
      </c>
      <c r="AT135" s="93" t="s">
        <v>44</v>
      </c>
      <c r="AU135" s="93" t="s">
        <v>46</v>
      </c>
      <c r="AY135" s="85" t="s">
        <v>82</v>
      </c>
      <c r="BK135" s="94">
        <f>SUM(BK136:BK137)</f>
        <v>0</v>
      </c>
    </row>
    <row r="136" spans="1:65" s="2" customFormat="1" ht="37.950000000000003" customHeight="1" x14ac:dyDescent="0.2">
      <c r="A136" s="17"/>
      <c r="B136" s="97"/>
      <c r="C136" s="98" t="s">
        <v>115</v>
      </c>
      <c r="D136" s="98" t="s">
        <v>84</v>
      </c>
      <c r="E136" s="99" t="s">
        <v>116</v>
      </c>
      <c r="F136" s="100" t="s">
        <v>117</v>
      </c>
      <c r="G136" s="101" t="s">
        <v>87</v>
      </c>
      <c r="H136" s="102">
        <v>20.8</v>
      </c>
      <c r="I136" s="102"/>
      <c r="J136" s="102"/>
      <c r="K136" s="102">
        <f>ROUND(P136*H136,3)</f>
        <v>0</v>
      </c>
      <c r="L136" s="103"/>
      <c r="M136" s="18"/>
      <c r="N136" s="104" t="s">
        <v>0</v>
      </c>
      <c r="O136" s="105" t="s">
        <v>28</v>
      </c>
      <c r="P136" s="106">
        <f>I136+J136</f>
        <v>0</v>
      </c>
      <c r="Q136" s="106">
        <f>ROUND(I136*H136,3)</f>
        <v>0</v>
      </c>
      <c r="R136" s="106">
        <f>ROUND(J136*H136,3)</f>
        <v>0</v>
      </c>
      <c r="S136" s="107">
        <v>1.603</v>
      </c>
      <c r="T136" s="107">
        <f>S136*H136</f>
        <v>33.342399999999998</v>
      </c>
      <c r="U136" s="107">
        <v>1.8907700000000001</v>
      </c>
      <c r="V136" s="107">
        <f>U136*H136</f>
        <v>39.328016000000005</v>
      </c>
      <c r="W136" s="107">
        <v>0</v>
      </c>
      <c r="X136" s="108">
        <f>W136*H136</f>
        <v>0</v>
      </c>
      <c r="Y136" s="17"/>
      <c r="Z136" s="17"/>
      <c r="AA136" s="17"/>
      <c r="AB136" s="17"/>
      <c r="AC136" s="17"/>
      <c r="AD136" s="17"/>
      <c r="AE136" s="17"/>
      <c r="AR136" s="109" t="s">
        <v>88</v>
      </c>
      <c r="AT136" s="109" t="s">
        <v>84</v>
      </c>
      <c r="AU136" s="109" t="s">
        <v>89</v>
      </c>
      <c r="AY136" s="9" t="s">
        <v>82</v>
      </c>
      <c r="BE136" s="110">
        <f>IF(O136="základná",K136,0)</f>
        <v>0</v>
      </c>
      <c r="BF136" s="110">
        <f>IF(O136="znížená",K136,0)</f>
        <v>0</v>
      </c>
      <c r="BG136" s="110">
        <f>IF(O136="zákl. prenesená",K136,0)</f>
        <v>0</v>
      </c>
      <c r="BH136" s="110">
        <f>IF(O136="zníž. prenesená",K136,0)</f>
        <v>0</v>
      </c>
      <c r="BI136" s="110">
        <f>IF(O136="nulová",K136,0)</f>
        <v>0</v>
      </c>
      <c r="BJ136" s="9" t="s">
        <v>89</v>
      </c>
      <c r="BK136" s="111">
        <f>ROUND(P136*H136,3)</f>
        <v>0</v>
      </c>
      <c r="BL136" s="9" t="s">
        <v>88</v>
      </c>
      <c r="BM136" s="109" t="s">
        <v>118</v>
      </c>
    </row>
    <row r="137" spans="1:65" s="8" customFormat="1" x14ac:dyDescent="0.2">
      <c r="B137" s="112"/>
      <c r="D137" s="113" t="s">
        <v>91</v>
      </c>
      <c r="E137" s="114" t="s">
        <v>0</v>
      </c>
      <c r="F137" s="115" t="s">
        <v>119</v>
      </c>
      <c r="H137" s="116">
        <v>20.8</v>
      </c>
      <c r="M137" s="112"/>
      <c r="N137" s="117"/>
      <c r="O137" s="118"/>
      <c r="P137" s="118"/>
      <c r="Q137" s="118"/>
      <c r="R137" s="118"/>
      <c r="S137" s="118"/>
      <c r="T137" s="118"/>
      <c r="U137" s="118"/>
      <c r="V137" s="118"/>
      <c r="W137" s="118"/>
      <c r="X137" s="119"/>
      <c r="AT137" s="114" t="s">
        <v>91</v>
      </c>
      <c r="AU137" s="114" t="s">
        <v>89</v>
      </c>
      <c r="AV137" s="8" t="s">
        <v>89</v>
      </c>
      <c r="AW137" s="8" t="s">
        <v>2</v>
      </c>
      <c r="AX137" s="8" t="s">
        <v>46</v>
      </c>
      <c r="AY137" s="114" t="s">
        <v>82</v>
      </c>
    </row>
    <row r="138" spans="1:65" s="7" customFormat="1" ht="22.95" customHeight="1" x14ac:dyDescent="0.25">
      <c r="B138" s="84"/>
      <c r="D138" s="85" t="s">
        <v>44</v>
      </c>
      <c r="E138" s="95" t="s">
        <v>120</v>
      </c>
      <c r="F138" s="95" t="s">
        <v>121</v>
      </c>
      <c r="K138" s="96">
        <f>BK138</f>
        <v>0</v>
      </c>
      <c r="M138" s="84"/>
      <c r="N138" s="88"/>
      <c r="O138" s="89"/>
      <c r="P138" s="89"/>
      <c r="Q138" s="90">
        <f>SUM(Q139:Q166)</f>
        <v>0</v>
      </c>
      <c r="R138" s="90">
        <f>SUM(R139:R166)</f>
        <v>0</v>
      </c>
      <c r="S138" s="89"/>
      <c r="T138" s="91">
        <f>SUM(T139:T166)</f>
        <v>91.335560000000001</v>
      </c>
      <c r="U138" s="89"/>
      <c r="V138" s="91">
        <f>SUM(V139:V166)</f>
        <v>11.163429099999998</v>
      </c>
      <c r="W138" s="89"/>
      <c r="X138" s="92">
        <f>SUM(X139:X166)</f>
        <v>0</v>
      </c>
      <c r="AR138" s="85" t="s">
        <v>46</v>
      </c>
      <c r="AT138" s="93" t="s">
        <v>44</v>
      </c>
      <c r="AU138" s="93" t="s">
        <v>46</v>
      </c>
      <c r="AY138" s="85" t="s">
        <v>82</v>
      </c>
      <c r="BK138" s="94">
        <f>SUM(BK139:BK166)</f>
        <v>0</v>
      </c>
    </row>
    <row r="139" spans="1:65" s="2" customFormat="1" ht="33" customHeight="1" x14ac:dyDescent="0.2">
      <c r="A139" s="17"/>
      <c r="B139" s="97"/>
      <c r="C139" s="98" t="s">
        <v>120</v>
      </c>
      <c r="D139" s="98" t="s">
        <v>84</v>
      </c>
      <c r="E139" s="99" t="s">
        <v>122</v>
      </c>
      <c r="F139" s="100" t="s">
        <v>123</v>
      </c>
      <c r="G139" s="101" t="s">
        <v>124</v>
      </c>
      <c r="H139" s="102">
        <v>65</v>
      </c>
      <c r="I139" s="102"/>
      <c r="J139" s="102"/>
      <c r="K139" s="102">
        <f>ROUND(P139*H139,3)</f>
        <v>0</v>
      </c>
      <c r="L139" s="103"/>
      <c r="M139" s="18"/>
      <c r="N139" s="104" t="s">
        <v>0</v>
      </c>
      <c r="O139" s="105" t="s">
        <v>28</v>
      </c>
      <c r="P139" s="106">
        <f>I139+J139</f>
        <v>0</v>
      </c>
      <c r="Q139" s="106">
        <f>ROUND(I139*H139,3)</f>
        <v>0</v>
      </c>
      <c r="R139" s="106">
        <f>ROUND(J139*H139,3)</f>
        <v>0</v>
      </c>
      <c r="S139" s="107">
        <v>5.7000000000000002E-2</v>
      </c>
      <c r="T139" s="107">
        <f>S139*H139</f>
        <v>3.7050000000000001</v>
      </c>
      <c r="U139" s="107">
        <v>0</v>
      </c>
      <c r="V139" s="107">
        <f>U139*H139</f>
        <v>0</v>
      </c>
      <c r="W139" s="107">
        <v>0</v>
      </c>
      <c r="X139" s="108">
        <f>W139*H139</f>
        <v>0</v>
      </c>
      <c r="Y139" s="17"/>
      <c r="Z139" s="17"/>
      <c r="AA139" s="17"/>
      <c r="AB139" s="17"/>
      <c r="AC139" s="17"/>
      <c r="AD139" s="17"/>
      <c r="AE139" s="17"/>
      <c r="AR139" s="109" t="s">
        <v>88</v>
      </c>
      <c r="AT139" s="109" t="s">
        <v>84</v>
      </c>
      <c r="AU139" s="109" t="s">
        <v>89</v>
      </c>
      <c r="AY139" s="9" t="s">
        <v>82</v>
      </c>
      <c r="BE139" s="110">
        <f>IF(O139="základná",K139,0)</f>
        <v>0</v>
      </c>
      <c r="BF139" s="110">
        <f>IF(O139="znížená",K139,0)</f>
        <v>0</v>
      </c>
      <c r="BG139" s="110">
        <f>IF(O139="zákl. prenesená",K139,0)</f>
        <v>0</v>
      </c>
      <c r="BH139" s="110">
        <f>IF(O139="zníž. prenesená",K139,0)</f>
        <v>0</v>
      </c>
      <c r="BI139" s="110">
        <f>IF(O139="nulová",K139,0)</f>
        <v>0</v>
      </c>
      <c r="BJ139" s="9" t="s">
        <v>89</v>
      </c>
      <c r="BK139" s="111">
        <f>ROUND(P139*H139,3)</f>
        <v>0</v>
      </c>
      <c r="BL139" s="9" t="s">
        <v>88</v>
      </c>
      <c r="BM139" s="109" t="s">
        <v>125</v>
      </c>
    </row>
    <row r="140" spans="1:65" s="8" customFormat="1" x14ac:dyDescent="0.2">
      <c r="B140" s="112"/>
      <c r="D140" s="113" t="s">
        <v>91</v>
      </c>
      <c r="E140" s="114" t="s">
        <v>0</v>
      </c>
      <c r="F140" s="115" t="s">
        <v>126</v>
      </c>
      <c r="H140" s="116">
        <v>65</v>
      </c>
      <c r="M140" s="112"/>
      <c r="N140" s="117"/>
      <c r="O140" s="118"/>
      <c r="P140" s="118"/>
      <c r="Q140" s="118"/>
      <c r="R140" s="118"/>
      <c r="S140" s="118"/>
      <c r="T140" s="118"/>
      <c r="U140" s="118"/>
      <c r="V140" s="118"/>
      <c r="W140" s="118"/>
      <c r="X140" s="119"/>
      <c r="AT140" s="114" t="s">
        <v>91</v>
      </c>
      <c r="AU140" s="114" t="s">
        <v>89</v>
      </c>
      <c r="AV140" s="8" t="s">
        <v>89</v>
      </c>
      <c r="AW140" s="8" t="s">
        <v>2</v>
      </c>
      <c r="AX140" s="8" t="s">
        <v>46</v>
      </c>
      <c r="AY140" s="114" t="s">
        <v>82</v>
      </c>
    </row>
    <row r="141" spans="1:65" s="2" customFormat="1" ht="24.15" customHeight="1" x14ac:dyDescent="0.2">
      <c r="A141" s="17"/>
      <c r="B141" s="97"/>
      <c r="C141" s="120" t="s">
        <v>127</v>
      </c>
      <c r="D141" s="120" t="s">
        <v>128</v>
      </c>
      <c r="E141" s="121" t="s">
        <v>129</v>
      </c>
      <c r="F141" s="122" t="s">
        <v>130</v>
      </c>
      <c r="G141" s="123" t="s">
        <v>124</v>
      </c>
      <c r="H141" s="124">
        <v>67.042000000000002</v>
      </c>
      <c r="I141" s="124"/>
      <c r="J141" s="125"/>
      <c r="K141" s="124">
        <f>ROUND(P141*H141,3)</f>
        <v>0</v>
      </c>
      <c r="L141" s="125"/>
      <c r="M141" s="126"/>
      <c r="N141" s="127" t="s">
        <v>0</v>
      </c>
      <c r="O141" s="105" t="s">
        <v>28</v>
      </c>
      <c r="P141" s="106">
        <f>I141+J141</f>
        <v>0</v>
      </c>
      <c r="Q141" s="106">
        <f>ROUND(I141*H141,3)</f>
        <v>0</v>
      </c>
      <c r="R141" s="106">
        <f>ROUND(J141*H141,3)</f>
        <v>0</v>
      </c>
      <c r="S141" s="107">
        <v>0</v>
      </c>
      <c r="T141" s="107">
        <f>S141*H141</f>
        <v>0</v>
      </c>
      <c r="U141" s="107">
        <v>2.0000000000000001E-4</v>
      </c>
      <c r="V141" s="107">
        <f>U141*H141</f>
        <v>1.3408400000000001E-2</v>
      </c>
      <c r="W141" s="107">
        <v>0</v>
      </c>
      <c r="X141" s="108">
        <f>W141*H141</f>
        <v>0</v>
      </c>
      <c r="Y141" s="17"/>
      <c r="Z141" s="17"/>
      <c r="AA141" s="17"/>
      <c r="AB141" s="17"/>
      <c r="AC141" s="17"/>
      <c r="AD141" s="17"/>
      <c r="AE141" s="17"/>
      <c r="AR141" s="109" t="s">
        <v>120</v>
      </c>
      <c r="AT141" s="109" t="s">
        <v>128</v>
      </c>
      <c r="AU141" s="109" t="s">
        <v>89</v>
      </c>
      <c r="AY141" s="9" t="s">
        <v>82</v>
      </c>
      <c r="BE141" s="110">
        <f>IF(O141="základná",K141,0)</f>
        <v>0</v>
      </c>
      <c r="BF141" s="110">
        <f>IF(O141="znížená",K141,0)</f>
        <v>0</v>
      </c>
      <c r="BG141" s="110">
        <f>IF(O141="zákl. prenesená",K141,0)</f>
        <v>0</v>
      </c>
      <c r="BH141" s="110">
        <f>IF(O141="zníž. prenesená",K141,0)</f>
        <v>0</v>
      </c>
      <c r="BI141" s="110">
        <f>IF(O141="nulová",K141,0)</f>
        <v>0</v>
      </c>
      <c r="BJ141" s="9" t="s">
        <v>89</v>
      </c>
      <c r="BK141" s="111">
        <f>ROUND(P141*H141,3)</f>
        <v>0</v>
      </c>
      <c r="BL141" s="9" t="s">
        <v>88</v>
      </c>
      <c r="BM141" s="109" t="s">
        <v>131</v>
      </c>
    </row>
    <row r="142" spans="1:65" s="2" customFormat="1" ht="33" customHeight="1" x14ac:dyDescent="0.2">
      <c r="A142" s="17"/>
      <c r="B142" s="97"/>
      <c r="C142" s="98" t="s">
        <v>132</v>
      </c>
      <c r="D142" s="98" t="s">
        <v>84</v>
      </c>
      <c r="E142" s="99" t="s">
        <v>133</v>
      </c>
      <c r="F142" s="100" t="s">
        <v>134</v>
      </c>
      <c r="G142" s="101" t="s">
        <v>124</v>
      </c>
      <c r="H142" s="102">
        <v>74.5</v>
      </c>
      <c r="I142" s="102"/>
      <c r="J142" s="102"/>
      <c r="K142" s="102">
        <f>ROUND(P142*H142,3)</f>
        <v>0</v>
      </c>
      <c r="L142" s="103"/>
      <c r="M142" s="18"/>
      <c r="N142" s="104" t="s">
        <v>0</v>
      </c>
      <c r="O142" s="105" t="s">
        <v>28</v>
      </c>
      <c r="P142" s="106">
        <f>I142+J142</f>
        <v>0</v>
      </c>
      <c r="Q142" s="106">
        <f>ROUND(I142*H142,3)</f>
        <v>0</v>
      </c>
      <c r="R142" s="106">
        <f>ROUND(J142*H142,3)</f>
        <v>0</v>
      </c>
      <c r="S142" s="107">
        <v>3.9E-2</v>
      </c>
      <c r="T142" s="107">
        <f>S142*H142</f>
        <v>2.9055</v>
      </c>
      <c r="U142" s="107">
        <v>1.0000000000000001E-5</v>
      </c>
      <c r="V142" s="107">
        <f>U142*H142</f>
        <v>7.4500000000000011E-4</v>
      </c>
      <c r="W142" s="107">
        <v>0</v>
      </c>
      <c r="X142" s="108">
        <f>W142*H142</f>
        <v>0</v>
      </c>
      <c r="Y142" s="17"/>
      <c r="Z142" s="17"/>
      <c r="AA142" s="17"/>
      <c r="AB142" s="17"/>
      <c r="AC142" s="17"/>
      <c r="AD142" s="17"/>
      <c r="AE142" s="17"/>
      <c r="AR142" s="109" t="s">
        <v>88</v>
      </c>
      <c r="AT142" s="109" t="s">
        <v>84</v>
      </c>
      <c r="AU142" s="109" t="s">
        <v>89</v>
      </c>
      <c r="AY142" s="9" t="s">
        <v>82</v>
      </c>
      <c r="BE142" s="110">
        <f>IF(O142="základná",K142,0)</f>
        <v>0</v>
      </c>
      <c r="BF142" s="110">
        <f>IF(O142="znížená",K142,0)</f>
        <v>0</v>
      </c>
      <c r="BG142" s="110">
        <f>IF(O142="zákl. prenesená",K142,0)</f>
        <v>0</v>
      </c>
      <c r="BH142" s="110">
        <f>IF(O142="zníž. prenesená",K142,0)</f>
        <v>0</v>
      </c>
      <c r="BI142" s="110">
        <f>IF(O142="nulová",K142,0)</f>
        <v>0</v>
      </c>
      <c r="BJ142" s="9" t="s">
        <v>89</v>
      </c>
      <c r="BK142" s="111">
        <f>ROUND(P142*H142,3)</f>
        <v>0</v>
      </c>
      <c r="BL142" s="9" t="s">
        <v>88</v>
      </c>
      <c r="BM142" s="109" t="s">
        <v>135</v>
      </c>
    </row>
    <row r="143" spans="1:65" s="8" customFormat="1" x14ac:dyDescent="0.2">
      <c r="B143" s="112"/>
      <c r="D143" s="113" t="s">
        <v>91</v>
      </c>
      <c r="E143" s="114" t="s">
        <v>0</v>
      </c>
      <c r="F143" s="115" t="s">
        <v>136</v>
      </c>
      <c r="H143" s="116">
        <v>74.5</v>
      </c>
      <c r="M143" s="112"/>
      <c r="N143" s="117"/>
      <c r="O143" s="118"/>
      <c r="P143" s="118"/>
      <c r="Q143" s="118"/>
      <c r="R143" s="118"/>
      <c r="S143" s="118"/>
      <c r="T143" s="118"/>
      <c r="U143" s="118"/>
      <c r="V143" s="118"/>
      <c r="W143" s="118"/>
      <c r="X143" s="119"/>
      <c r="AT143" s="114" t="s">
        <v>91</v>
      </c>
      <c r="AU143" s="114" t="s">
        <v>89</v>
      </c>
      <c r="AV143" s="8" t="s">
        <v>89</v>
      </c>
      <c r="AW143" s="8" t="s">
        <v>2</v>
      </c>
      <c r="AX143" s="8" t="s">
        <v>46</v>
      </c>
      <c r="AY143" s="114" t="s">
        <v>82</v>
      </c>
    </row>
    <row r="144" spans="1:65" s="2" customFormat="1" ht="33" customHeight="1" x14ac:dyDescent="0.2">
      <c r="A144" s="17"/>
      <c r="B144" s="97"/>
      <c r="C144" s="120" t="s">
        <v>137</v>
      </c>
      <c r="D144" s="120" t="s">
        <v>128</v>
      </c>
      <c r="E144" s="121" t="s">
        <v>138</v>
      </c>
      <c r="F144" s="122" t="s">
        <v>139</v>
      </c>
      <c r="G144" s="123" t="s">
        <v>124</v>
      </c>
      <c r="H144" s="124">
        <v>78.97</v>
      </c>
      <c r="I144" s="124"/>
      <c r="J144" s="125"/>
      <c r="K144" s="124">
        <f>ROUND(P144*H144,3)</f>
        <v>0</v>
      </c>
      <c r="L144" s="125"/>
      <c r="M144" s="126"/>
      <c r="N144" s="127" t="s">
        <v>0</v>
      </c>
      <c r="O144" s="105" t="s">
        <v>28</v>
      </c>
      <c r="P144" s="106">
        <f>I144+J144</f>
        <v>0</v>
      </c>
      <c r="Q144" s="106">
        <f>ROUND(I144*H144,3)</f>
        <v>0</v>
      </c>
      <c r="R144" s="106">
        <f>ROUND(J144*H144,3)</f>
        <v>0</v>
      </c>
      <c r="S144" s="107">
        <v>0</v>
      </c>
      <c r="T144" s="107">
        <f>S144*H144</f>
        <v>0</v>
      </c>
      <c r="U144" s="107">
        <v>3.0100000000000001E-3</v>
      </c>
      <c r="V144" s="107">
        <f>U144*H144</f>
        <v>0.23769970000000001</v>
      </c>
      <c r="W144" s="107">
        <v>0</v>
      </c>
      <c r="X144" s="108">
        <f>W144*H144</f>
        <v>0</v>
      </c>
      <c r="Y144" s="17"/>
      <c r="Z144" s="17"/>
      <c r="AA144" s="17"/>
      <c r="AB144" s="17"/>
      <c r="AC144" s="17"/>
      <c r="AD144" s="17"/>
      <c r="AE144" s="17"/>
      <c r="AR144" s="109" t="s">
        <v>120</v>
      </c>
      <c r="AT144" s="109" t="s">
        <v>128</v>
      </c>
      <c r="AU144" s="109" t="s">
        <v>89</v>
      </c>
      <c r="AY144" s="9" t="s">
        <v>82</v>
      </c>
      <c r="BE144" s="110">
        <f>IF(O144="základná",K144,0)</f>
        <v>0</v>
      </c>
      <c r="BF144" s="110">
        <f>IF(O144="znížená",K144,0)</f>
        <v>0</v>
      </c>
      <c r="BG144" s="110">
        <f>IF(O144="zákl. prenesená",K144,0)</f>
        <v>0</v>
      </c>
      <c r="BH144" s="110">
        <f>IF(O144="zníž. prenesená",K144,0)</f>
        <v>0</v>
      </c>
      <c r="BI144" s="110">
        <f>IF(O144="nulová",K144,0)</f>
        <v>0</v>
      </c>
      <c r="BJ144" s="9" t="s">
        <v>89</v>
      </c>
      <c r="BK144" s="111">
        <f>ROUND(P144*H144,3)</f>
        <v>0</v>
      </c>
      <c r="BL144" s="9" t="s">
        <v>88</v>
      </c>
      <c r="BM144" s="109" t="s">
        <v>140</v>
      </c>
    </row>
    <row r="145" spans="1:65" s="8" customFormat="1" x14ac:dyDescent="0.2">
      <c r="B145" s="112"/>
      <c r="D145" s="113" t="s">
        <v>91</v>
      </c>
      <c r="F145" s="115" t="s">
        <v>141</v>
      </c>
      <c r="H145" s="116">
        <v>78.97</v>
      </c>
      <c r="M145" s="112"/>
      <c r="N145" s="117"/>
      <c r="O145" s="118"/>
      <c r="P145" s="118"/>
      <c r="Q145" s="118"/>
      <c r="R145" s="118"/>
      <c r="S145" s="118"/>
      <c r="T145" s="118"/>
      <c r="U145" s="118"/>
      <c r="V145" s="118"/>
      <c r="W145" s="118"/>
      <c r="X145" s="119"/>
      <c r="AT145" s="114" t="s">
        <v>91</v>
      </c>
      <c r="AU145" s="114" t="s">
        <v>89</v>
      </c>
      <c r="AV145" s="8" t="s">
        <v>89</v>
      </c>
      <c r="AW145" s="8" t="s">
        <v>1</v>
      </c>
      <c r="AX145" s="8" t="s">
        <v>46</v>
      </c>
      <c r="AY145" s="114" t="s">
        <v>82</v>
      </c>
    </row>
    <row r="146" spans="1:65" s="2" customFormat="1" ht="24.15" customHeight="1" x14ac:dyDescent="0.2">
      <c r="A146" s="17"/>
      <c r="B146" s="97"/>
      <c r="C146" s="98" t="s">
        <v>142</v>
      </c>
      <c r="D146" s="98" t="s">
        <v>84</v>
      </c>
      <c r="E146" s="99" t="s">
        <v>143</v>
      </c>
      <c r="F146" s="100" t="s">
        <v>144</v>
      </c>
      <c r="G146" s="101" t="s">
        <v>124</v>
      </c>
      <c r="H146" s="102">
        <v>50</v>
      </c>
      <c r="I146" s="102"/>
      <c r="J146" s="102"/>
      <c r="K146" s="102">
        <f>ROUND(P146*H146,3)</f>
        <v>0</v>
      </c>
      <c r="L146" s="103"/>
      <c r="M146" s="18"/>
      <c r="N146" s="104" t="s">
        <v>0</v>
      </c>
      <c r="O146" s="105" t="s">
        <v>28</v>
      </c>
      <c r="P146" s="106">
        <f>I146+J146</f>
        <v>0</v>
      </c>
      <c r="Q146" s="106">
        <f>ROUND(I146*H146,3)</f>
        <v>0</v>
      </c>
      <c r="R146" s="106">
        <f>ROUND(J146*H146,3)</f>
        <v>0</v>
      </c>
      <c r="S146" s="107">
        <v>6.0999999999999999E-2</v>
      </c>
      <c r="T146" s="107">
        <f>S146*H146</f>
        <v>3.05</v>
      </c>
      <c r="U146" s="107">
        <v>1.0000000000000001E-5</v>
      </c>
      <c r="V146" s="107">
        <f>U146*H146</f>
        <v>5.0000000000000001E-4</v>
      </c>
      <c r="W146" s="107">
        <v>0</v>
      </c>
      <c r="X146" s="108">
        <f>W146*H146</f>
        <v>0</v>
      </c>
      <c r="Y146" s="17"/>
      <c r="Z146" s="17"/>
      <c r="AA146" s="17"/>
      <c r="AB146" s="17"/>
      <c r="AC146" s="17"/>
      <c r="AD146" s="17"/>
      <c r="AE146" s="17"/>
      <c r="AR146" s="109" t="s">
        <v>88</v>
      </c>
      <c r="AT146" s="109" t="s">
        <v>84</v>
      </c>
      <c r="AU146" s="109" t="s">
        <v>89</v>
      </c>
      <c r="AY146" s="9" t="s">
        <v>82</v>
      </c>
      <c r="BE146" s="110">
        <f>IF(O146="základná",K146,0)</f>
        <v>0</v>
      </c>
      <c r="BF146" s="110">
        <f>IF(O146="znížená",K146,0)</f>
        <v>0</v>
      </c>
      <c r="BG146" s="110">
        <f>IF(O146="zákl. prenesená",K146,0)</f>
        <v>0</v>
      </c>
      <c r="BH146" s="110">
        <f>IF(O146="zníž. prenesená",K146,0)</f>
        <v>0</v>
      </c>
      <c r="BI146" s="110">
        <f>IF(O146="nulová",K146,0)</f>
        <v>0</v>
      </c>
      <c r="BJ146" s="9" t="s">
        <v>89</v>
      </c>
      <c r="BK146" s="111">
        <f>ROUND(P146*H146,3)</f>
        <v>0</v>
      </c>
      <c r="BL146" s="9" t="s">
        <v>88</v>
      </c>
      <c r="BM146" s="109" t="s">
        <v>145</v>
      </c>
    </row>
    <row r="147" spans="1:65" s="8" customFormat="1" x14ac:dyDescent="0.2">
      <c r="B147" s="112"/>
      <c r="D147" s="113" t="s">
        <v>91</v>
      </c>
      <c r="E147" s="114" t="s">
        <v>0</v>
      </c>
      <c r="F147" s="115" t="s">
        <v>146</v>
      </c>
      <c r="H147" s="116">
        <v>50</v>
      </c>
      <c r="M147" s="112"/>
      <c r="N147" s="117"/>
      <c r="O147" s="118"/>
      <c r="P147" s="118"/>
      <c r="Q147" s="118"/>
      <c r="R147" s="118"/>
      <c r="S147" s="118"/>
      <c r="T147" s="118"/>
      <c r="U147" s="118"/>
      <c r="V147" s="118"/>
      <c r="W147" s="118"/>
      <c r="X147" s="119"/>
      <c r="AT147" s="114" t="s">
        <v>91</v>
      </c>
      <c r="AU147" s="114" t="s">
        <v>89</v>
      </c>
      <c r="AV147" s="8" t="s">
        <v>89</v>
      </c>
      <c r="AW147" s="8" t="s">
        <v>2</v>
      </c>
      <c r="AX147" s="8" t="s">
        <v>46</v>
      </c>
      <c r="AY147" s="114" t="s">
        <v>82</v>
      </c>
    </row>
    <row r="148" spans="1:65" s="2" customFormat="1" ht="37.950000000000003" customHeight="1" x14ac:dyDescent="0.2">
      <c r="A148" s="17"/>
      <c r="B148" s="97"/>
      <c r="C148" s="120" t="s">
        <v>147</v>
      </c>
      <c r="D148" s="120" t="s">
        <v>128</v>
      </c>
      <c r="E148" s="121" t="s">
        <v>148</v>
      </c>
      <c r="F148" s="122" t="s">
        <v>149</v>
      </c>
      <c r="G148" s="123" t="s">
        <v>150</v>
      </c>
      <c r="H148" s="124">
        <v>9</v>
      </c>
      <c r="I148" s="124"/>
      <c r="J148" s="125"/>
      <c r="K148" s="124">
        <f t="shared" ref="K148:K154" si="1">ROUND(P148*H148,3)</f>
        <v>0</v>
      </c>
      <c r="L148" s="125"/>
      <c r="M148" s="126"/>
      <c r="N148" s="127" t="s">
        <v>0</v>
      </c>
      <c r="O148" s="105" t="s">
        <v>28</v>
      </c>
      <c r="P148" s="106">
        <f t="shared" ref="P148:P154" si="2">I148+J148</f>
        <v>0</v>
      </c>
      <c r="Q148" s="106">
        <f t="shared" ref="Q148:Q154" si="3">ROUND(I148*H148,3)</f>
        <v>0</v>
      </c>
      <c r="R148" s="106">
        <f t="shared" ref="R148:R154" si="4">ROUND(J148*H148,3)</f>
        <v>0</v>
      </c>
      <c r="S148" s="107">
        <v>0</v>
      </c>
      <c r="T148" s="107">
        <f t="shared" ref="T148:T154" si="5">S148*H148</f>
        <v>0</v>
      </c>
      <c r="U148" s="107">
        <v>2.3519999999999999E-2</v>
      </c>
      <c r="V148" s="107">
        <f t="shared" ref="V148:V154" si="6">U148*H148</f>
        <v>0.21167999999999998</v>
      </c>
      <c r="W148" s="107">
        <v>0</v>
      </c>
      <c r="X148" s="108">
        <f t="shared" ref="X148:X154" si="7">W148*H148</f>
        <v>0</v>
      </c>
      <c r="Y148" s="17"/>
      <c r="Z148" s="17"/>
      <c r="AA148" s="17"/>
      <c r="AB148" s="17"/>
      <c r="AC148" s="17"/>
      <c r="AD148" s="17"/>
      <c r="AE148" s="17"/>
      <c r="AR148" s="109" t="s">
        <v>120</v>
      </c>
      <c r="AT148" s="109" t="s">
        <v>128</v>
      </c>
      <c r="AU148" s="109" t="s">
        <v>89</v>
      </c>
      <c r="AY148" s="9" t="s">
        <v>82</v>
      </c>
      <c r="BE148" s="110">
        <f t="shared" ref="BE148:BE154" si="8">IF(O148="základná",K148,0)</f>
        <v>0</v>
      </c>
      <c r="BF148" s="110">
        <f t="shared" ref="BF148:BF154" si="9">IF(O148="znížená",K148,0)</f>
        <v>0</v>
      </c>
      <c r="BG148" s="110">
        <f t="shared" ref="BG148:BG154" si="10">IF(O148="zákl. prenesená",K148,0)</f>
        <v>0</v>
      </c>
      <c r="BH148" s="110">
        <f t="shared" ref="BH148:BH154" si="11">IF(O148="zníž. prenesená",K148,0)</f>
        <v>0</v>
      </c>
      <c r="BI148" s="110">
        <f t="shared" ref="BI148:BI154" si="12">IF(O148="nulová",K148,0)</f>
        <v>0</v>
      </c>
      <c r="BJ148" s="9" t="s">
        <v>89</v>
      </c>
      <c r="BK148" s="111">
        <f t="shared" ref="BK148:BK154" si="13">ROUND(P148*H148,3)</f>
        <v>0</v>
      </c>
      <c r="BL148" s="9" t="s">
        <v>88</v>
      </c>
      <c r="BM148" s="109" t="s">
        <v>151</v>
      </c>
    </row>
    <row r="149" spans="1:65" s="2" customFormat="1" ht="24.15" customHeight="1" x14ac:dyDescent="0.2">
      <c r="A149" s="17"/>
      <c r="B149" s="97"/>
      <c r="C149" s="98" t="s">
        <v>152</v>
      </c>
      <c r="D149" s="98" t="s">
        <v>84</v>
      </c>
      <c r="E149" s="99" t="s">
        <v>153</v>
      </c>
      <c r="F149" s="100" t="s">
        <v>154</v>
      </c>
      <c r="G149" s="101" t="s">
        <v>150</v>
      </c>
      <c r="H149" s="102">
        <v>6</v>
      </c>
      <c r="I149" s="102"/>
      <c r="J149" s="102"/>
      <c r="K149" s="102">
        <f t="shared" si="1"/>
        <v>0</v>
      </c>
      <c r="L149" s="103"/>
      <c r="M149" s="18"/>
      <c r="N149" s="104" t="s">
        <v>0</v>
      </c>
      <c r="O149" s="105" t="s">
        <v>28</v>
      </c>
      <c r="P149" s="106">
        <f t="shared" si="2"/>
        <v>0</v>
      </c>
      <c r="Q149" s="106">
        <f t="shared" si="3"/>
        <v>0</v>
      </c>
      <c r="R149" s="106">
        <f t="shared" si="4"/>
        <v>0</v>
      </c>
      <c r="S149" s="107">
        <v>0.19500000000000001</v>
      </c>
      <c r="T149" s="107">
        <f t="shared" si="5"/>
        <v>1.17</v>
      </c>
      <c r="U149" s="107">
        <v>4.0000000000000003E-5</v>
      </c>
      <c r="V149" s="107">
        <f t="shared" si="6"/>
        <v>2.4000000000000003E-4</v>
      </c>
      <c r="W149" s="107">
        <v>0</v>
      </c>
      <c r="X149" s="108">
        <f t="shared" si="7"/>
        <v>0</v>
      </c>
      <c r="Y149" s="17"/>
      <c r="Z149" s="17"/>
      <c r="AA149" s="17"/>
      <c r="AB149" s="17"/>
      <c r="AC149" s="17"/>
      <c r="AD149" s="17"/>
      <c r="AE149" s="17"/>
      <c r="AR149" s="109" t="s">
        <v>88</v>
      </c>
      <c r="AT149" s="109" t="s">
        <v>84</v>
      </c>
      <c r="AU149" s="109" t="s">
        <v>89</v>
      </c>
      <c r="AY149" s="9" t="s">
        <v>82</v>
      </c>
      <c r="BE149" s="110">
        <f t="shared" si="8"/>
        <v>0</v>
      </c>
      <c r="BF149" s="110">
        <f t="shared" si="9"/>
        <v>0</v>
      </c>
      <c r="BG149" s="110">
        <f t="shared" si="10"/>
        <v>0</v>
      </c>
      <c r="BH149" s="110">
        <f t="shared" si="11"/>
        <v>0</v>
      </c>
      <c r="BI149" s="110">
        <f t="shared" si="12"/>
        <v>0</v>
      </c>
      <c r="BJ149" s="9" t="s">
        <v>89</v>
      </c>
      <c r="BK149" s="111">
        <f t="shared" si="13"/>
        <v>0</v>
      </c>
      <c r="BL149" s="9" t="s">
        <v>88</v>
      </c>
      <c r="BM149" s="109" t="s">
        <v>155</v>
      </c>
    </row>
    <row r="150" spans="1:65" s="2" customFormat="1" ht="24.15" customHeight="1" x14ac:dyDescent="0.2">
      <c r="A150" s="17"/>
      <c r="B150" s="97"/>
      <c r="C150" s="120" t="s">
        <v>156</v>
      </c>
      <c r="D150" s="120" t="s">
        <v>128</v>
      </c>
      <c r="E150" s="121" t="s">
        <v>157</v>
      </c>
      <c r="F150" s="122" t="s">
        <v>158</v>
      </c>
      <c r="G150" s="123" t="s">
        <v>150</v>
      </c>
      <c r="H150" s="124">
        <v>6</v>
      </c>
      <c r="I150" s="124"/>
      <c r="J150" s="125"/>
      <c r="K150" s="124">
        <f t="shared" si="1"/>
        <v>0</v>
      </c>
      <c r="L150" s="125"/>
      <c r="M150" s="126"/>
      <c r="N150" s="127" t="s">
        <v>0</v>
      </c>
      <c r="O150" s="105" t="s">
        <v>28</v>
      </c>
      <c r="P150" s="106">
        <f t="shared" si="2"/>
        <v>0</v>
      </c>
      <c r="Q150" s="106">
        <f t="shared" si="3"/>
        <v>0</v>
      </c>
      <c r="R150" s="106">
        <f t="shared" si="4"/>
        <v>0</v>
      </c>
      <c r="S150" s="107">
        <v>0</v>
      </c>
      <c r="T150" s="107">
        <f t="shared" si="5"/>
        <v>0</v>
      </c>
      <c r="U150" s="107">
        <v>4.0000000000000002E-4</v>
      </c>
      <c r="V150" s="107">
        <f t="shared" si="6"/>
        <v>2.4000000000000002E-3</v>
      </c>
      <c r="W150" s="107">
        <v>0</v>
      </c>
      <c r="X150" s="108">
        <f t="shared" si="7"/>
        <v>0</v>
      </c>
      <c r="Y150" s="17"/>
      <c r="Z150" s="17"/>
      <c r="AA150" s="17"/>
      <c r="AB150" s="17"/>
      <c r="AC150" s="17"/>
      <c r="AD150" s="17"/>
      <c r="AE150" s="17"/>
      <c r="AR150" s="109" t="s">
        <v>120</v>
      </c>
      <c r="AT150" s="109" t="s">
        <v>128</v>
      </c>
      <c r="AU150" s="109" t="s">
        <v>89</v>
      </c>
      <c r="AY150" s="9" t="s">
        <v>82</v>
      </c>
      <c r="BE150" s="110">
        <f t="shared" si="8"/>
        <v>0</v>
      </c>
      <c r="BF150" s="110">
        <f t="shared" si="9"/>
        <v>0</v>
      </c>
      <c r="BG150" s="110">
        <f t="shared" si="10"/>
        <v>0</v>
      </c>
      <c r="BH150" s="110">
        <f t="shared" si="11"/>
        <v>0</v>
      </c>
      <c r="BI150" s="110">
        <f t="shared" si="12"/>
        <v>0</v>
      </c>
      <c r="BJ150" s="9" t="s">
        <v>89</v>
      </c>
      <c r="BK150" s="111">
        <f t="shared" si="13"/>
        <v>0</v>
      </c>
      <c r="BL150" s="9" t="s">
        <v>88</v>
      </c>
      <c r="BM150" s="109" t="s">
        <v>159</v>
      </c>
    </row>
    <row r="151" spans="1:65" s="2" customFormat="1" ht="33" customHeight="1" x14ac:dyDescent="0.2">
      <c r="A151" s="17"/>
      <c r="B151" s="97"/>
      <c r="C151" s="98" t="s">
        <v>160</v>
      </c>
      <c r="D151" s="98" t="s">
        <v>84</v>
      </c>
      <c r="E151" s="99" t="s">
        <v>161</v>
      </c>
      <c r="F151" s="100" t="s">
        <v>162</v>
      </c>
      <c r="G151" s="101" t="s">
        <v>150</v>
      </c>
      <c r="H151" s="102">
        <v>20.399999999999999</v>
      </c>
      <c r="I151" s="102"/>
      <c r="J151" s="102"/>
      <c r="K151" s="102">
        <f t="shared" si="1"/>
        <v>0</v>
      </c>
      <c r="L151" s="103"/>
      <c r="M151" s="18"/>
      <c r="N151" s="104" t="s">
        <v>0</v>
      </c>
      <c r="O151" s="105" t="s">
        <v>28</v>
      </c>
      <c r="P151" s="106">
        <f t="shared" si="2"/>
        <v>0</v>
      </c>
      <c r="Q151" s="106">
        <f t="shared" si="3"/>
        <v>0</v>
      </c>
      <c r="R151" s="106">
        <f t="shared" si="4"/>
        <v>0</v>
      </c>
      <c r="S151" s="107">
        <v>0.36599999999999999</v>
      </c>
      <c r="T151" s="107">
        <f t="shared" si="5"/>
        <v>7.4663999999999993</v>
      </c>
      <c r="U151" s="107">
        <v>8.0000000000000007E-5</v>
      </c>
      <c r="V151" s="107">
        <f t="shared" si="6"/>
        <v>1.632E-3</v>
      </c>
      <c r="W151" s="107">
        <v>0</v>
      </c>
      <c r="X151" s="108">
        <f t="shared" si="7"/>
        <v>0</v>
      </c>
      <c r="Y151" s="17"/>
      <c r="Z151" s="17"/>
      <c r="AA151" s="17"/>
      <c r="AB151" s="17"/>
      <c r="AC151" s="17"/>
      <c r="AD151" s="17"/>
      <c r="AE151" s="17"/>
      <c r="AR151" s="109" t="s">
        <v>88</v>
      </c>
      <c r="AT151" s="109" t="s">
        <v>84</v>
      </c>
      <c r="AU151" s="109" t="s">
        <v>89</v>
      </c>
      <c r="AY151" s="9" t="s">
        <v>82</v>
      </c>
      <c r="BE151" s="110">
        <f t="shared" si="8"/>
        <v>0</v>
      </c>
      <c r="BF151" s="110">
        <f t="shared" si="9"/>
        <v>0</v>
      </c>
      <c r="BG151" s="110">
        <f t="shared" si="10"/>
        <v>0</v>
      </c>
      <c r="BH151" s="110">
        <f t="shared" si="11"/>
        <v>0</v>
      </c>
      <c r="BI151" s="110">
        <f t="shared" si="12"/>
        <v>0</v>
      </c>
      <c r="BJ151" s="9" t="s">
        <v>89</v>
      </c>
      <c r="BK151" s="111">
        <f t="shared" si="13"/>
        <v>0</v>
      </c>
      <c r="BL151" s="9" t="s">
        <v>88</v>
      </c>
      <c r="BM151" s="109" t="s">
        <v>163</v>
      </c>
    </row>
    <row r="152" spans="1:65" s="2" customFormat="1" ht="24.15" customHeight="1" x14ac:dyDescent="0.2">
      <c r="A152" s="17"/>
      <c r="B152" s="97"/>
      <c r="C152" s="120" t="s">
        <v>164</v>
      </c>
      <c r="D152" s="120" t="s">
        <v>128</v>
      </c>
      <c r="E152" s="121" t="s">
        <v>165</v>
      </c>
      <c r="F152" s="122" t="s">
        <v>166</v>
      </c>
      <c r="G152" s="123" t="s">
        <v>150</v>
      </c>
      <c r="H152" s="124">
        <v>20.399999999999999</v>
      </c>
      <c r="I152" s="124"/>
      <c r="J152" s="125"/>
      <c r="K152" s="124">
        <f t="shared" si="1"/>
        <v>0</v>
      </c>
      <c r="L152" s="125"/>
      <c r="M152" s="126"/>
      <c r="N152" s="127" t="s">
        <v>0</v>
      </c>
      <c r="O152" s="105" t="s">
        <v>28</v>
      </c>
      <c r="P152" s="106">
        <f t="shared" si="2"/>
        <v>0</v>
      </c>
      <c r="Q152" s="106">
        <f t="shared" si="3"/>
        <v>0</v>
      </c>
      <c r="R152" s="106">
        <f t="shared" si="4"/>
        <v>0</v>
      </c>
      <c r="S152" s="107">
        <v>0</v>
      </c>
      <c r="T152" s="107">
        <f t="shared" si="5"/>
        <v>0</v>
      </c>
      <c r="U152" s="107">
        <v>3.2599999999999999E-3</v>
      </c>
      <c r="V152" s="107">
        <f t="shared" si="6"/>
        <v>6.6503999999999994E-2</v>
      </c>
      <c r="W152" s="107">
        <v>0</v>
      </c>
      <c r="X152" s="108">
        <f t="shared" si="7"/>
        <v>0</v>
      </c>
      <c r="Y152" s="17"/>
      <c r="Z152" s="17"/>
      <c r="AA152" s="17"/>
      <c r="AB152" s="17"/>
      <c r="AC152" s="17"/>
      <c r="AD152" s="17"/>
      <c r="AE152" s="17"/>
      <c r="AR152" s="109" t="s">
        <v>120</v>
      </c>
      <c r="AT152" s="109" t="s">
        <v>128</v>
      </c>
      <c r="AU152" s="109" t="s">
        <v>89</v>
      </c>
      <c r="AY152" s="9" t="s">
        <v>82</v>
      </c>
      <c r="BE152" s="110">
        <f t="shared" si="8"/>
        <v>0</v>
      </c>
      <c r="BF152" s="110">
        <f t="shared" si="9"/>
        <v>0</v>
      </c>
      <c r="BG152" s="110">
        <f t="shared" si="10"/>
        <v>0</v>
      </c>
      <c r="BH152" s="110">
        <f t="shared" si="11"/>
        <v>0</v>
      </c>
      <c r="BI152" s="110">
        <f t="shared" si="12"/>
        <v>0</v>
      </c>
      <c r="BJ152" s="9" t="s">
        <v>89</v>
      </c>
      <c r="BK152" s="111">
        <f t="shared" si="13"/>
        <v>0</v>
      </c>
      <c r="BL152" s="9" t="s">
        <v>88</v>
      </c>
      <c r="BM152" s="109" t="s">
        <v>167</v>
      </c>
    </row>
    <row r="153" spans="1:65" s="2" customFormat="1" ht="24.15" customHeight="1" x14ac:dyDescent="0.2">
      <c r="A153" s="17"/>
      <c r="B153" s="97"/>
      <c r="C153" s="98" t="s">
        <v>168</v>
      </c>
      <c r="D153" s="98" t="s">
        <v>84</v>
      </c>
      <c r="E153" s="99" t="s">
        <v>169</v>
      </c>
      <c r="F153" s="100" t="s">
        <v>170</v>
      </c>
      <c r="G153" s="101" t="s">
        <v>150</v>
      </c>
      <c r="H153" s="102">
        <v>2</v>
      </c>
      <c r="I153" s="102"/>
      <c r="J153" s="102"/>
      <c r="K153" s="102">
        <f t="shared" si="1"/>
        <v>0</v>
      </c>
      <c r="L153" s="103"/>
      <c r="M153" s="18"/>
      <c r="N153" s="104" t="s">
        <v>0</v>
      </c>
      <c r="O153" s="105" t="s">
        <v>28</v>
      </c>
      <c r="P153" s="106">
        <f t="shared" si="2"/>
        <v>0</v>
      </c>
      <c r="Q153" s="106">
        <f t="shared" si="3"/>
        <v>0</v>
      </c>
      <c r="R153" s="106">
        <f t="shared" si="4"/>
        <v>0</v>
      </c>
      <c r="S153" s="107">
        <v>2.0369999999999999</v>
      </c>
      <c r="T153" s="107">
        <f t="shared" si="5"/>
        <v>4.0739999999999998</v>
      </c>
      <c r="U153" s="107">
        <v>2.6440000000000002E-2</v>
      </c>
      <c r="V153" s="107">
        <f t="shared" si="6"/>
        <v>5.2880000000000003E-2</v>
      </c>
      <c r="W153" s="107">
        <v>0</v>
      </c>
      <c r="X153" s="108">
        <f t="shared" si="7"/>
        <v>0</v>
      </c>
      <c r="Y153" s="17"/>
      <c r="Z153" s="17"/>
      <c r="AA153" s="17"/>
      <c r="AB153" s="17"/>
      <c r="AC153" s="17"/>
      <c r="AD153" s="17"/>
      <c r="AE153" s="17"/>
      <c r="AR153" s="109" t="s">
        <v>88</v>
      </c>
      <c r="AT153" s="109" t="s">
        <v>84</v>
      </c>
      <c r="AU153" s="109" t="s">
        <v>89</v>
      </c>
      <c r="AY153" s="9" t="s">
        <v>82</v>
      </c>
      <c r="BE153" s="110">
        <f t="shared" si="8"/>
        <v>0</v>
      </c>
      <c r="BF153" s="110">
        <f t="shared" si="9"/>
        <v>0</v>
      </c>
      <c r="BG153" s="110">
        <f t="shared" si="10"/>
        <v>0</v>
      </c>
      <c r="BH153" s="110">
        <f t="shared" si="11"/>
        <v>0</v>
      </c>
      <c r="BI153" s="110">
        <f t="shared" si="12"/>
        <v>0</v>
      </c>
      <c r="BJ153" s="9" t="s">
        <v>89</v>
      </c>
      <c r="BK153" s="111">
        <f t="shared" si="13"/>
        <v>0</v>
      </c>
      <c r="BL153" s="9" t="s">
        <v>88</v>
      </c>
      <c r="BM153" s="109" t="s">
        <v>171</v>
      </c>
    </row>
    <row r="154" spans="1:65" s="2" customFormat="1" ht="24.15" customHeight="1" x14ac:dyDescent="0.2">
      <c r="A154" s="17"/>
      <c r="B154" s="97"/>
      <c r="C154" s="120" t="s">
        <v>172</v>
      </c>
      <c r="D154" s="120" t="s">
        <v>128</v>
      </c>
      <c r="E154" s="121" t="s">
        <v>173</v>
      </c>
      <c r="F154" s="122" t="s">
        <v>174</v>
      </c>
      <c r="G154" s="123" t="s">
        <v>150</v>
      </c>
      <c r="H154" s="124">
        <v>2.02</v>
      </c>
      <c r="I154" s="124"/>
      <c r="J154" s="125"/>
      <c r="K154" s="124">
        <f t="shared" si="1"/>
        <v>0</v>
      </c>
      <c r="L154" s="125"/>
      <c r="M154" s="126"/>
      <c r="N154" s="127" t="s">
        <v>0</v>
      </c>
      <c r="O154" s="105" t="s">
        <v>28</v>
      </c>
      <c r="P154" s="106">
        <f t="shared" si="2"/>
        <v>0</v>
      </c>
      <c r="Q154" s="106">
        <f t="shared" si="3"/>
        <v>0</v>
      </c>
      <c r="R154" s="106">
        <f t="shared" si="4"/>
        <v>0</v>
      </c>
      <c r="S154" s="107">
        <v>0</v>
      </c>
      <c r="T154" s="107">
        <f t="shared" si="5"/>
        <v>0</v>
      </c>
      <c r="U154" s="107">
        <v>0.02</v>
      </c>
      <c r="V154" s="107">
        <f t="shared" si="6"/>
        <v>4.0399999999999998E-2</v>
      </c>
      <c r="W154" s="107">
        <v>0</v>
      </c>
      <c r="X154" s="108">
        <f t="shared" si="7"/>
        <v>0</v>
      </c>
      <c r="Y154" s="17"/>
      <c r="Z154" s="17"/>
      <c r="AA154" s="17"/>
      <c r="AB154" s="17"/>
      <c r="AC154" s="17"/>
      <c r="AD154" s="17"/>
      <c r="AE154" s="17"/>
      <c r="AR154" s="109" t="s">
        <v>120</v>
      </c>
      <c r="AT154" s="109" t="s">
        <v>128</v>
      </c>
      <c r="AU154" s="109" t="s">
        <v>89</v>
      </c>
      <c r="AY154" s="9" t="s">
        <v>82</v>
      </c>
      <c r="BE154" s="110">
        <f t="shared" si="8"/>
        <v>0</v>
      </c>
      <c r="BF154" s="110">
        <f t="shared" si="9"/>
        <v>0</v>
      </c>
      <c r="BG154" s="110">
        <f t="shared" si="10"/>
        <v>0</v>
      </c>
      <c r="BH154" s="110">
        <f t="shared" si="11"/>
        <v>0</v>
      </c>
      <c r="BI154" s="110">
        <f t="shared" si="12"/>
        <v>0</v>
      </c>
      <c r="BJ154" s="9" t="s">
        <v>89</v>
      </c>
      <c r="BK154" s="111">
        <f t="shared" si="13"/>
        <v>0</v>
      </c>
      <c r="BL154" s="9" t="s">
        <v>88</v>
      </c>
      <c r="BM154" s="109" t="s">
        <v>175</v>
      </c>
    </row>
    <row r="155" spans="1:65" s="8" customFormat="1" x14ac:dyDescent="0.2">
      <c r="B155" s="112"/>
      <c r="D155" s="113" t="s">
        <v>91</v>
      </c>
      <c r="F155" s="115" t="s">
        <v>176</v>
      </c>
      <c r="H155" s="116">
        <v>2.02</v>
      </c>
      <c r="M155" s="112"/>
      <c r="N155" s="117"/>
      <c r="O155" s="118"/>
      <c r="P155" s="118"/>
      <c r="Q155" s="118"/>
      <c r="R155" s="118"/>
      <c r="S155" s="118"/>
      <c r="T155" s="118"/>
      <c r="U155" s="118"/>
      <c r="V155" s="118"/>
      <c r="W155" s="118"/>
      <c r="X155" s="119"/>
      <c r="AT155" s="114" t="s">
        <v>91</v>
      </c>
      <c r="AU155" s="114" t="s">
        <v>89</v>
      </c>
      <c r="AV155" s="8" t="s">
        <v>89</v>
      </c>
      <c r="AW155" s="8" t="s">
        <v>1</v>
      </c>
      <c r="AX155" s="8" t="s">
        <v>46</v>
      </c>
      <c r="AY155" s="114" t="s">
        <v>82</v>
      </c>
    </row>
    <row r="156" spans="1:65" s="2" customFormat="1" ht="37.950000000000003" customHeight="1" x14ac:dyDescent="0.2">
      <c r="A156" s="17"/>
      <c r="B156" s="97"/>
      <c r="C156" s="120" t="s">
        <v>4</v>
      </c>
      <c r="D156" s="120" t="s">
        <v>128</v>
      </c>
      <c r="E156" s="121" t="s">
        <v>177</v>
      </c>
      <c r="F156" s="122" t="s">
        <v>178</v>
      </c>
      <c r="G156" s="123" t="s">
        <v>150</v>
      </c>
      <c r="H156" s="124">
        <v>2.02</v>
      </c>
      <c r="I156" s="124"/>
      <c r="J156" s="125"/>
      <c r="K156" s="124">
        <f>ROUND(P156*H156,3)</f>
        <v>0</v>
      </c>
      <c r="L156" s="125"/>
      <c r="M156" s="126"/>
      <c r="N156" s="127" t="s">
        <v>0</v>
      </c>
      <c r="O156" s="105" t="s">
        <v>28</v>
      </c>
      <c r="P156" s="106">
        <f>I156+J156</f>
        <v>0</v>
      </c>
      <c r="Q156" s="106">
        <f>ROUND(I156*H156,3)</f>
        <v>0</v>
      </c>
      <c r="R156" s="106">
        <f>ROUND(J156*H156,3)</f>
        <v>0</v>
      </c>
      <c r="S156" s="107">
        <v>0</v>
      </c>
      <c r="T156" s="107">
        <f>S156*H156</f>
        <v>0</v>
      </c>
      <c r="U156" s="107">
        <v>1.27</v>
      </c>
      <c r="V156" s="107">
        <f>U156*H156</f>
        <v>2.5653999999999999</v>
      </c>
      <c r="W156" s="107">
        <v>0</v>
      </c>
      <c r="X156" s="108">
        <f>W156*H156</f>
        <v>0</v>
      </c>
      <c r="Y156" s="17"/>
      <c r="Z156" s="17"/>
      <c r="AA156" s="17"/>
      <c r="AB156" s="17"/>
      <c r="AC156" s="17"/>
      <c r="AD156" s="17"/>
      <c r="AE156" s="17"/>
      <c r="AR156" s="109" t="s">
        <v>120</v>
      </c>
      <c r="AT156" s="109" t="s">
        <v>128</v>
      </c>
      <c r="AU156" s="109" t="s">
        <v>89</v>
      </c>
      <c r="AY156" s="9" t="s">
        <v>82</v>
      </c>
      <c r="BE156" s="110">
        <f>IF(O156="základná",K156,0)</f>
        <v>0</v>
      </c>
      <c r="BF156" s="110">
        <f>IF(O156="znížená",K156,0)</f>
        <v>0</v>
      </c>
      <c r="BG156" s="110">
        <f>IF(O156="zákl. prenesená",K156,0)</f>
        <v>0</v>
      </c>
      <c r="BH156" s="110">
        <f>IF(O156="zníž. prenesená",K156,0)</f>
        <v>0</v>
      </c>
      <c r="BI156" s="110">
        <f>IF(O156="nulová",K156,0)</f>
        <v>0</v>
      </c>
      <c r="BJ156" s="9" t="s">
        <v>89</v>
      </c>
      <c r="BK156" s="111">
        <f>ROUND(P156*H156,3)</f>
        <v>0</v>
      </c>
      <c r="BL156" s="9" t="s">
        <v>88</v>
      </c>
      <c r="BM156" s="109" t="s">
        <v>179</v>
      </c>
    </row>
    <row r="157" spans="1:65" s="8" customFormat="1" x14ac:dyDescent="0.2">
      <c r="B157" s="112"/>
      <c r="D157" s="113" t="s">
        <v>91</v>
      </c>
      <c r="F157" s="115" t="s">
        <v>176</v>
      </c>
      <c r="H157" s="116">
        <v>2.02</v>
      </c>
      <c r="M157" s="112"/>
      <c r="N157" s="117"/>
      <c r="O157" s="118"/>
      <c r="P157" s="118"/>
      <c r="Q157" s="118"/>
      <c r="R157" s="118"/>
      <c r="S157" s="118"/>
      <c r="T157" s="118"/>
      <c r="U157" s="118"/>
      <c r="V157" s="118"/>
      <c r="W157" s="118"/>
      <c r="X157" s="119"/>
      <c r="AT157" s="114" t="s">
        <v>91</v>
      </c>
      <c r="AU157" s="114" t="s">
        <v>89</v>
      </c>
      <c r="AV157" s="8" t="s">
        <v>89</v>
      </c>
      <c r="AW157" s="8" t="s">
        <v>1</v>
      </c>
      <c r="AX157" s="8" t="s">
        <v>46</v>
      </c>
      <c r="AY157" s="114" t="s">
        <v>82</v>
      </c>
    </row>
    <row r="158" spans="1:65" s="2" customFormat="1" ht="55.5" customHeight="1" x14ac:dyDescent="0.2">
      <c r="A158" s="17"/>
      <c r="B158" s="97"/>
      <c r="C158" s="98" t="s">
        <v>180</v>
      </c>
      <c r="D158" s="98" t="s">
        <v>84</v>
      </c>
      <c r="E158" s="99" t="s">
        <v>181</v>
      </c>
      <c r="F158" s="100" t="s">
        <v>182</v>
      </c>
      <c r="G158" s="101" t="s">
        <v>150</v>
      </c>
      <c r="H158" s="102">
        <v>1.34</v>
      </c>
      <c r="I158" s="102"/>
      <c r="J158" s="102"/>
      <c r="K158" s="102">
        <f>ROUND(P158*H158,3)</f>
        <v>0</v>
      </c>
      <c r="L158" s="103"/>
      <c r="M158" s="18"/>
      <c r="N158" s="104" t="s">
        <v>0</v>
      </c>
      <c r="O158" s="105" t="s">
        <v>28</v>
      </c>
      <c r="P158" s="106">
        <f>I158+J158</f>
        <v>0</v>
      </c>
      <c r="Q158" s="106">
        <f>ROUND(I158*H158,3)</f>
        <v>0</v>
      </c>
      <c r="R158" s="106">
        <f>ROUND(J158*H158,3)</f>
        <v>0</v>
      </c>
      <c r="S158" s="107">
        <v>17.798999999999999</v>
      </c>
      <c r="T158" s="107">
        <f>S158*H158</f>
        <v>23.850660000000001</v>
      </c>
      <c r="U158" s="107">
        <v>1.8240000000000001</v>
      </c>
      <c r="V158" s="107">
        <f>U158*H158</f>
        <v>2.4441600000000001</v>
      </c>
      <c r="W158" s="107">
        <v>0</v>
      </c>
      <c r="X158" s="108">
        <f>W158*H158</f>
        <v>0</v>
      </c>
      <c r="Y158" s="17"/>
      <c r="Z158" s="17"/>
      <c r="AA158" s="17"/>
      <c r="AB158" s="17"/>
      <c r="AC158" s="17"/>
      <c r="AD158" s="17"/>
      <c r="AE158" s="17"/>
      <c r="AR158" s="109" t="s">
        <v>88</v>
      </c>
      <c r="AT158" s="109" t="s">
        <v>84</v>
      </c>
      <c r="AU158" s="109" t="s">
        <v>89</v>
      </c>
      <c r="AY158" s="9" t="s">
        <v>82</v>
      </c>
      <c r="BE158" s="110">
        <f>IF(O158="základná",K158,0)</f>
        <v>0</v>
      </c>
      <c r="BF158" s="110">
        <f>IF(O158="znížená",K158,0)</f>
        <v>0</v>
      </c>
      <c r="BG158" s="110">
        <f>IF(O158="zákl. prenesená",K158,0)</f>
        <v>0</v>
      </c>
      <c r="BH158" s="110">
        <f>IF(O158="zníž. prenesená",K158,0)</f>
        <v>0</v>
      </c>
      <c r="BI158" s="110">
        <f>IF(O158="nulová",K158,0)</f>
        <v>0</v>
      </c>
      <c r="BJ158" s="9" t="s">
        <v>89</v>
      </c>
      <c r="BK158" s="111">
        <f>ROUND(P158*H158,3)</f>
        <v>0</v>
      </c>
      <c r="BL158" s="9" t="s">
        <v>88</v>
      </c>
      <c r="BM158" s="109" t="s">
        <v>183</v>
      </c>
    </row>
    <row r="159" spans="1:65" s="2" customFormat="1" ht="24.15" customHeight="1" x14ac:dyDescent="0.2">
      <c r="A159" s="17"/>
      <c r="B159" s="97"/>
      <c r="C159" s="120" t="s">
        <v>184</v>
      </c>
      <c r="D159" s="120" t="s">
        <v>128</v>
      </c>
      <c r="E159" s="121" t="s">
        <v>185</v>
      </c>
      <c r="F159" s="122" t="s">
        <v>186</v>
      </c>
      <c r="G159" s="123" t="s">
        <v>150</v>
      </c>
      <c r="H159" s="124">
        <v>2.0299999999999998</v>
      </c>
      <c r="I159" s="124"/>
      <c r="J159" s="125"/>
      <c r="K159" s="124">
        <f>ROUND(P159*H159,3)</f>
        <v>0</v>
      </c>
      <c r="L159" s="125"/>
      <c r="M159" s="126"/>
      <c r="N159" s="127" t="s">
        <v>0</v>
      </c>
      <c r="O159" s="105" t="s">
        <v>28</v>
      </c>
      <c r="P159" s="106">
        <f>I159+J159</f>
        <v>0</v>
      </c>
      <c r="Q159" s="106">
        <f>ROUND(I159*H159,3)</f>
        <v>0</v>
      </c>
      <c r="R159" s="106">
        <f>ROUND(J159*H159,3)</f>
        <v>0</v>
      </c>
      <c r="S159" s="107">
        <v>0</v>
      </c>
      <c r="T159" s="107">
        <f>S159*H159</f>
        <v>0</v>
      </c>
      <c r="U159" s="107">
        <v>0.36499999999999999</v>
      </c>
      <c r="V159" s="107">
        <f>U159*H159</f>
        <v>0.74094999999999989</v>
      </c>
      <c r="W159" s="107">
        <v>0</v>
      </c>
      <c r="X159" s="108">
        <f>W159*H159</f>
        <v>0</v>
      </c>
      <c r="Y159" s="17"/>
      <c r="Z159" s="17"/>
      <c r="AA159" s="17"/>
      <c r="AB159" s="17"/>
      <c r="AC159" s="17"/>
      <c r="AD159" s="17"/>
      <c r="AE159" s="17"/>
      <c r="AR159" s="109" t="s">
        <v>120</v>
      </c>
      <c r="AT159" s="109" t="s">
        <v>128</v>
      </c>
      <c r="AU159" s="109" t="s">
        <v>89</v>
      </c>
      <c r="AY159" s="9" t="s">
        <v>82</v>
      </c>
      <c r="BE159" s="110">
        <f>IF(O159="základná",K159,0)</f>
        <v>0</v>
      </c>
      <c r="BF159" s="110">
        <f>IF(O159="znížená",K159,0)</f>
        <v>0</v>
      </c>
      <c r="BG159" s="110">
        <f>IF(O159="zákl. prenesená",K159,0)</f>
        <v>0</v>
      </c>
      <c r="BH159" s="110">
        <f>IF(O159="zníž. prenesená",K159,0)</f>
        <v>0</v>
      </c>
      <c r="BI159" s="110">
        <f>IF(O159="nulová",K159,0)</f>
        <v>0</v>
      </c>
      <c r="BJ159" s="9" t="s">
        <v>89</v>
      </c>
      <c r="BK159" s="111">
        <f>ROUND(P159*H159,3)</f>
        <v>0</v>
      </c>
      <c r="BL159" s="9" t="s">
        <v>88</v>
      </c>
      <c r="BM159" s="109" t="s">
        <v>187</v>
      </c>
    </row>
    <row r="160" spans="1:65" s="8" customFormat="1" ht="20.399999999999999" x14ac:dyDescent="0.2">
      <c r="B160" s="112"/>
      <c r="D160" s="113" t="s">
        <v>91</v>
      </c>
      <c r="F160" s="115" t="s">
        <v>188</v>
      </c>
      <c r="H160" s="116">
        <v>2.0299999999999998</v>
      </c>
      <c r="M160" s="112"/>
      <c r="N160" s="117"/>
      <c r="O160" s="118"/>
      <c r="P160" s="118"/>
      <c r="Q160" s="118"/>
      <c r="R160" s="118"/>
      <c r="S160" s="118"/>
      <c r="T160" s="118"/>
      <c r="U160" s="118"/>
      <c r="V160" s="118"/>
      <c r="W160" s="118"/>
      <c r="X160" s="119"/>
      <c r="AT160" s="114" t="s">
        <v>91</v>
      </c>
      <c r="AU160" s="114" t="s">
        <v>89</v>
      </c>
      <c r="AV160" s="8" t="s">
        <v>89</v>
      </c>
      <c r="AW160" s="8" t="s">
        <v>1</v>
      </c>
      <c r="AX160" s="8" t="s">
        <v>46</v>
      </c>
      <c r="AY160" s="114" t="s">
        <v>82</v>
      </c>
    </row>
    <row r="161" spans="1:65" s="2" customFormat="1" ht="24.15" customHeight="1" x14ac:dyDescent="0.2">
      <c r="A161" s="17"/>
      <c r="B161" s="97"/>
      <c r="C161" s="120" t="s">
        <v>189</v>
      </c>
      <c r="D161" s="120" t="s">
        <v>128</v>
      </c>
      <c r="E161" s="121" t="s">
        <v>190</v>
      </c>
      <c r="F161" s="122" t="s">
        <v>191</v>
      </c>
      <c r="G161" s="123" t="s">
        <v>150</v>
      </c>
      <c r="H161" s="124">
        <v>2.0299999999999998</v>
      </c>
      <c r="I161" s="124"/>
      <c r="J161" s="125"/>
      <c r="K161" s="124">
        <f>ROUND(P161*H161,3)</f>
        <v>0</v>
      </c>
      <c r="L161" s="125"/>
      <c r="M161" s="126"/>
      <c r="N161" s="127" t="s">
        <v>0</v>
      </c>
      <c r="O161" s="105" t="s">
        <v>28</v>
      </c>
      <c r="P161" s="106">
        <f>I161+J161</f>
        <v>0</v>
      </c>
      <c r="Q161" s="106">
        <f>ROUND(I161*H161,3)</f>
        <v>0</v>
      </c>
      <c r="R161" s="106">
        <f>ROUND(J161*H161,3)</f>
        <v>0</v>
      </c>
      <c r="S161" s="107">
        <v>0</v>
      </c>
      <c r="T161" s="107">
        <f>S161*H161</f>
        <v>0</v>
      </c>
      <c r="U161" s="107">
        <v>0.36499999999999999</v>
      </c>
      <c r="V161" s="107">
        <f>U161*H161</f>
        <v>0.74094999999999989</v>
      </c>
      <c r="W161" s="107">
        <v>0</v>
      </c>
      <c r="X161" s="108">
        <f>W161*H161</f>
        <v>0</v>
      </c>
      <c r="Y161" s="17"/>
      <c r="Z161" s="17"/>
      <c r="AA161" s="17"/>
      <c r="AB161" s="17"/>
      <c r="AC161" s="17"/>
      <c r="AD161" s="17"/>
      <c r="AE161" s="17"/>
      <c r="AR161" s="109" t="s">
        <v>120</v>
      </c>
      <c r="AT161" s="109" t="s">
        <v>128</v>
      </c>
      <c r="AU161" s="109" t="s">
        <v>89</v>
      </c>
      <c r="AY161" s="9" t="s">
        <v>82</v>
      </c>
      <c r="BE161" s="110">
        <f>IF(O161="základná",K161,0)</f>
        <v>0</v>
      </c>
      <c r="BF161" s="110">
        <f>IF(O161="znížená",K161,0)</f>
        <v>0</v>
      </c>
      <c r="BG161" s="110">
        <f>IF(O161="zákl. prenesená",K161,0)</f>
        <v>0</v>
      </c>
      <c r="BH161" s="110">
        <f>IF(O161="zníž. prenesená",K161,0)</f>
        <v>0</v>
      </c>
      <c r="BI161" s="110">
        <f>IF(O161="nulová",K161,0)</f>
        <v>0</v>
      </c>
      <c r="BJ161" s="9" t="s">
        <v>89</v>
      </c>
      <c r="BK161" s="111">
        <f>ROUND(P161*H161,3)</f>
        <v>0</v>
      </c>
      <c r="BL161" s="9" t="s">
        <v>88</v>
      </c>
      <c r="BM161" s="109" t="s">
        <v>192</v>
      </c>
    </row>
    <row r="162" spans="1:65" s="8" customFormat="1" ht="20.399999999999999" x14ac:dyDescent="0.2">
      <c r="B162" s="112"/>
      <c r="D162" s="113" t="s">
        <v>91</v>
      </c>
      <c r="F162" s="115" t="s">
        <v>188</v>
      </c>
      <c r="H162" s="116">
        <v>2.0299999999999998</v>
      </c>
      <c r="M162" s="112"/>
      <c r="N162" s="117"/>
      <c r="O162" s="118"/>
      <c r="P162" s="118"/>
      <c r="Q162" s="118"/>
      <c r="R162" s="118"/>
      <c r="S162" s="118"/>
      <c r="T162" s="118"/>
      <c r="U162" s="118"/>
      <c r="V162" s="118"/>
      <c r="W162" s="118"/>
      <c r="X162" s="119"/>
      <c r="AT162" s="114" t="s">
        <v>91</v>
      </c>
      <c r="AU162" s="114" t="s">
        <v>89</v>
      </c>
      <c r="AV162" s="8" t="s">
        <v>89</v>
      </c>
      <c r="AW162" s="8" t="s">
        <v>1</v>
      </c>
      <c r="AX162" s="8" t="s">
        <v>46</v>
      </c>
      <c r="AY162" s="114" t="s">
        <v>82</v>
      </c>
    </row>
    <row r="163" spans="1:65" s="2" customFormat="1" ht="62.7" customHeight="1" x14ac:dyDescent="0.2">
      <c r="A163" s="17"/>
      <c r="B163" s="97"/>
      <c r="C163" s="98" t="s">
        <v>193</v>
      </c>
      <c r="D163" s="98" t="s">
        <v>84</v>
      </c>
      <c r="E163" s="99" t="s">
        <v>194</v>
      </c>
      <c r="F163" s="100" t="s">
        <v>195</v>
      </c>
      <c r="G163" s="101" t="s">
        <v>150</v>
      </c>
      <c r="H163" s="102">
        <v>2</v>
      </c>
      <c r="I163" s="102"/>
      <c r="J163" s="102"/>
      <c r="K163" s="102">
        <f>ROUND(P163*H163,3)</f>
        <v>0</v>
      </c>
      <c r="L163" s="103"/>
      <c r="M163" s="18"/>
      <c r="N163" s="104" t="s">
        <v>0</v>
      </c>
      <c r="O163" s="105" t="s">
        <v>28</v>
      </c>
      <c r="P163" s="106">
        <f>I163+J163</f>
        <v>0</v>
      </c>
      <c r="Q163" s="106">
        <f>ROUND(I163*H163,3)</f>
        <v>0</v>
      </c>
      <c r="R163" s="106">
        <f>ROUND(J163*H163,3)</f>
        <v>0</v>
      </c>
      <c r="S163" s="107">
        <v>19.867999999999999</v>
      </c>
      <c r="T163" s="107">
        <f>S163*H163</f>
        <v>39.735999999999997</v>
      </c>
      <c r="U163" s="107">
        <v>2.0028600000000001</v>
      </c>
      <c r="V163" s="107">
        <f>U163*H163</f>
        <v>4.0057200000000002</v>
      </c>
      <c r="W163" s="107">
        <v>0</v>
      </c>
      <c r="X163" s="108">
        <f>W163*H163</f>
        <v>0</v>
      </c>
      <c r="Y163" s="17"/>
      <c r="Z163" s="17"/>
      <c r="AA163" s="17"/>
      <c r="AB163" s="17"/>
      <c r="AC163" s="17"/>
      <c r="AD163" s="17"/>
      <c r="AE163" s="17"/>
      <c r="AR163" s="109" t="s">
        <v>88</v>
      </c>
      <c r="AT163" s="109" t="s">
        <v>84</v>
      </c>
      <c r="AU163" s="109" t="s">
        <v>89</v>
      </c>
      <c r="AY163" s="9" t="s">
        <v>82</v>
      </c>
      <c r="BE163" s="110">
        <f>IF(O163="základná",K163,0)</f>
        <v>0</v>
      </c>
      <c r="BF163" s="110">
        <f>IF(O163="znížená",K163,0)</f>
        <v>0</v>
      </c>
      <c r="BG163" s="110">
        <f>IF(O163="zákl. prenesená",K163,0)</f>
        <v>0</v>
      </c>
      <c r="BH163" s="110">
        <f>IF(O163="zníž. prenesená",K163,0)</f>
        <v>0</v>
      </c>
      <c r="BI163" s="110">
        <f>IF(O163="nulová",K163,0)</f>
        <v>0</v>
      </c>
      <c r="BJ163" s="9" t="s">
        <v>89</v>
      </c>
      <c r="BK163" s="111">
        <f>ROUND(P163*H163,3)</f>
        <v>0</v>
      </c>
      <c r="BL163" s="9" t="s">
        <v>88</v>
      </c>
      <c r="BM163" s="109" t="s">
        <v>196</v>
      </c>
    </row>
    <row r="164" spans="1:65" s="2" customFormat="1" ht="24.15" customHeight="1" x14ac:dyDescent="0.2">
      <c r="A164" s="17"/>
      <c r="B164" s="97"/>
      <c r="C164" s="98" t="s">
        <v>197</v>
      </c>
      <c r="D164" s="98" t="s">
        <v>84</v>
      </c>
      <c r="E164" s="99" t="s">
        <v>198</v>
      </c>
      <c r="F164" s="100" t="s">
        <v>199</v>
      </c>
      <c r="G164" s="101" t="s">
        <v>150</v>
      </c>
      <c r="H164" s="102">
        <v>1</v>
      </c>
      <c r="I164" s="102"/>
      <c r="J164" s="102"/>
      <c r="K164" s="102">
        <f>ROUND(P164*H164,3)</f>
        <v>0</v>
      </c>
      <c r="L164" s="103"/>
      <c r="M164" s="18"/>
      <c r="N164" s="104" t="s">
        <v>0</v>
      </c>
      <c r="O164" s="105" t="s">
        <v>28</v>
      </c>
      <c r="P164" s="106">
        <f>I164+J164</f>
        <v>0</v>
      </c>
      <c r="Q164" s="106">
        <f>ROUND(I164*H164,3)</f>
        <v>0</v>
      </c>
      <c r="R164" s="106">
        <f>ROUND(J164*H164,3)</f>
        <v>0</v>
      </c>
      <c r="S164" s="107">
        <v>2.9039999999999999</v>
      </c>
      <c r="T164" s="107">
        <f>S164*H164</f>
        <v>2.9039999999999999</v>
      </c>
      <c r="U164" s="107">
        <v>2.6440000000000002E-2</v>
      </c>
      <c r="V164" s="107">
        <f>U164*H164</f>
        <v>2.6440000000000002E-2</v>
      </c>
      <c r="W164" s="107">
        <v>0</v>
      </c>
      <c r="X164" s="108">
        <f>W164*H164</f>
        <v>0</v>
      </c>
      <c r="Y164" s="17"/>
      <c r="Z164" s="17"/>
      <c r="AA164" s="17"/>
      <c r="AB164" s="17"/>
      <c r="AC164" s="17"/>
      <c r="AD164" s="17"/>
      <c r="AE164" s="17"/>
      <c r="AR164" s="109" t="s">
        <v>88</v>
      </c>
      <c r="AT164" s="109" t="s">
        <v>84</v>
      </c>
      <c r="AU164" s="109" t="s">
        <v>89</v>
      </c>
      <c r="AY164" s="9" t="s">
        <v>82</v>
      </c>
      <c r="BE164" s="110">
        <f>IF(O164="základná",K164,0)</f>
        <v>0</v>
      </c>
      <c r="BF164" s="110">
        <f>IF(O164="znížená",K164,0)</f>
        <v>0</v>
      </c>
      <c r="BG164" s="110">
        <f>IF(O164="zákl. prenesená",K164,0)</f>
        <v>0</v>
      </c>
      <c r="BH164" s="110">
        <f>IF(O164="zníž. prenesená",K164,0)</f>
        <v>0</v>
      </c>
      <c r="BI164" s="110">
        <f>IF(O164="nulová",K164,0)</f>
        <v>0</v>
      </c>
      <c r="BJ164" s="9" t="s">
        <v>89</v>
      </c>
      <c r="BK164" s="111">
        <f>ROUND(P164*H164,3)</f>
        <v>0</v>
      </c>
      <c r="BL164" s="9" t="s">
        <v>88</v>
      </c>
      <c r="BM164" s="109" t="s">
        <v>200</v>
      </c>
    </row>
    <row r="165" spans="1:65" s="2" customFormat="1" ht="24.15" customHeight="1" x14ac:dyDescent="0.2">
      <c r="A165" s="17"/>
      <c r="B165" s="97"/>
      <c r="C165" s="98" t="s">
        <v>201</v>
      </c>
      <c r="D165" s="98" t="s">
        <v>84</v>
      </c>
      <c r="E165" s="99" t="s">
        <v>202</v>
      </c>
      <c r="F165" s="100" t="s">
        <v>203</v>
      </c>
      <c r="G165" s="101" t="s">
        <v>150</v>
      </c>
      <c r="H165" s="102">
        <v>1</v>
      </c>
      <c r="I165" s="102"/>
      <c r="J165" s="102"/>
      <c r="K165" s="102">
        <f>ROUND(P165*H165,3)</f>
        <v>0</v>
      </c>
      <c r="L165" s="103"/>
      <c r="M165" s="18"/>
      <c r="N165" s="104" t="s">
        <v>0</v>
      </c>
      <c r="O165" s="105" t="s">
        <v>28</v>
      </c>
      <c r="P165" s="106">
        <f>I165+J165</f>
        <v>0</v>
      </c>
      <c r="Q165" s="106">
        <f>ROUND(I165*H165,3)</f>
        <v>0</v>
      </c>
      <c r="R165" s="106">
        <f>ROUND(J165*H165,3)</f>
        <v>0</v>
      </c>
      <c r="S165" s="107">
        <v>2.4740000000000002</v>
      </c>
      <c r="T165" s="107">
        <f>S165*H165</f>
        <v>2.4740000000000002</v>
      </c>
      <c r="U165" s="107">
        <v>2.0000000000000002E-5</v>
      </c>
      <c r="V165" s="107">
        <f>U165*H165</f>
        <v>2.0000000000000002E-5</v>
      </c>
      <c r="W165" s="107">
        <v>0</v>
      </c>
      <c r="X165" s="108">
        <f>W165*H165</f>
        <v>0</v>
      </c>
      <c r="Y165" s="17"/>
      <c r="Z165" s="17"/>
      <c r="AA165" s="17"/>
      <c r="AB165" s="17"/>
      <c r="AC165" s="17"/>
      <c r="AD165" s="17"/>
      <c r="AE165" s="17"/>
      <c r="AR165" s="109" t="s">
        <v>88</v>
      </c>
      <c r="AT165" s="109" t="s">
        <v>84</v>
      </c>
      <c r="AU165" s="109" t="s">
        <v>89</v>
      </c>
      <c r="AY165" s="9" t="s">
        <v>82</v>
      </c>
      <c r="BE165" s="110">
        <f>IF(O165="základná",K165,0)</f>
        <v>0</v>
      </c>
      <c r="BF165" s="110">
        <f>IF(O165="znížená",K165,0)</f>
        <v>0</v>
      </c>
      <c r="BG165" s="110">
        <f>IF(O165="zákl. prenesená",K165,0)</f>
        <v>0</v>
      </c>
      <c r="BH165" s="110">
        <f>IF(O165="zníž. prenesená",K165,0)</f>
        <v>0</v>
      </c>
      <c r="BI165" s="110">
        <f>IF(O165="nulová",K165,0)</f>
        <v>0</v>
      </c>
      <c r="BJ165" s="9" t="s">
        <v>89</v>
      </c>
      <c r="BK165" s="111">
        <f>ROUND(P165*H165,3)</f>
        <v>0</v>
      </c>
      <c r="BL165" s="9" t="s">
        <v>88</v>
      </c>
      <c r="BM165" s="109" t="s">
        <v>204</v>
      </c>
    </row>
    <row r="166" spans="1:65" s="2" customFormat="1" ht="24.15" customHeight="1" x14ac:dyDescent="0.2">
      <c r="A166" s="17"/>
      <c r="B166" s="97"/>
      <c r="C166" s="120" t="s">
        <v>205</v>
      </c>
      <c r="D166" s="120" t="s">
        <v>128</v>
      </c>
      <c r="E166" s="121" t="s">
        <v>206</v>
      </c>
      <c r="F166" s="122" t="s">
        <v>207</v>
      </c>
      <c r="G166" s="123" t="s">
        <v>150</v>
      </c>
      <c r="H166" s="124">
        <v>1</v>
      </c>
      <c r="I166" s="124"/>
      <c r="J166" s="125"/>
      <c r="K166" s="124">
        <f>ROUND(P166*H166,3)</f>
        <v>0</v>
      </c>
      <c r="L166" s="125"/>
      <c r="M166" s="126"/>
      <c r="N166" s="127" t="s">
        <v>0</v>
      </c>
      <c r="O166" s="105" t="s">
        <v>28</v>
      </c>
      <c r="P166" s="106">
        <f>I166+J166</f>
        <v>0</v>
      </c>
      <c r="Q166" s="106">
        <f>ROUND(I166*H166,3)</f>
        <v>0</v>
      </c>
      <c r="R166" s="106">
        <f>ROUND(J166*H166,3)</f>
        <v>0</v>
      </c>
      <c r="S166" s="107">
        <v>0</v>
      </c>
      <c r="T166" s="107">
        <f>S166*H166</f>
        <v>0</v>
      </c>
      <c r="U166" s="107">
        <v>1.17E-2</v>
      </c>
      <c r="V166" s="107">
        <f>U166*H166</f>
        <v>1.17E-2</v>
      </c>
      <c r="W166" s="107">
        <v>0</v>
      </c>
      <c r="X166" s="108">
        <f>W166*H166</f>
        <v>0</v>
      </c>
      <c r="Y166" s="17"/>
      <c r="Z166" s="17"/>
      <c r="AA166" s="17"/>
      <c r="AB166" s="17"/>
      <c r="AC166" s="17"/>
      <c r="AD166" s="17"/>
      <c r="AE166" s="17"/>
      <c r="AR166" s="109" t="s">
        <v>120</v>
      </c>
      <c r="AT166" s="109" t="s">
        <v>128</v>
      </c>
      <c r="AU166" s="109" t="s">
        <v>89</v>
      </c>
      <c r="AY166" s="9" t="s">
        <v>82</v>
      </c>
      <c r="BE166" s="110">
        <f>IF(O166="základná",K166,0)</f>
        <v>0</v>
      </c>
      <c r="BF166" s="110">
        <f>IF(O166="znížená",K166,0)</f>
        <v>0</v>
      </c>
      <c r="BG166" s="110">
        <f>IF(O166="zákl. prenesená",K166,0)</f>
        <v>0</v>
      </c>
      <c r="BH166" s="110">
        <f>IF(O166="zníž. prenesená",K166,0)</f>
        <v>0</v>
      </c>
      <c r="BI166" s="110">
        <f>IF(O166="nulová",K166,0)</f>
        <v>0</v>
      </c>
      <c r="BJ166" s="9" t="s">
        <v>89</v>
      </c>
      <c r="BK166" s="111">
        <f>ROUND(P166*H166,3)</f>
        <v>0</v>
      </c>
      <c r="BL166" s="9" t="s">
        <v>88</v>
      </c>
      <c r="BM166" s="109" t="s">
        <v>208</v>
      </c>
    </row>
    <row r="167" spans="1:65" s="7" customFormat="1" ht="25.95" customHeight="1" x14ac:dyDescent="0.25">
      <c r="B167" s="84"/>
      <c r="D167" s="85" t="s">
        <v>44</v>
      </c>
      <c r="E167" s="86" t="s">
        <v>209</v>
      </c>
      <c r="F167" s="86" t="s">
        <v>210</v>
      </c>
      <c r="K167" s="87">
        <f>BK167</f>
        <v>0</v>
      </c>
      <c r="M167" s="84"/>
      <c r="N167" s="88"/>
      <c r="O167" s="89"/>
      <c r="P167" s="89"/>
      <c r="Q167" s="90">
        <f>Q168</f>
        <v>0</v>
      </c>
      <c r="R167" s="90">
        <f>R168</f>
        <v>0</v>
      </c>
      <c r="S167" s="89"/>
      <c r="T167" s="91">
        <f>T168</f>
        <v>24.198771999999998</v>
      </c>
      <c r="U167" s="89"/>
      <c r="V167" s="91">
        <f>V168</f>
        <v>0.42097351999999999</v>
      </c>
      <c r="W167" s="89"/>
      <c r="X167" s="92">
        <f>X168</f>
        <v>0</v>
      </c>
      <c r="AR167" s="85" t="s">
        <v>89</v>
      </c>
      <c r="AT167" s="93" t="s">
        <v>44</v>
      </c>
      <c r="AU167" s="93" t="s">
        <v>45</v>
      </c>
      <c r="AY167" s="85" t="s">
        <v>82</v>
      </c>
      <c r="BK167" s="94">
        <f>BK168</f>
        <v>0</v>
      </c>
    </row>
    <row r="168" spans="1:65" s="7" customFormat="1" ht="22.95" customHeight="1" x14ac:dyDescent="0.25">
      <c r="B168" s="84"/>
      <c r="D168" s="85" t="s">
        <v>44</v>
      </c>
      <c r="E168" s="95" t="s">
        <v>211</v>
      </c>
      <c r="F168" s="95" t="s">
        <v>212</v>
      </c>
      <c r="K168" s="96">
        <f>BK168</f>
        <v>0</v>
      </c>
      <c r="M168" s="84"/>
      <c r="N168" s="88"/>
      <c r="O168" s="89"/>
      <c r="P168" s="89"/>
      <c r="Q168" s="90">
        <f>SUM(Q169:Q172)</f>
        <v>0</v>
      </c>
      <c r="R168" s="90">
        <f>SUM(R169:R172)</f>
        <v>0</v>
      </c>
      <c r="S168" s="89"/>
      <c r="T168" s="91">
        <f>SUM(T169:T172)</f>
        <v>24.198771999999998</v>
      </c>
      <c r="U168" s="89"/>
      <c r="V168" s="91">
        <f>SUM(V169:V172)</f>
        <v>0.42097351999999999</v>
      </c>
      <c r="W168" s="89"/>
      <c r="X168" s="92">
        <f>SUM(X169:X172)</f>
        <v>0</v>
      </c>
      <c r="AR168" s="85" t="s">
        <v>89</v>
      </c>
      <c r="AT168" s="93" t="s">
        <v>44</v>
      </c>
      <c r="AU168" s="93" t="s">
        <v>46</v>
      </c>
      <c r="AY168" s="85" t="s">
        <v>82</v>
      </c>
      <c r="BK168" s="94">
        <f>SUM(BK169:BK172)</f>
        <v>0</v>
      </c>
    </row>
    <row r="169" spans="1:65" s="2" customFormat="1" ht="24.15" customHeight="1" x14ac:dyDescent="0.2">
      <c r="A169" s="17"/>
      <c r="B169" s="97"/>
      <c r="C169" s="98" t="s">
        <v>213</v>
      </c>
      <c r="D169" s="98" t="s">
        <v>84</v>
      </c>
      <c r="E169" s="99" t="s">
        <v>214</v>
      </c>
      <c r="F169" s="100" t="s">
        <v>215</v>
      </c>
      <c r="G169" s="101" t="s">
        <v>216</v>
      </c>
      <c r="H169" s="102">
        <v>143.18799999999999</v>
      </c>
      <c r="I169" s="102"/>
      <c r="J169" s="102"/>
      <c r="K169" s="102">
        <f>ROUND(P169*H169,3)</f>
        <v>0</v>
      </c>
      <c r="L169" s="103"/>
      <c r="M169" s="18"/>
      <c r="N169" s="104" t="s">
        <v>0</v>
      </c>
      <c r="O169" s="105" t="s">
        <v>28</v>
      </c>
      <c r="P169" s="106">
        <f>I169+J169</f>
        <v>0</v>
      </c>
      <c r="Q169" s="106">
        <f>ROUND(I169*H169,3)</f>
        <v>0</v>
      </c>
      <c r="R169" s="106">
        <f>ROUND(J169*H169,3)</f>
        <v>0</v>
      </c>
      <c r="S169" s="107">
        <v>0.16900000000000001</v>
      </c>
      <c r="T169" s="107">
        <f>S169*H169</f>
        <v>24.198771999999998</v>
      </c>
      <c r="U169" s="107">
        <v>5.4000000000000001E-4</v>
      </c>
      <c r="V169" s="107">
        <f>U169*H169</f>
        <v>7.7321519999999991E-2</v>
      </c>
      <c r="W169" s="107">
        <v>0</v>
      </c>
      <c r="X169" s="108">
        <f>W169*H169</f>
        <v>0</v>
      </c>
      <c r="Y169" s="17"/>
      <c r="Z169" s="17"/>
      <c r="AA169" s="17"/>
      <c r="AB169" s="17"/>
      <c r="AC169" s="17"/>
      <c r="AD169" s="17"/>
      <c r="AE169" s="17"/>
      <c r="AR169" s="109" t="s">
        <v>160</v>
      </c>
      <c r="AT169" s="109" t="s">
        <v>84</v>
      </c>
      <c r="AU169" s="109" t="s">
        <v>89</v>
      </c>
      <c r="AY169" s="9" t="s">
        <v>82</v>
      </c>
      <c r="BE169" s="110">
        <f>IF(O169="základná",K169,0)</f>
        <v>0</v>
      </c>
      <c r="BF169" s="110">
        <f>IF(O169="znížená",K169,0)</f>
        <v>0</v>
      </c>
      <c r="BG169" s="110">
        <f>IF(O169="zákl. prenesená",K169,0)</f>
        <v>0</v>
      </c>
      <c r="BH169" s="110">
        <f>IF(O169="zníž. prenesená",K169,0)</f>
        <v>0</v>
      </c>
      <c r="BI169" s="110">
        <f>IF(O169="nulová",K169,0)</f>
        <v>0</v>
      </c>
      <c r="BJ169" s="9" t="s">
        <v>89</v>
      </c>
      <c r="BK169" s="111">
        <f>ROUND(P169*H169,3)</f>
        <v>0</v>
      </c>
      <c r="BL169" s="9" t="s">
        <v>160</v>
      </c>
      <c r="BM169" s="109" t="s">
        <v>217</v>
      </c>
    </row>
    <row r="170" spans="1:65" s="8" customFormat="1" x14ac:dyDescent="0.2">
      <c r="B170" s="112"/>
      <c r="D170" s="113" t="s">
        <v>91</v>
      </c>
      <c r="E170" s="114" t="s">
        <v>0</v>
      </c>
      <c r="F170" s="115" t="s">
        <v>218</v>
      </c>
      <c r="H170" s="116">
        <v>143.18799999999999</v>
      </c>
      <c r="M170" s="112"/>
      <c r="N170" s="117"/>
      <c r="O170" s="118"/>
      <c r="P170" s="118"/>
      <c r="Q170" s="118"/>
      <c r="R170" s="118"/>
      <c r="S170" s="118"/>
      <c r="T170" s="118"/>
      <c r="U170" s="118"/>
      <c r="V170" s="118"/>
      <c r="W170" s="118"/>
      <c r="X170" s="119"/>
      <c r="AT170" s="114" t="s">
        <v>91</v>
      </c>
      <c r="AU170" s="114" t="s">
        <v>89</v>
      </c>
      <c r="AV170" s="8" t="s">
        <v>89</v>
      </c>
      <c r="AW170" s="8" t="s">
        <v>2</v>
      </c>
      <c r="AX170" s="8" t="s">
        <v>46</v>
      </c>
      <c r="AY170" s="114" t="s">
        <v>82</v>
      </c>
    </row>
    <row r="171" spans="1:65" s="2" customFormat="1" ht="44.25" customHeight="1" x14ac:dyDescent="0.2">
      <c r="A171" s="17"/>
      <c r="B171" s="97"/>
      <c r="C171" s="120" t="s">
        <v>219</v>
      </c>
      <c r="D171" s="120" t="s">
        <v>128</v>
      </c>
      <c r="E171" s="121" t="s">
        <v>220</v>
      </c>
      <c r="F171" s="122" t="s">
        <v>221</v>
      </c>
      <c r="G171" s="123" t="s">
        <v>216</v>
      </c>
      <c r="H171" s="124">
        <v>171.82599999999999</v>
      </c>
      <c r="I171" s="124"/>
      <c r="J171" s="125"/>
      <c r="K171" s="124">
        <f>ROUND(P171*H171,3)</f>
        <v>0</v>
      </c>
      <c r="L171" s="125"/>
      <c r="M171" s="126"/>
      <c r="N171" s="127" t="s">
        <v>0</v>
      </c>
      <c r="O171" s="105" t="s">
        <v>28</v>
      </c>
      <c r="P171" s="106">
        <f>I171+J171</f>
        <v>0</v>
      </c>
      <c r="Q171" s="106">
        <f>ROUND(I171*H171,3)</f>
        <v>0</v>
      </c>
      <c r="R171" s="106">
        <f>ROUND(J171*H171,3)</f>
        <v>0</v>
      </c>
      <c r="S171" s="107">
        <v>0</v>
      </c>
      <c r="T171" s="107">
        <f>S171*H171</f>
        <v>0</v>
      </c>
      <c r="U171" s="107">
        <v>2E-3</v>
      </c>
      <c r="V171" s="107">
        <f>U171*H171</f>
        <v>0.34365200000000001</v>
      </c>
      <c r="W171" s="107">
        <v>0</v>
      </c>
      <c r="X171" s="108">
        <f>W171*H171</f>
        <v>0</v>
      </c>
      <c r="Y171" s="17"/>
      <c r="Z171" s="17"/>
      <c r="AA171" s="17"/>
      <c r="AB171" s="17"/>
      <c r="AC171" s="17"/>
      <c r="AD171" s="17"/>
      <c r="AE171" s="17"/>
      <c r="AR171" s="109" t="s">
        <v>222</v>
      </c>
      <c r="AT171" s="109" t="s">
        <v>128</v>
      </c>
      <c r="AU171" s="109" t="s">
        <v>89</v>
      </c>
      <c r="AY171" s="9" t="s">
        <v>82</v>
      </c>
      <c r="BE171" s="110">
        <f>IF(O171="základná",K171,0)</f>
        <v>0</v>
      </c>
      <c r="BF171" s="110">
        <f>IF(O171="znížená",K171,0)</f>
        <v>0</v>
      </c>
      <c r="BG171" s="110">
        <f>IF(O171="zákl. prenesená",K171,0)</f>
        <v>0</v>
      </c>
      <c r="BH171" s="110">
        <f>IF(O171="zníž. prenesená",K171,0)</f>
        <v>0</v>
      </c>
      <c r="BI171" s="110">
        <f>IF(O171="nulová",K171,0)</f>
        <v>0</v>
      </c>
      <c r="BJ171" s="9" t="s">
        <v>89</v>
      </c>
      <c r="BK171" s="111">
        <f>ROUND(P171*H171,3)</f>
        <v>0</v>
      </c>
      <c r="BL171" s="9" t="s">
        <v>160</v>
      </c>
      <c r="BM171" s="109" t="s">
        <v>223</v>
      </c>
    </row>
    <row r="172" spans="1:65" s="8" customFormat="1" x14ac:dyDescent="0.2">
      <c r="B172" s="112"/>
      <c r="D172" s="113" t="s">
        <v>91</v>
      </c>
      <c r="F172" s="115" t="s">
        <v>224</v>
      </c>
      <c r="H172" s="116">
        <v>171.82599999999999</v>
      </c>
      <c r="M172" s="112"/>
      <c r="N172" s="128"/>
      <c r="O172" s="129"/>
      <c r="P172" s="129"/>
      <c r="Q172" s="129"/>
      <c r="R172" s="129"/>
      <c r="S172" s="129"/>
      <c r="T172" s="129"/>
      <c r="U172" s="129"/>
      <c r="V172" s="129"/>
      <c r="W172" s="129"/>
      <c r="X172" s="130"/>
      <c r="AT172" s="114" t="s">
        <v>91</v>
      </c>
      <c r="AU172" s="114" t="s">
        <v>89</v>
      </c>
      <c r="AV172" s="8" t="s">
        <v>89</v>
      </c>
      <c r="AW172" s="8" t="s">
        <v>1</v>
      </c>
      <c r="AX172" s="8" t="s">
        <v>46</v>
      </c>
      <c r="AY172" s="114" t="s">
        <v>82</v>
      </c>
    </row>
    <row r="173" spans="1:65" s="2" customFormat="1" ht="6.9" customHeight="1" x14ac:dyDescent="0.2">
      <c r="A173" s="17"/>
      <c r="B173" s="27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18"/>
      <c r="N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</row>
  </sheetData>
  <autoFilter ref="C121:L172"/>
  <mergeCells count="9">
    <mergeCell ref="E87:H87"/>
    <mergeCell ref="E112:H112"/>
    <mergeCell ref="E114:H114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SO-06 - Močovková kanaliz...</vt:lpstr>
      <vt:lpstr>'SO-06 - Močovková kanaliz...'!Názvy_tlače</vt:lpstr>
      <vt:lpstr>'SO-06 - Močovková kanaliz...'!Oblasť_tlače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NB-SEF\HP</dc:creator>
  <cp:lastModifiedBy>Michalička</cp:lastModifiedBy>
  <dcterms:created xsi:type="dcterms:W3CDTF">2022-09-08T12:13:52Z</dcterms:created>
  <dcterms:modified xsi:type="dcterms:W3CDTF">2022-11-13T12:14:51Z</dcterms:modified>
</cp:coreProperties>
</file>