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ravec\Fondy\Fondy 2014-20\Opatrenie 4.1 - Farmári 2022\FIRMY\MVL AGRO, s.r.o OK\VO stavba\Prilohy (1)\"/>
    </mc:Choice>
  </mc:AlternateContent>
  <bookViews>
    <workbookView xWindow="-108" yWindow="-108" windowWidth="23256" windowHeight="13176"/>
  </bookViews>
  <sheets>
    <sheet name="SO-07 - Rozvod predohriat..." sheetId="2" r:id="rId1"/>
  </sheets>
  <definedNames>
    <definedName name="_xlnm._FilterDatabase" localSheetId="0" hidden="1">'SO-07 - Rozvod predohriat...'!$C$122:$L$164</definedName>
    <definedName name="_xlnm.Print_Titles" localSheetId="0">'SO-07 - Rozvod predohriat...'!$122:$122</definedName>
    <definedName name="_xlnm.Print_Area" localSheetId="0">'SO-07 - Rozvod predohriat...'!$C$4:$K$76,'SO-07 - Rozvod predohriat...'!$C$110:$K$164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K38" i="2"/>
  <c r="K37" i="2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BK163" i="2" s="1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K160" i="2" s="1"/>
  <c r="BF160" i="2" s="1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K157" i="2" s="1"/>
  <c r="BF157" i="2" s="1"/>
  <c r="BI156" i="2"/>
  <c r="BH156" i="2"/>
  <c r="BG156" i="2"/>
  <c r="BE156" i="2"/>
  <c r="X156" i="2"/>
  <c r="V156" i="2"/>
  <c r="T156" i="2"/>
  <c r="P156" i="2"/>
  <c r="K156" i="2" s="1"/>
  <c r="BF156" i="2" s="1"/>
  <c r="BI155" i="2"/>
  <c r="BH155" i="2"/>
  <c r="BG155" i="2"/>
  <c r="BE155" i="2"/>
  <c r="X155" i="2"/>
  <c r="V155" i="2"/>
  <c r="T155" i="2"/>
  <c r="P155" i="2"/>
  <c r="BK155" i="2" s="1"/>
  <c r="BI154" i="2"/>
  <c r="BH154" i="2"/>
  <c r="BG154" i="2"/>
  <c r="BE154" i="2"/>
  <c r="X154" i="2"/>
  <c r="V154" i="2"/>
  <c r="T154" i="2"/>
  <c r="P154" i="2"/>
  <c r="BK154" i="2" s="1"/>
  <c r="BI153" i="2"/>
  <c r="BH153" i="2"/>
  <c r="BG153" i="2"/>
  <c r="BE153" i="2"/>
  <c r="X153" i="2"/>
  <c r="V153" i="2"/>
  <c r="T153" i="2"/>
  <c r="P153" i="2"/>
  <c r="K153" i="2" s="1"/>
  <c r="BF153" i="2" s="1"/>
  <c r="BI151" i="2"/>
  <c r="BH151" i="2"/>
  <c r="BG151" i="2"/>
  <c r="BE151" i="2"/>
  <c r="X151" i="2"/>
  <c r="V151" i="2"/>
  <c r="T151" i="2"/>
  <c r="P151" i="2"/>
  <c r="K151" i="2" s="1"/>
  <c r="BF151" i="2" s="1"/>
  <c r="BI148" i="2"/>
  <c r="BH148" i="2"/>
  <c r="BG148" i="2"/>
  <c r="BE148" i="2"/>
  <c r="X148" i="2"/>
  <c r="X147" i="2"/>
  <c r="V148" i="2"/>
  <c r="V147" i="2" s="1"/>
  <c r="T148" i="2"/>
  <c r="T147" i="2"/>
  <c r="P148" i="2"/>
  <c r="BK148" i="2" s="1"/>
  <c r="BI146" i="2"/>
  <c r="BH146" i="2"/>
  <c r="BG146" i="2"/>
  <c r="BE146" i="2"/>
  <c r="X146" i="2"/>
  <c r="V146" i="2"/>
  <c r="T146" i="2"/>
  <c r="P146" i="2"/>
  <c r="BK146" i="2" s="1"/>
  <c r="BI144" i="2"/>
  <c r="BH144" i="2"/>
  <c r="BG144" i="2"/>
  <c r="BE144" i="2"/>
  <c r="X144" i="2"/>
  <c r="V144" i="2"/>
  <c r="T144" i="2"/>
  <c r="P144" i="2"/>
  <c r="BK144" i="2" s="1"/>
  <c r="BI142" i="2"/>
  <c r="BH142" i="2"/>
  <c r="BG142" i="2"/>
  <c r="BE142" i="2"/>
  <c r="X142" i="2"/>
  <c r="V142" i="2"/>
  <c r="T142" i="2"/>
  <c r="P142" i="2"/>
  <c r="K142" i="2" s="1"/>
  <c r="BF142" i="2" s="1"/>
  <c r="BI139" i="2"/>
  <c r="BH139" i="2"/>
  <c r="BG139" i="2"/>
  <c r="BE139" i="2"/>
  <c r="X139" i="2"/>
  <c r="V139" i="2"/>
  <c r="T139" i="2"/>
  <c r="P139" i="2"/>
  <c r="K139" i="2" s="1"/>
  <c r="BF139" i="2" s="1"/>
  <c r="BI137" i="2"/>
  <c r="BH137" i="2"/>
  <c r="BG137" i="2"/>
  <c r="BE137" i="2"/>
  <c r="X137" i="2"/>
  <c r="V137" i="2"/>
  <c r="T137" i="2"/>
  <c r="P137" i="2"/>
  <c r="K137" i="2" s="1"/>
  <c r="BF137" i="2" s="1"/>
  <c r="BI134" i="2"/>
  <c r="BH134" i="2"/>
  <c r="BG134" i="2"/>
  <c r="BE134" i="2"/>
  <c r="X134" i="2"/>
  <c r="V134" i="2"/>
  <c r="T134" i="2"/>
  <c r="P134" i="2"/>
  <c r="K134" i="2" s="1"/>
  <c r="BF134" i="2" s="1"/>
  <c r="BI132" i="2"/>
  <c r="BH132" i="2"/>
  <c r="BG132" i="2"/>
  <c r="BE132" i="2"/>
  <c r="X132" i="2"/>
  <c r="V132" i="2"/>
  <c r="T132" i="2"/>
  <c r="P132" i="2"/>
  <c r="BK132" i="2" s="1"/>
  <c r="BI130" i="2"/>
  <c r="BH130" i="2"/>
  <c r="BG130" i="2"/>
  <c r="BE130" i="2"/>
  <c r="X130" i="2"/>
  <c r="V130" i="2"/>
  <c r="T130" i="2"/>
  <c r="P130" i="2"/>
  <c r="BK130" i="2" s="1"/>
  <c r="BI128" i="2"/>
  <c r="BH128" i="2"/>
  <c r="BG128" i="2"/>
  <c r="BE128" i="2"/>
  <c r="X128" i="2"/>
  <c r="V128" i="2"/>
  <c r="T128" i="2"/>
  <c r="P128" i="2"/>
  <c r="BK128" i="2" s="1"/>
  <c r="BI126" i="2"/>
  <c r="BH126" i="2"/>
  <c r="BG126" i="2"/>
  <c r="BE126" i="2"/>
  <c r="X126" i="2"/>
  <c r="V126" i="2"/>
  <c r="T126" i="2"/>
  <c r="P126" i="2"/>
  <c r="K126" i="2" s="1"/>
  <c r="BF126" i="2" s="1"/>
  <c r="BI125" i="2"/>
  <c r="BH125" i="2"/>
  <c r="BG125" i="2"/>
  <c r="BE125" i="2"/>
  <c r="X125" i="2"/>
  <c r="V125" i="2"/>
  <c r="T125" i="2"/>
  <c r="P125" i="2"/>
  <c r="BK125" i="2" s="1"/>
  <c r="J120" i="2"/>
  <c r="F117" i="2"/>
  <c r="E115" i="2"/>
  <c r="J92" i="2"/>
  <c r="F89" i="2"/>
  <c r="E87" i="2"/>
  <c r="J21" i="2"/>
  <c r="E21" i="2"/>
  <c r="J20" i="2"/>
  <c r="J18" i="2"/>
  <c r="E18" i="2"/>
  <c r="F92" i="2" s="1"/>
  <c r="J17" i="2"/>
  <c r="J15" i="2"/>
  <c r="E15" i="2"/>
  <c r="J14" i="2"/>
  <c r="J12" i="2"/>
  <c r="J89" i="2"/>
  <c r="E7" i="2"/>
  <c r="R164" i="2"/>
  <c r="Q156" i="2"/>
  <c r="Q146" i="2"/>
  <c r="R130" i="2"/>
  <c r="R156" i="2"/>
  <c r="Q139" i="2"/>
  <c r="R157" i="2"/>
  <c r="Q144" i="2"/>
  <c r="R132" i="2"/>
  <c r="K161" i="2"/>
  <c r="BF161" i="2" s="1"/>
  <c r="Q158" i="2"/>
  <c r="Q154" i="2"/>
  <c r="R153" i="2"/>
  <c r="Q130" i="2"/>
  <c r="R148" i="2"/>
  <c r="R146" i="2"/>
  <c r="Q125" i="2"/>
  <c r="BK164" i="2"/>
  <c r="R158" i="2"/>
  <c r="Q151" i="2"/>
  <c r="Q132" i="2"/>
  <c r="Q163" i="2"/>
  <c r="Q155" i="2"/>
  <c r="R134" i="2"/>
  <c r="R154" i="2"/>
  <c r="Q134" i="2"/>
  <c r="R163" i="2"/>
  <c r="R137" i="2"/>
  <c r="Q164" i="2"/>
  <c r="Q157" i="2"/>
  <c r="Q148" i="2"/>
  <c r="Q128" i="2"/>
  <c r="Q160" i="2"/>
  <c r="R144" i="2"/>
  <c r="R125" i="2"/>
  <c r="Q142" i="2"/>
  <c r="R126" i="2"/>
  <c r="R142" i="2"/>
  <c r="BK158" i="2"/>
  <c r="Q161" i="2"/>
  <c r="Q153" i="2"/>
  <c r="R139" i="2"/>
  <c r="R161" i="2"/>
  <c r="Q137" i="2"/>
  <c r="R151" i="2"/>
  <c r="Q126" i="2"/>
  <c r="R128" i="2"/>
  <c r="R160" i="2"/>
  <c r="R155" i="2"/>
  <c r="V127" i="2" l="1"/>
  <c r="V136" i="2"/>
  <c r="V124" i="2" s="1"/>
  <c r="V123" i="2" s="1"/>
  <c r="R141" i="2"/>
  <c r="J100" i="2"/>
  <c r="V150" i="2"/>
  <c r="X150" i="2"/>
  <c r="T159" i="2"/>
  <c r="X159" i="2"/>
  <c r="T127" i="2"/>
  <c r="Q127" i="2"/>
  <c r="I98" i="2" s="1"/>
  <c r="T136" i="2"/>
  <c r="Q136" i="2"/>
  <c r="I99" i="2" s="1"/>
  <c r="T141" i="2"/>
  <c r="T124" i="2" s="1"/>
  <c r="T123" i="2" s="1"/>
  <c r="Q141" i="2"/>
  <c r="I100" i="2"/>
  <c r="T150" i="2"/>
  <c r="Q150" i="2"/>
  <c r="I102" i="2" s="1"/>
  <c r="V159" i="2"/>
  <c r="X127" i="2"/>
  <c r="R136" i="2"/>
  <c r="J99" i="2" s="1"/>
  <c r="X141" i="2"/>
  <c r="X124" i="2" s="1"/>
  <c r="X123" i="2" s="1"/>
  <c r="Q159" i="2"/>
  <c r="I103" i="2"/>
  <c r="R127" i="2"/>
  <c r="J98" i="2"/>
  <c r="X136" i="2"/>
  <c r="V141" i="2"/>
  <c r="R150" i="2"/>
  <c r="J102" i="2"/>
  <c r="R159" i="2"/>
  <c r="J103" i="2"/>
  <c r="BK147" i="2"/>
  <c r="K147" i="2"/>
  <c r="K101" i="2" s="1"/>
  <c r="Q147" i="2"/>
  <c r="I101" i="2"/>
  <c r="R147" i="2"/>
  <c r="J101" i="2" s="1"/>
  <c r="E85" i="2"/>
  <c r="J91" i="2"/>
  <c r="F91" i="2"/>
  <c r="K164" i="2"/>
  <c r="BF164" i="2"/>
  <c r="BK139" i="2"/>
  <c r="BK151" i="2"/>
  <c r="K158" i="2"/>
  <c r="BF158" i="2"/>
  <c r="BK126" i="2"/>
  <c r="K130" i="2"/>
  <c r="BF130" i="2" s="1"/>
  <c r="F37" i="2"/>
  <c r="F38" i="2"/>
  <c r="BK137" i="2"/>
  <c r="K146" i="2"/>
  <c r="BF146" i="2" s="1"/>
  <c r="K132" i="2"/>
  <c r="BF132" i="2"/>
  <c r="F35" i="2"/>
  <c r="BK142" i="2"/>
  <c r="BK141" i="2"/>
  <c r="K141" i="2" s="1"/>
  <c r="K100" i="2" s="1"/>
  <c r="BK157" i="2"/>
  <c r="BK160" i="2"/>
  <c r="BK156" i="2"/>
  <c r="F39" i="2"/>
  <c r="BK134" i="2"/>
  <c r="BK127" i="2" s="1"/>
  <c r="K127" i="2" s="1"/>
  <c r="K98" i="2" s="1"/>
  <c r="BK153" i="2"/>
  <c r="K155" i="2"/>
  <c r="BF155" i="2"/>
  <c r="K154" i="2"/>
  <c r="BF154" i="2" s="1"/>
  <c r="K125" i="2"/>
  <c r="BF125" i="2"/>
  <c r="K144" i="2"/>
  <c r="BF144" i="2" s="1"/>
  <c r="K128" i="2"/>
  <c r="BF128" i="2"/>
  <c r="K148" i="2"/>
  <c r="BF148" i="2" s="1"/>
  <c r="K35" i="2"/>
  <c r="BK161" i="2"/>
  <c r="K163" i="2"/>
  <c r="BF163" i="2" s="1"/>
  <c r="R124" i="2" l="1"/>
  <c r="R123" i="2"/>
  <c r="J96" i="2" s="1"/>
  <c r="K31" i="2" s="1"/>
  <c r="Q124" i="2"/>
  <c r="Q123" i="2" s="1"/>
  <c r="I96" i="2" s="1"/>
  <c r="K30" i="2" s="1"/>
  <c r="BK136" i="2"/>
  <c r="K136" i="2" s="1"/>
  <c r="K99" i="2" s="1"/>
  <c r="BK159" i="2"/>
  <c r="K159" i="2" s="1"/>
  <c r="K103" i="2" s="1"/>
  <c r="BK150" i="2"/>
  <c r="K150" i="2"/>
  <c r="K102" i="2" s="1"/>
  <c r="F36" i="2"/>
  <c r="K36" i="2"/>
  <c r="BK124" i="2" l="1"/>
  <c r="K124" i="2" s="1"/>
  <c r="K97" i="2" s="1"/>
  <c r="I97" i="2"/>
  <c r="J97" i="2"/>
  <c r="BK123" i="2" l="1"/>
  <c r="K123" i="2"/>
  <c r="K32" i="2"/>
  <c r="K41" i="2" l="1"/>
  <c r="K96" i="2"/>
</calcChain>
</file>

<file path=xl/sharedStrings.xml><?xml version="1.0" encoding="utf-8"?>
<sst xmlns="http://schemas.openxmlformats.org/spreadsheetml/2006/main" count="588" uniqueCount="202">
  <si>
    <t/>
  </si>
  <si>
    <t>False</t>
  </si>
  <si>
    <t>True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</si>
  <si>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</si>
  <si>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</si>
  <si>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</si>
  <si>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</si>
  <si>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</si>
  <si>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</si>
  <si>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</si>
  <si>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Hoste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</si>
  <si>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</si>
  <si>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</si>
  <si>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</si>
  <si>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</si>
  <si>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</si>
  <si>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</si>
  <si>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</si>
  <si>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Ing Lichý</t>
  </si>
  <si>
    <t>Poznámka:</t>
  </si>
  <si>
    <t>Materiál</t>
  </si>
  <si>
    <t>Montáž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</si>
  <si>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</si>
  <si>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</si>
  <si>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</si>
  <si>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</si>
  <si>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</si>
  <si>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</si>
  <si>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</si>
  <si>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</si>
  <si>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</si>
  <si>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</si>
  <si>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</si>
  <si>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</si>
  <si>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</si>
  <si>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</si>
  <si>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</si>
  <si>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</si>
  <si>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</si>
  <si>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</si>
  <si>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</si>
  <si>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</si>
  <si>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</si>
  <si>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</si>
  <si>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</si>
  <si>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</si>
  <si>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</si>
  <si>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{433d7488-a054-4dcb-a335-b782e84980ae}</t>
  </si>
  <si>
    <t>KRYCÍ LIST ROZPOČTU</t>
  </si>
  <si>
    <t>Objekt:</t>
  </si>
  <si>
    <t>SO-07 - Rozvod predohriatej vody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</si>
  <si>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</si>
  <si>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</si>
  <si>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</si>
  <si>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</si>
  <si>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</si>
  <si>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</si>
  <si>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</si>
  <si>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</si>
  <si>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</si>
  <si>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</si>
  <si>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</si>
  <si>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</si>
  <si>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</si>
  <si>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</si>
  <si>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</si>
  <si>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</si>
  <si>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</si>
  <si>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</si>
  <si>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</si>
  <si>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</si>
  <si>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</si>
  <si>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</si>
  <si>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</si>
  <si>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</si>
  <si>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</si>
  <si>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</si>
  <si>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</si>
  <si>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</si>
  <si>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</si>
  <si>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</si>
  <si>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</si>
  <si>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</si>
  <si>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</si>
  <si>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</si>
  <si>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722-1 R</t>
  </si>
  <si>
    <t xml:space="preserve">D+M Automatickej tlakovej stanice </t>
  </si>
  <si>
    <t>súb</t>
  </si>
  <si>
    <t>4</t>
  </si>
  <si>
    <t>2</t>
  </si>
  <si>
    <t>1441002414</t>
  </si>
  <si>
    <t>722-2 R</t>
  </si>
  <si>
    <t>D+M zásobníka  predohriatej vody 12 m3</t>
  </si>
  <si>
    <t>ks</t>
  </si>
  <si>
    <t>1517754107</t>
  </si>
  <si>
    <t>Zemné práce</t>
  </si>
  <si>
    <t>3</t>
  </si>
  <si>
    <t>132101101</t>
  </si>
  <si>
    <t>Hĺbenie rýh šírky do 600 mm zapažených i nezapažených s urovnaním dna do predpísaného profilu a spádu, s prehodením výkopu na priľahlom teréne na vzdialenosť do 3 m od pozdĺžnej osi ryhy alebo s naložením výkopu na dopravný prostriedok v horninách 1 a 2 do 100 m3</t>
  </si>
  <si>
    <t>m3</t>
  </si>
  <si>
    <t>-1089978144</t>
  </si>
  <si>
    <t>VV</t>
  </si>
  <si>
    <t>(43+8,8)*0,6*1,3</t>
  </si>
  <si>
    <t>139711101</t>
  </si>
  <si>
    <t>Výkopy v uzavretých priestoroch s naložením výkopu na dopravný prostriedok v hornine 1 až 4</t>
  </si>
  <si>
    <t>1054796925</t>
  </si>
  <si>
    <t>4,5*0,6*0,6</t>
  </si>
  <si>
    <t>5</t>
  </si>
  <si>
    <t>162201102</t>
  </si>
  <si>
    <t>Vodorovné premiestnenie výkopku za sucha pre všetky druhy dopravných prostriedkov bez naloženia výkopu, avšak so zložením bez rozhrnutia z horniny 1 až 4 na vzdialenosť nad 20 do 50 m</t>
  </si>
  <si>
    <t>37903423</t>
  </si>
  <si>
    <t>51,8*0,6*0,3+1,62</t>
  </si>
  <si>
    <t>6</t>
  </si>
  <si>
    <t>174203301</t>
  </si>
  <si>
    <t>Zásyp pre drény bez zhutnenia, s navŕšením prebytočného výkopku nad ryhu alebo jeho rozprestretie pozdĺž ryhy, pre akékoľvek množstvo zberné a zvodné hĺbky do 1,30 m</t>
  </si>
  <si>
    <t>m</t>
  </si>
  <si>
    <t>779066112</t>
  </si>
  <si>
    <t>51,8*0,6*1</t>
  </si>
  <si>
    <t>Vodorovné konštrukcie</t>
  </si>
  <si>
    <t>7</t>
  </si>
  <si>
    <t>451572111</t>
  </si>
  <si>
    <t>Lôžko pod potrubie, stoky a drobné objekty, v otvorenom výkope z kameniva drobného ťaženého 0-4 mm</t>
  </si>
  <si>
    <t>-1948507572</t>
  </si>
  <si>
    <t>51,8*0,6*0,3+4,5*0,6*0,3</t>
  </si>
  <si>
    <t>8</t>
  </si>
  <si>
    <t>451573111</t>
  </si>
  <si>
    <t>Lôžko pod potrubie, stoky a drobné objekty, v otvorenom výkope z piesku a štrkopiesku do 63 mm</t>
  </si>
  <si>
    <t>1848003050</t>
  </si>
  <si>
    <t>8,8*0,6*0,8+4,5*0,6*0,2</t>
  </si>
  <si>
    <t>Komunikácie</t>
  </si>
  <si>
    <t>9</t>
  </si>
  <si>
    <t>564251111</t>
  </si>
  <si>
    <t>Podklad alebo podsyp zo štrkopiesku s rozprestretím, vlhčením a zhutnením, po zhutnení hr. 150 mm</t>
  </si>
  <si>
    <t>m2</t>
  </si>
  <si>
    <t>-1706912442</t>
  </si>
  <si>
    <t>57,6*0,5</t>
  </si>
  <si>
    <t>10</t>
  </si>
  <si>
    <t>576751111</t>
  </si>
  <si>
    <t>Koberec asfaltový zo štrkopiesku s rozprestretím a so zhutnením, po zhutnení hr. 60 mm</t>
  </si>
  <si>
    <t>1772743900</t>
  </si>
  <si>
    <t>6*0,6</t>
  </si>
  <si>
    <t>11</t>
  </si>
  <si>
    <t>577144111</t>
  </si>
  <si>
    <t>Asfaltový betón vrstva obrusná AC 8 O s rozprestretím a zhutnením z nemodifikovaného asfaltu tr. II, v pruhu šírky do 3 m, po zhutnení hr. 50 mm</t>
  </si>
  <si>
    <t>-26493047</t>
  </si>
  <si>
    <t>Úpravy povrchov, podlahy, osadenie</t>
  </si>
  <si>
    <t>12</t>
  </si>
  <si>
    <t>634920031</t>
  </si>
  <si>
    <t>Rezanie dilatačných škár v čiastočne zatvrdnutej betónovej mazanine alebo v potere hĺbky nad 50 do 80 mm, šírky do 5 mm</t>
  </si>
  <si>
    <t>645246450</t>
  </si>
  <si>
    <t>4,5*2+6*2</t>
  </si>
  <si>
    <t>Rúrové vedenie</t>
  </si>
  <si>
    <t>13</t>
  </si>
  <si>
    <t>871221006.S</t>
  </si>
  <si>
    <t>Montáž vodovodného dvojvrstvového potrubia z PE 100 rúr zváraných na tupo SDR11 D 63x5,8 mm</t>
  </si>
  <si>
    <t>-1157323492</t>
  </si>
  <si>
    <t>48,1+9,5</t>
  </si>
  <si>
    <t>14</t>
  </si>
  <si>
    <t>M</t>
  </si>
  <si>
    <t>286130033700</t>
  </si>
  <si>
    <t>Rúra HDPE na vodu PE100 PN16 SDR11 63x5,8x100 m, WAVIN</t>
  </si>
  <si>
    <t>154466321</t>
  </si>
  <si>
    <t>15</t>
  </si>
  <si>
    <t>877221006</t>
  </si>
  <si>
    <t>Montáž tvarovky pre vodovodné potrubie z PE 100 a PE 100 RC rúr zváraných na tupo D 63x5,8 mm</t>
  </si>
  <si>
    <t>-1855178313</t>
  </si>
  <si>
    <t>16</t>
  </si>
  <si>
    <t>286530020400</t>
  </si>
  <si>
    <t>Koleno 90° na tupo PE 100, na vodu, plyn a kanalizáciu, SDR 11 L D 63 mm, WAVIN</t>
  </si>
  <si>
    <t>9042048</t>
  </si>
  <si>
    <t>17</t>
  </si>
  <si>
    <t>286530031400</t>
  </si>
  <si>
    <t>Oblúk 90° na tupo PE 100, na vodu, plyn a kanalizáciu, SDR 11 L D 63 mm, WAVIN</t>
  </si>
  <si>
    <t>1160179178</t>
  </si>
  <si>
    <t>18</t>
  </si>
  <si>
    <t>286530074300</t>
  </si>
  <si>
    <t>T-kus s predĺženou odbočkou a objímkou MB ako sada TA (Kit) PE 100 SDR 11 D 63/63 mm, FRIALEN</t>
  </si>
  <si>
    <t>1780287742</t>
  </si>
  <si>
    <t>19</t>
  </si>
  <si>
    <t>286530129800</t>
  </si>
  <si>
    <t>Spojka nasúvacia HDPE DN 63, 02063 FA, čierna, KOPOS</t>
  </si>
  <si>
    <t>50264451</t>
  </si>
  <si>
    <t>Ostatné konštrukcie a práce-búranie</t>
  </si>
  <si>
    <t>919735112</t>
  </si>
  <si>
    <t>Rezanie existujúceho asfaltového krytu alebo podkladu hĺbky nad 50 do 100 mm</t>
  </si>
  <si>
    <t>-625404671</t>
  </si>
  <si>
    <t>21</t>
  </si>
  <si>
    <t>965043341</t>
  </si>
  <si>
    <t>Búranie podkladov pod dlažby alebo liatych celistvých dlažieb a mazanín betónových s poterom alebo terazzom hr. do 100 mm, plochy nad 4m2 -2,200 t</t>
  </si>
  <si>
    <t>1041060822</t>
  </si>
  <si>
    <t>(4,5+6)*0,6*0,2</t>
  </si>
  <si>
    <t>22</t>
  </si>
  <si>
    <t>971042331</t>
  </si>
  <si>
    <t>Vybúranie otvorov v betónových priečkach a stenách základových alebo nadzákladových plochy do 0,09 m2, hr. do 150 mm -0,030 t</t>
  </si>
  <si>
    <t>-835179761</t>
  </si>
  <si>
    <t>23</t>
  </si>
  <si>
    <t>971042341</t>
  </si>
  <si>
    <t>Vybúranie otvorov v betónových priečkach a stenách základových alebo nadzákladových plochy do 0,09 m2, hr. do 300 mm -0,059 t</t>
  </si>
  <si>
    <t>439260098</t>
  </si>
  <si>
    <t>MVL AGRO</t>
  </si>
  <si>
    <t>Modernizácia doojárne Hosté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</si>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</sst>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2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9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Protection="1"/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8" fillId="0" borderId="0" xfId="0" applyNumberFormat="1" applyFont="1" applyAlignment="1"/>
    <xf numFmtId="167" fontId="21" fillId="0" borderId="12" xfId="0" applyNumberFormat="1" applyFont="1" applyBorder="1" applyAlignment="1"/>
    <xf numFmtId="166" fontId="21" fillId="0" borderId="12" xfId="0" applyNumberFormat="1" applyFont="1" applyBorder="1" applyAlignment="1"/>
    <xf numFmtId="166" fontId="21" fillId="0" borderId="13" xfId="0" applyNumberFormat="1" applyFont="1" applyBorder="1" applyAlignment="1"/>
    <xf numFmtId="167" fontId="22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7" fontId="7" fillId="0" borderId="0" xfId="0" applyNumberFormat="1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7" fontId="12" fillId="0" borderId="0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166" fontId="12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5" fillId="0" borderId="3" xfId="0" applyFont="1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167" fontId="12" fillId="0" borderId="20" xfId="0" applyNumberFormat="1" applyFont="1" applyBorder="1" applyAlignment="1">
      <alignment vertical="center"/>
    </xf>
    <xf numFmtId="166" fontId="12" fillId="0" borderId="20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5"/>
  <sheetViews>
    <sheetView showGridLines="0" tabSelected="1" topLeftCell="A66" workbookViewId="0">
      <selection activeCell="E70" sqref="E70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15.42578125" style="1" hidden="1" customWidth="1"/>
    <col min="13" max="13" width="9.28515625" style="1" customWidth="1"/>
    <col min="14" max="14" width="10.85546875" style="1" hidden="1" customWidth="1"/>
    <col min="15" max="15" width="9.28515625" style="1" hidden="1"/>
    <col min="16" max="24" width="14.140625" style="1" hidden="1" customWidth="1"/>
    <col min="25" max="25" width="12.28515625" style="1" hidden="1" customWidth="1"/>
    <col min="26" max="26" width="16.28515625" style="1" customWidth="1"/>
    <col min="27" max="27" width="12.28515625" style="1" customWidth="1"/>
    <col min="28" max="28" width="1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42"/>
    </row>
    <row r="2" spans="1:46" s="1" customFormat="1" ht="36.9" customHeight="1" x14ac:dyDescent="0.2">
      <c r="M2" s="137" t="s">
        <v>3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T2" s="9" t="s">
        <v>47</v>
      </c>
    </row>
    <row r="3" spans="1:46" s="1" customFormat="1" ht="6.9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AT3" s="9" t="s">
        <v>45</v>
      </c>
    </row>
    <row r="4" spans="1:46" s="1" customFormat="1" ht="24.9" customHeight="1" x14ac:dyDescent="0.2">
      <c r="B4" s="12"/>
      <c r="D4" s="13" t="s">
        <v>48</v>
      </c>
      <c r="M4" s="12"/>
      <c r="N4" s="43" t="s">
        <v>5</v>
      </c>
      <c r="AT4" s="9" t="s">
        <v>1</v>
      </c>
    </row>
    <row r="5" spans="1:46" s="1" customFormat="1" ht="6.9" customHeight="1" x14ac:dyDescent="0.2">
      <c r="B5" s="12"/>
      <c r="M5" s="12"/>
    </row>
    <row r="6" spans="1:46" s="1" customFormat="1" ht="12" customHeight="1" x14ac:dyDescent="0.2">
      <c r="B6" s="12"/>
      <c r="D6" s="15" t="s">
        <v>6</v>
      </c>
      <c r="M6" s="12"/>
    </row>
    <row r="7" spans="1:46" s="1" customFormat="1" ht="16.5" customHeight="1" x14ac:dyDescent="0.2">
      <c r="B7" s="12"/>
      <c r="E7" s="135" t="e">
        <f>#REF!</f>
        <v>#REF!</v>
      </c>
      <c r="F7" s="136"/>
      <c r="G7" s="136"/>
      <c r="H7" s="136"/>
      <c r="M7" s="12"/>
    </row>
    <row r="8" spans="1:46" s="2" customFormat="1" ht="12" customHeight="1" x14ac:dyDescent="0.2">
      <c r="A8" s="17"/>
      <c r="B8" s="18"/>
      <c r="C8" s="17"/>
      <c r="D8" s="15" t="s">
        <v>49</v>
      </c>
      <c r="E8" s="17"/>
      <c r="F8" s="17"/>
      <c r="G8" s="17"/>
      <c r="H8" s="17"/>
      <c r="I8" s="17"/>
      <c r="J8" s="17"/>
      <c r="K8" s="17"/>
      <c r="L8" s="17"/>
      <c r="M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3" t="s">
        <v>50</v>
      </c>
      <c r="F9" s="134"/>
      <c r="G9" s="134"/>
      <c r="H9" s="134"/>
      <c r="I9" s="17"/>
      <c r="J9" s="17"/>
      <c r="K9" s="17"/>
      <c r="L9" s="17"/>
      <c r="M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5" t="s">
        <v>7</v>
      </c>
      <c r="E11" s="17"/>
      <c r="F11" s="14" t="s">
        <v>0</v>
      </c>
      <c r="G11" s="17"/>
      <c r="H11" s="17"/>
      <c r="I11" s="15" t="s">
        <v>8</v>
      </c>
      <c r="J11" s="14" t="s">
        <v>0</v>
      </c>
      <c r="K11" s="17"/>
      <c r="L11" s="17"/>
      <c r="M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5" t="s">
        <v>9</v>
      </c>
      <c r="E12" s="17"/>
      <c r="F12" s="14" t="s">
        <v>10</v>
      </c>
      <c r="G12" s="17"/>
      <c r="H12" s="17"/>
      <c r="I12" s="15" t="s">
        <v>11</v>
      </c>
      <c r="J12" s="31" t="e">
        <f>#REF!</f>
        <v>#REF!</v>
      </c>
      <c r="K12" s="17"/>
      <c r="L12" s="17"/>
      <c r="M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5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5" t="s">
        <v>12</v>
      </c>
      <c r="E14" s="17"/>
      <c r="F14" s="17"/>
      <c r="G14" s="17"/>
      <c r="H14" s="17"/>
      <c r="I14" s="15" t="s">
        <v>13</v>
      </c>
      <c r="J14" s="14" t="e">
        <f>IF(#REF!="","",#REF!)</f>
        <v>#REF!</v>
      </c>
      <c r="K14" s="17"/>
      <c r="L14" s="17"/>
      <c r="M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4" t="e">
        <f>IF(#REF!="","",#REF!)</f>
        <v>#REF!</v>
      </c>
      <c r="F15" s="17"/>
      <c r="G15" s="17"/>
      <c r="H15" s="17"/>
      <c r="I15" s="15" t="s">
        <v>14</v>
      </c>
      <c r="J15" s="14" t="e">
        <f>IF(#REF!="","",#REF!)</f>
        <v>#REF!</v>
      </c>
      <c r="K15" s="17"/>
      <c r="L15" s="17"/>
      <c r="M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5" t="s">
        <v>15</v>
      </c>
      <c r="E17" s="17"/>
      <c r="F17" s="17"/>
      <c r="G17" s="17"/>
      <c r="H17" s="17"/>
      <c r="I17" s="15" t="s">
        <v>13</v>
      </c>
      <c r="J17" s="14" t="e">
        <f>#REF!</f>
        <v>#REF!</v>
      </c>
      <c r="K17" s="17"/>
      <c r="L17" s="17"/>
      <c r="M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9" t="e">
        <f>#REF!</f>
        <v>#REF!</v>
      </c>
      <c r="F18" s="139"/>
      <c r="G18" s="139"/>
      <c r="H18" s="139"/>
      <c r="I18" s="15" t="s">
        <v>14</v>
      </c>
      <c r="J18" s="14" t="e">
        <f>#REF!</f>
        <v>#REF!</v>
      </c>
      <c r="K18" s="17"/>
      <c r="L18" s="17"/>
      <c r="M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5" t="s">
        <v>16</v>
      </c>
      <c r="E20" s="17"/>
      <c r="F20" s="17"/>
      <c r="G20" s="17"/>
      <c r="H20" s="17"/>
      <c r="I20" s="15" t="s">
        <v>13</v>
      </c>
      <c r="J20" s="14" t="e">
        <f>IF(#REF!="","",#REF!)</f>
        <v>#REF!</v>
      </c>
      <c r="K20" s="17"/>
      <c r="L20" s="17"/>
      <c r="M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4" t="e">
        <f>IF(#REF!="","",#REF!)</f>
        <v>#REF!</v>
      </c>
      <c r="F21" s="17"/>
      <c r="G21" s="17"/>
      <c r="H21" s="17"/>
      <c r="I21" s="15" t="s">
        <v>14</v>
      </c>
      <c r="J21" s="14" t="e">
        <f>IF(#REF!="","",#REF!)</f>
        <v>#REF!</v>
      </c>
      <c r="K21" s="17"/>
      <c r="L21" s="17"/>
      <c r="M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5" t="s">
        <v>17</v>
      </c>
      <c r="E23" s="17"/>
      <c r="F23" s="17"/>
      <c r="G23" s="17"/>
      <c r="H23" s="17"/>
      <c r="I23" s="15" t="s">
        <v>13</v>
      </c>
      <c r="J23" s="14" t="s">
        <v>0</v>
      </c>
      <c r="K23" s="17"/>
      <c r="L23" s="17"/>
      <c r="M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4" t="s">
        <v>18</v>
      </c>
      <c r="F24" s="17"/>
      <c r="G24" s="17"/>
      <c r="H24" s="17"/>
      <c r="I24" s="15" t="s">
        <v>14</v>
      </c>
      <c r="J24" s="14" t="s">
        <v>0</v>
      </c>
      <c r="K24" s="17"/>
      <c r="L24" s="17"/>
      <c r="M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5" t="s">
        <v>19</v>
      </c>
      <c r="E26" s="17"/>
      <c r="F26" s="17"/>
      <c r="G26" s="17"/>
      <c r="H26" s="17"/>
      <c r="I26" s="17"/>
      <c r="J26" s="17"/>
      <c r="K26" s="17"/>
      <c r="L26" s="17"/>
      <c r="M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4"/>
      <c r="B27" s="45"/>
      <c r="C27" s="44"/>
      <c r="D27" s="44"/>
      <c r="E27" s="140" t="s">
        <v>0</v>
      </c>
      <c r="F27" s="140"/>
      <c r="G27" s="140"/>
      <c r="H27" s="140"/>
      <c r="I27" s="44"/>
      <c r="J27" s="44"/>
      <c r="K27" s="44"/>
      <c r="L27" s="44"/>
      <c r="M27" s="46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2" customFormat="1" ht="6.9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" customHeight="1" x14ac:dyDescent="0.2">
      <c r="A29" s="17"/>
      <c r="B29" s="18"/>
      <c r="C29" s="17"/>
      <c r="D29" s="38"/>
      <c r="E29" s="38"/>
      <c r="F29" s="38"/>
      <c r="G29" s="38"/>
      <c r="H29" s="38"/>
      <c r="I29" s="38"/>
      <c r="J29" s="38"/>
      <c r="K29" s="38"/>
      <c r="L29" s="38"/>
      <c r="M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13.2" x14ac:dyDescent="0.2">
      <c r="A30" s="17"/>
      <c r="B30" s="18"/>
      <c r="C30" s="17"/>
      <c r="D30" s="17"/>
      <c r="E30" s="15" t="s">
        <v>20</v>
      </c>
      <c r="F30" s="17"/>
      <c r="G30" s="17"/>
      <c r="H30" s="17"/>
      <c r="I30" s="17"/>
      <c r="J30" s="17"/>
      <c r="K30" s="47">
        <f>I96</f>
        <v>0</v>
      </c>
      <c r="L30" s="17"/>
      <c r="M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13.2" x14ac:dyDescent="0.2">
      <c r="A31" s="17"/>
      <c r="B31" s="18"/>
      <c r="C31" s="17"/>
      <c r="D31" s="17"/>
      <c r="E31" s="15" t="s">
        <v>21</v>
      </c>
      <c r="F31" s="17"/>
      <c r="G31" s="17"/>
      <c r="H31" s="17"/>
      <c r="I31" s="17"/>
      <c r="J31" s="17"/>
      <c r="K31" s="47">
        <f>J96</f>
        <v>0</v>
      </c>
      <c r="L31" s="17"/>
      <c r="M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25.35" customHeight="1" x14ac:dyDescent="0.2">
      <c r="A32" s="17"/>
      <c r="B32" s="18"/>
      <c r="C32" s="17"/>
      <c r="D32" s="48" t="s">
        <v>22</v>
      </c>
      <c r="E32" s="17"/>
      <c r="F32" s="17"/>
      <c r="G32" s="17"/>
      <c r="H32" s="17"/>
      <c r="I32" s="17"/>
      <c r="J32" s="17"/>
      <c r="K32" s="40">
        <f>ROUND(K123, 2)</f>
        <v>0</v>
      </c>
      <c r="L32" s="17"/>
      <c r="M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6.9" customHeight="1" x14ac:dyDescent="0.2">
      <c r="A33" s="17"/>
      <c r="B33" s="18"/>
      <c r="C33" s="17"/>
      <c r="D33" s="38"/>
      <c r="E33" s="38"/>
      <c r="F33" s="38"/>
      <c r="G33" s="38"/>
      <c r="H33" s="38"/>
      <c r="I33" s="38"/>
      <c r="J33" s="38"/>
      <c r="K33" s="38"/>
      <c r="L33" s="38"/>
      <c r="M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" customHeight="1" x14ac:dyDescent="0.2">
      <c r="A34" s="17"/>
      <c r="B34" s="18"/>
      <c r="C34" s="17"/>
      <c r="D34" s="17"/>
      <c r="E34" s="17"/>
      <c r="F34" s="20" t="s">
        <v>24</v>
      </c>
      <c r="G34" s="17"/>
      <c r="H34" s="17"/>
      <c r="I34" s="20" t="s">
        <v>23</v>
      </c>
      <c r="J34" s="17"/>
      <c r="K34" s="20" t="s">
        <v>25</v>
      </c>
      <c r="L34" s="17"/>
      <c r="M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" customHeight="1" x14ac:dyDescent="0.2">
      <c r="A35" s="17"/>
      <c r="B35" s="18"/>
      <c r="C35" s="17"/>
      <c r="D35" s="49" t="s">
        <v>26</v>
      </c>
      <c r="E35" s="21" t="s">
        <v>27</v>
      </c>
      <c r="F35" s="50">
        <f>ROUND((SUM(BE123:BE164)),  2)</f>
        <v>0</v>
      </c>
      <c r="G35" s="51"/>
      <c r="H35" s="51"/>
      <c r="I35" s="52">
        <v>0.2</v>
      </c>
      <c r="J35" s="51"/>
      <c r="K35" s="50">
        <f>ROUND(((SUM(BE123:BE164))*I35),  2)</f>
        <v>0</v>
      </c>
      <c r="L35" s="17"/>
      <c r="M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" customHeight="1" x14ac:dyDescent="0.2">
      <c r="A36" s="17"/>
      <c r="B36" s="18"/>
      <c r="C36" s="17"/>
      <c r="D36" s="17"/>
      <c r="E36" s="21" t="s">
        <v>28</v>
      </c>
      <c r="F36" s="47">
        <f>ROUND((SUM(BF123:BF164)),  2)</f>
        <v>0</v>
      </c>
      <c r="G36" s="17"/>
      <c r="H36" s="17"/>
      <c r="I36" s="53">
        <v>0.2</v>
      </c>
      <c r="J36" s="17"/>
      <c r="K36" s="47">
        <f>ROUND(((SUM(BF123:BF164))*I36),  2)</f>
        <v>0</v>
      </c>
      <c r="L36" s="17"/>
      <c r="M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" hidden="1" customHeight="1" x14ac:dyDescent="0.2">
      <c r="A37" s="17"/>
      <c r="B37" s="18"/>
      <c r="C37" s="17"/>
      <c r="D37" s="17"/>
      <c r="E37" s="15" t="s">
        <v>29</v>
      </c>
      <c r="F37" s="47">
        <f>ROUND((SUM(BG123:BG164)),  2)</f>
        <v>0</v>
      </c>
      <c r="G37" s="17"/>
      <c r="H37" s="17"/>
      <c r="I37" s="53">
        <v>0.2</v>
      </c>
      <c r="J37" s="17"/>
      <c r="K37" s="47">
        <f>0</f>
        <v>0</v>
      </c>
      <c r="L37" s="17"/>
      <c r="M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14.4" hidden="1" customHeight="1" x14ac:dyDescent="0.2">
      <c r="A38" s="17"/>
      <c r="B38" s="18"/>
      <c r="C38" s="17"/>
      <c r="D38" s="17"/>
      <c r="E38" s="15" t="s">
        <v>30</v>
      </c>
      <c r="F38" s="47">
        <f>ROUND((SUM(BH123:BH164)),  2)</f>
        <v>0</v>
      </c>
      <c r="G38" s="17"/>
      <c r="H38" s="17"/>
      <c r="I38" s="53">
        <v>0.2</v>
      </c>
      <c r="J38" s="17"/>
      <c r="K38" s="47">
        <f>0</f>
        <v>0</v>
      </c>
      <c r="L38" s="17"/>
      <c r="M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14.4" hidden="1" customHeight="1" x14ac:dyDescent="0.2">
      <c r="A39" s="17"/>
      <c r="B39" s="18"/>
      <c r="C39" s="17"/>
      <c r="D39" s="17"/>
      <c r="E39" s="21" t="s">
        <v>31</v>
      </c>
      <c r="F39" s="50">
        <f>ROUND((SUM(BI123:BI164)),  2)</f>
        <v>0</v>
      </c>
      <c r="G39" s="51"/>
      <c r="H39" s="51"/>
      <c r="I39" s="52">
        <v>0</v>
      </c>
      <c r="J39" s="51"/>
      <c r="K39" s="50">
        <f>0</f>
        <v>0</v>
      </c>
      <c r="L39" s="17"/>
      <c r="M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6.9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2" customFormat="1" ht="25.35" customHeight="1" x14ac:dyDescent="0.2">
      <c r="A41" s="17"/>
      <c r="B41" s="18"/>
      <c r="C41" s="41"/>
      <c r="D41" s="54" t="s">
        <v>32</v>
      </c>
      <c r="E41" s="33"/>
      <c r="F41" s="33"/>
      <c r="G41" s="55" t="s">
        <v>33</v>
      </c>
      <c r="H41" s="56" t="s">
        <v>34</v>
      </c>
      <c r="I41" s="33"/>
      <c r="J41" s="33"/>
      <c r="K41" s="57">
        <f>SUM(K32:K39)</f>
        <v>0</v>
      </c>
      <c r="L41" s="58"/>
      <c r="M41" s="22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2" customFormat="1" ht="14.4" customHeight="1" x14ac:dyDescent="0.2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22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1" customFormat="1" ht="14.4" customHeight="1" x14ac:dyDescent="0.2">
      <c r="B43" s="12"/>
      <c r="M43" s="12"/>
    </row>
    <row r="44" spans="1:31" s="1" customFormat="1" ht="14.4" customHeight="1" x14ac:dyDescent="0.2">
      <c r="B44" s="12"/>
      <c r="M44" s="12"/>
    </row>
    <row r="45" spans="1:31" s="1" customFormat="1" ht="14.4" customHeight="1" x14ac:dyDescent="0.2">
      <c r="B45" s="12"/>
      <c r="M45" s="12"/>
    </row>
    <row r="46" spans="1:31" s="1" customFormat="1" ht="14.4" customHeight="1" x14ac:dyDescent="0.2">
      <c r="B46" s="12"/>
      <c r="M46" s="12"/>
    </row>
    <row r="47" spans="1:31" s="1" customFormat="1" ht="14.4" customHeight="1" x14ac:dyDescent="0.2">
      <c r="B47" s="12"/>
      <c r="M47" s="12"/>
    </row>
    <row r="48" spans="1:31" s="1" customFormat="1" ht="14.4" customHeight="1" x14ac:dyDescent="0.2">
      <c r="B48" s="12"/>
      <c r="M48" s="12"/>
    </row>
    <row r="49" spans="1:31" s="1" customFormat="1" ht="14.4" customHeight="1" x14ac:dyDescent="0.2">
      <c r="B49" s="12"/>
      <c r="M49" s="12"/>
    </row>
    <row r="50" spans="1:31" s="2" customFormat="1" ht="14.4" customHeight="1" x14ac:dyDescent="0.2">
      <c r="B50" s="22"/>
      <c r="D50" s="23" t="s">
        <v>35</v>
      </c>
      <c r="E50" s="24"/>
      <c r="F50" s="24"/>
      <c r="G50" s="23" t="s">
        <v>36</v>
      </c>
      <c r="H50" s="24"/>
      <c r="I50" s="24"/>
      <c r="J50" s="24"/>
      <c r="K50" s="24"/>
      <c r="L50" s="24"/>
      <c r="M50" s="22"/>
    </row>
    <row r="51" spans="1:31" x14ac:dyDescent="0.2">
      <c r="B51" s="12"/>
      <c r="M51" s="12"/>
    </row>
    <row r="52" spans="1:31" x14ac:dyDescent="0.2">
      <c r="B52" s="12"/>
      <c r="M52" s="12"/>
    </row>
    <row r="53" spans="1:31" x14ac:dyDescent="0.2">
      <c r="B53" s="12"/>
      <c r="M53" s="12"/>
    </row>
    <row r="54" spans="1:31" x14ac:dyDescent="0.2">
      <c r="B54" s="12"/>
      <c r="M54" s="12"/>
    </row>
    <row r="55" spans="1:31" x14ac:dyDescent="0.2">
      <c r="B55" s="12"/>
      <c r="M55" s="12"/>
    </row>
    <row r="56" spans="1:31" x14ac:dyDescent="0.2">
      <c r="B56" s="12"/>
      <c r="M56" s="12"/>
    </row>
    <row r="57" spans="1:31" x14ac:dyDescent="0.2">
      <c r="B57" s="12"/>
      <c r="M57" s="12"/>
    </row>
    <row r="58" spans="1:31" x14ac:dyDescent="0.2">
      <c r="B58" s="12"/>
      <c r="M58" s="12"/>
    </row>
    <row r="59" spans="1:31" x14ac:dyDescent="0.2">
      <c r="B59" s="12"/>
      <c r="M59" s="12"/>
    </row>
    <row r="60" spans="1:31" x14ac:dyDescent="0.2">
      <c r="B60" s="12"/>
      <c r="M60" s="12"/>
    </row>
    <row r="61" spans="1:31" s="2" customFormat="1" ht="13.2" x14ac:dyDescent="0.2">
      <c r="A61" s="17"/>
      <c r="B61" s="18"/>
      <c r="C61" s="17"/>
      <c r="D61" s="25" t="s">
        <v>37</v>
      </c>
      <c r="E61" s="19"/>
      <c r="F61" s="59" t="s">
        <v>38</v>
      </c>
      <c r="G61" s="25" t="s">
        <v>37</v>
      </c>
      <c r="H61" s="19"/>
      <c r="I61" s="19"/>
      <c r="J61" s="60" t="s">
        <v>38</v>
      </c>
      <c r="K61" s="19"/>
      <c r="L61" s="19"/>
      <c r="M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2"/>
      <c r="M62" s="12"/>
    </row>
    <row r="63" spans="1:31" x14ac:dyDescent="0.2">
      <c r="B63" s="12"/>
      <c r="M63" s="12"/>
    </row>
    <row r="64" spans="1:31" x14ac:dyDescent="0.2">
      <c r="B64" s="12"/>
      <c r="M64" s="12"/>
    </row>
    <row r="65" spans="1:31" s="2" customFormat="1" ht="13.2" x14ac:dyDescent="0.2">
      <c r="A65" s="17"/>
      <c r="B65" s="18"/>
      <c r="C65" s="17"/>
      <c r="D65" s="23" t="s">
        <v>39</v>
      </c>
      <c r="E65" s="26"/>
      <c r="F65" s="26"/>
      <c r="G65" s="23" t="s">
        <v>40</v>
      </c>
      <c r="H65" s="26"/>
      <c r="I65" s="26"/>
      <c r="J65" s="26"/>
      <c r="K65" s="26"/>
      <c r="L65" s="26"/>
      <c r="M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2"/>
      <c r="M66" s="12"/>
    </row>
    <row r="67" spans="1:31" x14ac:dyDescent="0.2">
      <c r="B67" s="12"/>
      <c r="M67" s="12"/>
    </row>
    <row r="68" spans="1:31" x14ac:dyDescent="0.2">
      <c r="B68" s="12"/>
      <c r="M68" s="12"/>
    </row>
    <row r="69" spans="1:31" x14ac:dyDescent="0.2">
      <c r="B69" s="12"/>
      <c r="M69" s="12"/>
    </row>
    <row r="70" spans="1:31" x14ac:dyDescent="0.2">
      <c r="B70" s="12"/>
      <c r="E70" s="1" t="s">
        <v>201</v>
      </c>
      <c r="M70" s="12"/>
    </row>
    <row r="71" spans="1:31" x14ac:dyDescent="0.2">
      <c r="B71" s="12"/>
      <c r="M71" s="12"/>
    </row>
    <row r="72" spans="1:31" x14ac:dyDescent="0.2">
      <c r="B72" s="12"/>
      <c r="M72" s="12"/>
    </row>
    <row r="73" spans="1:31" x14ac:dyDescent="0.2">
      <c r="B73" s="12"/>
      <c r="M73" s="12"/>
    </row>
    <row r="74" spans="1:31" x14ac:dyDescent="0.2">
      <c r="B74" s="12"/>
      <c r="M74" s="12"/>
    </row>
    <row r="75" spans="1:31" x14ac:dyDescent="0.2">
      <c r="B75" s="12"/>
      <c r="M75" s="12"/>
    </row>
    <row r="76" spans="1:31" s="2" customFormat="1" ht="13.2" x14ac:dyDescent="0.2">
      <c r="A76" s="17"/>
      <c r="B76" s="18"/>
      <c r="C76" s="17"/>
      <c r="D76" s="25" t="s">
        <v>37</v>
      </c>
      <c r="E76" s="19"/>
      <c r="F76" s="59" t="s">
        <v>38</v>
      </c>
      <c r="G76" s="25" t="s">
        <v>37</v>
      </c>
      <c r="H76" s="19"/>
      <c r="I76" s="19"/>
      <c r="J76" s="60" t="s">
        <v>38</v>
      </c>
      <c r="K76" s="19"/>
      <c r="L76" s="19"/>
      <c r="M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" hidden="1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" hidden="1" customHeight="1" x14ac:dyDescent="0.2">
      <c r="A82" s="17"/>
      <c r="B82" s="18"/>
      <c r="C82" s="13" t="s">
        <v>51</v>
      </c>
      <c r="D82" s="17"/>
      <c r="E82" s="17"/>
      <c r="F82" s="17"/>
      <c r="G82" s="17"/>
      <c r="H82" s="17"/>
      <c r="I82" s="17"/>
      <c r="J82" s="17"/>
      <c r="K82" s="17"/>
      <c r="L82" s="17"/>
      <c r="M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" hidden="1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hidden="1" customHeight="1" x14ac:dyDescent="0.2">
      <c r="A84" s="17"/>
      <c r="B84" s="18"/>
      <c r="C84" s="15" t="s">
        <v>6</v>
      </c>
      <c r="D84" s="17"/>
      <c r="E84" s="17"/>
      <c r="F84" s="17"/>
      <c r="G84" s="17"/>
      <c r="H84" s="17"/>
      <c r="I84" s="17"/>
      <c r="J84" s="17"/>
      <c r="K84" s="17"/>
      <c r="L84" s="17"/>
      <c r="M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hidden="1" customHeight="1" x14ac:dyDescent="0.2">
      <c r="A85" s="17"/>
      <c r="B85" s="18"/>
      <c r="C85" s="17"/>
      <c r="D85" s="17"/>
      <c r="E85" s="135" t="e">
        <f>E7</f>
        <v>#REF!</v>
      </c>
      <c r="F85" s="136"/>
      <c r="G85" s="136"/>
      <c r="H85" s="136"/>
      <c r="I85" s="17"/>
      <c r="J85" s="17"/>
      <c r="K85" s="17"/>
      <c r="L85" s="17"/>
      <c r="M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hidden="1" customHeight="1" x14ac:dyDescent="0.2">
      <c r="A86" s="17"/>
      <c r="B86" s="18"/>
      <c r="C86" s="15" t="s">
        <v>49</v>
      </c>
      <c r="D86" s="17"/>
      <c r="E86" s="17"/>
      <c r="F86" s="17"/>
      <c r="G86" s="17"/>
      <c r="H86" s="17"/>
      <c r="I86" s="17"/>
      <c r="J86" s="17"/>
      <c r="K86" s="17"/>
      <c r="L86" s="17"/>
      <c r="M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hidden="1" customHeight="1" x14ac:dyDescent="0.2">
      <c r="A87" s="17"/>
      <c r="B87" s="18"/>
      <c r="C87" s="17"/>
      <c r="D87" s="17"/>
      <c r="E87" s="133" t="str">
        <f>E9</f>
        <v>SO-07 - Rozvod predohriatej vody</v>
      </c>
      <c r="F87" s="134"/>
      <c r="G87" s="134"/>
      <c r="H87" s="134"/>
      <c r="I87" s="17"/>
      <c r="J87" s="17"/>
      <c r="K87" s="17"/>
      <c r="L87" s="17"/>
      <c r="M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" hidden="1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hidden="1" customHeight="1" x14ac:dyDescent="0.2">
      <c r="A89" s="17"/>
      <c r="B89" s="18"/>
      <c r="C89" s="15" t="s">
        <v>9</v>
      </c>
      <c r="D89" s="17"/>
      <c r="E89" s="17"/>
      <c r="F89" s="14" t="str">
        <f>F12</f>
        <v>Hoste</v>
      </c>
      <c r="G89" s="17"/>
      <c r="H89" s="17"/>
      <c r="I89" s="15" t="s">
        <v>11</v>
      </c>
      <c r="J89" s="31" t="e">
        <f>IF(J12="","",J12)</f>
        <v>#REF!</v>
      </c>
      <c r="K89" s="17"/>
      <c r="L89" s="17"/>
      <c r="M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" hidden="1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15.15" hidden="1" customHeight="1" x14ac:dyDescent="0.2">
      <c r="A91" s="17"/>
      <c r="B91" s="18"/>
      <c r="C91" s="15" t="s">
        <v>12</v>
      </c>
      <c r="D91" s="17"/>
      <c r="E91" s="17"/>
      <c r="F91" s="14" t="e">
        <f>E15</f>
        <v>#REF!</v>
      </c>
      <c r="G91" s="17"/>
      <c r="H91" s="17"/>
      <c r="I91" s="15" t="s">
        <v>16</v>
      </c>
      <c r="J91" s="16" t="e">
        <f>E21</f>
        <v>#REF!</v>
      </c>
      <c r="K91" s="17"/>
      <c r="L91" s="17"/>
      <c r="M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15" hidden="1" customHeight="1" x14ac:dyDescent="0.2">
      <c r="A92" s="17"/>
      <c r="B92" s="18"/>
      <c r="C92" s="15" t="s">
        <v>15</v>
      </c>
      <c r="D92" s="17"/>
      <c r="E92" s="17"/>
      <c r="F92" s="14" t="e">
        <f>IF(E18="","",E18)</f>
        <v>#REF!</v>
      </c>
      <c r="G92" s="17"/>
      <c r="H92" s="17"/>
      <c r="I92" s="15" t="s">
        <v>17</v>
      </c>
      <c r="J92" s="16" t="str">
        <f>E24</f>
        <v>Ing Lichý</v>
      </c>
      <c r="K92" s="17"/>
      <c r="L92" s="17"/>
      <c r="M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hidden="1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hidden="1" customHeight="1" x14ac:dyDescent="0.2">
      <c r="A94" s="17"/>
      <c r="B94" s="18"/>
      <c r="C94" s="61" t="s">
        <v>52</v>
      </c>
      <c r="D94" s="41"/>
      <c r="E94" s="41"/>
      <c r="F94" s="41"/>
      <c r="G94" s="41"/>
      <c r="H94" s="41"/>
      <c r="I94" s="62" t="s">
        <v>53</v>
      </c>
      <c r="J94" s="62" t="s">
        <v>54</v>
      </c>
      <c r="K94" s="62" t="s">
        <v>55</v>
      </c>
      <c r="L94" s="41"/>
      <c r="M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hidden="1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5" hidden="1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40">
        <f>Q123</f>
        <v>0</v>
      </c>
      <c r="J96" s="40">
        <f>R123</f>
        <v>0</v>
      </c>
      <c r="K96" s="40">
        <f>K123</f>
        <v>0</v>
      </c>
      <c r="L96" s="17"/>
      <c r="M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9" t="s">
        <v>57</v>
      </c>
    </row>
    <row r="97" spans="1:31" s="4" customFormat="1" ht="24.9" hidden="1" customHeight="1" x14ac:dyDescent="0.2">
      <c r="B97" s="64"/>
      <c r="D97" s="65" t="s">
        <v>58</v>
      </c>
      <c r="E97" s="66"/>
      <c r="F97" s="66"/>
      <c r="G97" s="66"/>
      <c r="H97" s="66"/>
      <c r="I97" s="67">
        <f>Q124</f>
        <v>0</v>
      </c>
      <c r="J97" s="67">
        <f>R124</f>
        <v>0</v>
      </c>
      <c r="K97" s="67">
        <f>K124</f>
        <v>0</v>
      </c>
      <c r="M97" s="64"/>
    </row>
    <row r="98" spans="1:31" s="5" customFormat="1" ht="19.95" hidden="1" customHeight="1" x14ac:dyDescent="0.2">
      <c r="B98" s="68"/>
      <c r="D98" s="69" t="s">
        <v>59</v>
      </c>
      <c r="E98" s="70"/>
      <c r="F98" s="70"/>
      <c r="G98" s="70"/>
      <c r="H98" s="70"/>
      <c r="I98" s="71">
        <f>Q127</f>
        <v>0</v>
      </c>
      <c r="J98" s="71">
        <f>R127</f>
        <v>0</v>
      </c>
      <c r="K98" s="71">
        <f>K127</f>
        <v>0</v>
      </c>
      <c r="M98" s="68"/>
    </row>
    <row r="99" spans="1:31" s="5" customFormat="1" ht="19.95" hidden="1" customHeight="1" x14ac:dyDescent="0.2">
      <c r="B99" s="68"/>
      <c r="D99" s="69" t="s">
        <v>60</v>
      </c>
      <c r="E99" s="70"/>
      <c r="F99" s="70"/>
      <c r="G99" s="70"/>
      <c r="H99" s="70"/>
      <c r="I99" s="71">
        <f>Q136</f>
        <v>0</v>
      </c>
      <c r="J99" s="71">
        <f>R136</f>
        <v>0</v>
      </c>
      <c r="K99" s="71">
        <f>K136</f>
        <v>0</v>
      </c>
      <c r="M99" s="68"/>
    </row>
    <row r="100" spans="1:31" s="5" customFormat="1" ht="19.95" hidden="1" customHeight="1" x14ac:dyDescent="0.2">
      <c r="B100" s="68"/>
      <c r="D100" s="69" t="s">
        <v>61</v>
      </c>
      <c r="E100" s="70"/>
      <c r="F100" s="70"/>
      <c r="G100" s="70"/>
      <c r="H100" s="70"/>
      <c r="I100" s="71">
        <f>Q141</f>
        <v>0</v>
      </c>
      <c r="J100" s="71">
        <f>R141</f>
        <v>0</v>
      </c>
      <c r="K100" s="71">
        <f>K141</f>
        <v>0</v>
      </c>
      <c r="M100" s="68"/>
    </row>
    <row r="101" spans="1:31" s="5" customFormat="1" ht="19.95" hidden="1" customHeight="1" x14ac:dyDescent="0.2">
      <c r="B101" s="68"/>
      <c r="D101" s="69" t="s">
        <v>62</v>
      </c>
      <c r="E101" s="70"/>
      <c r="F101" s="70"/>
      <c r="G101" s="70"/>
      <c r="H101" s="70"/>
      <c r="I101" s="71">
        <f>Q147</f>
        <v>0</v>
      </c>
      <c r="J101" s="71">
        <f>R147</f>
        <v>0</v>
      </c>
      <c r="K101" s="71">
        <f>K147</f>
        <v>0</v>
      </c>
      <c r="M101" s="68"/>
    </row>
    <row r="102" spans="1:31" s="5" customFormat="1" ht="19.95" hidden="1" customHeight="1" x14ac:dyDescent="0.2">
      <c r="B102" s="68"/>
      <c r="D102" s="69" t="s">
        <v>63</v>
      </c>
      <c r="E102" s="70"/>
      <c r="F102" s="70"/>
      <c r="G102" s="70"/>
      <c r="H102" s="70"/>
      <c r="I102" s="71">
        <f>Q150</f>
        <v>0</v>
      </c>
      <c r="J102" s="71">
        <f>R150</f>
        <v>0</v>
      </c>
      <c r="K102" s="71">
        <f>K150</f>
        <v>0</v>
      </c>
      <c r="M102" s="68"/>
    </row>
    <row r="103" spans="1:31" s="5" customFormat="1" ht="19.95" hidden="1" customHeight="1" x14ac:dyDescent="0.2">
      <c r="B103" s="68"/>
      <c r="D103" s="69" t="s">
        <v>64</v>
      </c>
      <c r="E103" s="70"/>
      <c r="F103" s="70"/>
      <c r="G103" s="70"/>
      <c r="H103" s="70"/>
      <c r="I103" s="71">
        <f>Q159</f>
        <v>0</v>
      </c>
      <c r="J103" s="71">
        <f>R159</f>
        <v>0</v>
      </c>
      <c r="K103" s="71">
        <f>K159</f>
        <v>0</v>
      </c>
      <c r="M103" s="68"/>
    </row>
    <row r="104" spans="1:31" s="2" customFormat="1" ht="21.75" hidden="1" customHeight="1" x14ac:dyDescent="0.2">
      <c r="A104" s="17"/>
      <c r="B104" s="18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22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s="2" customFormat="1" ht="6.9" hidden="1" customHeight="1" x14ac:dyDescent="0.2">
      <c r="A105" s="17"/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2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idden="1" x14ac:dyDescent="0.2"/>
    <row r="107" spans="1:31" hidden="1" x14ac:dyDescent="0.2"/>
    <row r="108" spans="1:31" hidden="1" x14ac:dyDescent="0.2"/>
    <row r="109" spans="1:31" s="2" customFormat="1" ht="6.9" customHeight="1" x14ac:dyDescent="0.2">
      <c r="A109" s="17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24.9" customHeight="1" x14ac:dyDescent="0.2">
      <c r="A110" s="17"/>
      <c r="B110" s="18"/>
      <c r="C110" s="13" t="s">
        <v>65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6.9" customHeight="1" x14ac:dyDescent="0.2">
      <c r="A111" s="17"/>
      <c r="B111" s="18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2" customHeight="1" x14ac:dyDescent="0.2">
      <c r="A112" s="17"/>
      <c r="B112" s="18"/>
      <c r="C112" s="15" t="s">
        <v>6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6.5" customHeight="1" x14ac:dyDescent="0.2">
      <c r="A113" s="17"/>
      <c r="B113" s="18"/>
      <c r="C113" s="17"/>
      <c r="D113" s="17"/>
      <c r="E113" s="135" t="s">
        <v>200</v>
      </c>
      <c r="F113" s="136"/>
      <c r="G113" s="136"/>
      <c r="H113" s="136"/>
      <c r="I113" s="17"/>
      <c r="J113" s="17"/>
      <c r="K113" s="17"/>
      <c r="L113" s="17"/>
      <c r="M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12" customHeight="1" x14ac:dyDescent="0.2">
      <c r="A114" s="17"/>
      <c r="B114" s="18"/>
      <c r="C114" s="15" t="s">
        <v>49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16.5" customHeight="1" x14ac:dyDescent="0.2">
      <c r="A115" s="17"/>
      <c r="B115" s="18"/>
      <c r="C115" s="17"/>
      <c r="D115" s="17"/>
      <c r="E115" s="133" t="str">
        <f>E9</f>
        <v>SO-07 - Rozvod predohriatej vody</v>
      </c>
      <c r="F115" s="134"/>
      <c r="G115" s="134"/>
      <c r="H115" s="134"/>
      <c r="I115" s="17"/>
      <c r="J115" s="17"/>
      <c r="K115" s="17"/>
      <c r="L115" s="17"/>
      <c r="M115" s="22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2" customFormat="1" ht="6.9" customHeight="1" x14ac:dyDescent="0.2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12" customHeight="1" x14ac:dyDescent="0.2">
      <c r="A117" s="17"/>
      <c r="B117" s="18"/>
      <c r="C117" s="15" t="s">
        <v>9</v>
      </c>
      <c r="D117" s="17"/>
      <c r="E117" s="17"/>
      <c r="F117" s="14" t="str">
        <f>F12</f>
        <v>Hoste</v>
      </c>
      <c r="G117" s="17"/>
      <c r="H117" s="17"/>
      <c r="I117" s="15" t="s">
        <v>11</v>
      </c>
      <c r="J117" s="31">
        <v>44701</v>
      </c>
      <c r="K117" s="17"/>
      <c r="L117" s="17"/>
      <c r="M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6.9" customHeight="1" x14ac:dyDescent="0.2">
      <c r="A118" s="17"/>
      <c r="B118" s="18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15.15" customHeight="1" x14ac:dyDescent="0.2">
      <c r="A119" s="17"/>
      <c r="B119" s="18"/>
      <c r="C119" s="15" t="s">
        <v>12</v>
      </c>
      <c r="D119" s="17"/>
      <c r="E119" s="17"/>
      <c r="F119" s="14" t="s">
        <v>199</v>
      </c>
      <c r="G119" s="17"/>
      <c r="H119" s="17"/>
      <c r="I119" s="15" t="s">
        <v>16</v>
      </c>
      <c r="J119" s="16"/>
      <c r="K119" s="17"/>
      <c r="L119" s="17"/>
      <c r="M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15.15" customHeight="1" x14ac:dyDescent="0.2">
      <c r="A120" s="17"/>
      <c r="B120" s="18"/>
      <c r="C120" s="15" t="s">
        <v>15</v>
      </c>
      <c r="D120" s="17"/>
      <c r="E120" s="17"/>
      <c r="F120" s="14"/>
      <c r="G120" s="17"/>
      <c r="H120" s="17"/>
      <c r="I120" s="15" t="s">
        <v>17</v>
      </c>
      <c r="J120" s="16" t="str">
        <f>E24</f>
        <v>Ing Lichý</v>
      </c>
      <c r="K120" s="17"/>
      <c r="L120" s="17"/>
      <c r="M120" s="22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2" customFormat="1" ht="10.35" customHeight="1" x14ac:dyDescent="0.2">
      <c r="A121" s="17"/>
      <c r="B121" s="18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22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65" s="6" customFormat="1" ht="29.25" customHeight="1" x14ac:dyDescent="0.2">
      <c r="A122" s="72"/>
      <c r="B122" s="73"/>
      <c r="C122" s="74" t="s">
        <v>66</v>
      </c>
      <c r="D122" s="75" t="s">
        <v>43</v>
      </c>
      <c r="E122" s="75" t="s">
        <v>41</v>
      </c>
      <c r="F122" s="75" t="s">
        <v>42</v>
      </c>
      <c r="G122" s="75" t="s">
        <v>67</v>
      </c>
      <c r="H122" s="75" t="s">
        <v>68</v>
      </c>
      <c r="I122" s="75" t="s">
        <v>69</v>
      </c>
      <c r="J122" s="75" t="s">
        <v>70</v>
      </c>
      <c r="K122" s="76" t="s">
        <v>55</v>
      </c>
      <c r="L122" s="77" t="s">
        <v>71</v>
      </c>
      <c r="M122" s="78"/>
      <c r="N122" s="34" t="s">
        <v>0</v>
      </c>
      <c r="O122" s="35" t="s">
        <v>26</v>
      </c>
      <c r="P122" s="35" t="s">
        <v>72</v>
      </c>
      <c r="Q122" s="35" t="s">
        <v>73</v>
      </c>
      <c r="R122" s="35" t="s">
        <v>74</v>
      </c>
      <c r="S122" s="35" t="s">
        <v>75</v>
      </c>
      <c r="T122" s="35" t="s">
        <v>76</v>
      </c>
      <c r="U122" s="35" t="s">
        <v>77</v>
      </c>
      <c r="V122" s="35" t="s">
        <v>78</v>
      </c>
      <c r="W122" s="35" t="s">
        <v>79</v>
      </c>
      <c r="X122" s="36" t="s">
        <v>80</v>
      </c>
      <c r="Y122" s="72"/>
      <c r="Z122" s="72"/>
      <c r="AA122" s="72"/>
      <c r="AB122" s="72"/>
      <c r="AC122" s="72"/>
      <c r="AD122" s="72"/>
      <c r="AE122" s="72"/>
    </row>
    <row r="123" spans="1:65" s="2" customFormat="1" ht="22.95" customHeight="1" x14ac:dyDescent="0.3">
      <c r="A123" s="17"/>
      <c r="B123" s="18"/>
      <c r="C123" s="39" t="s">
        <v>56</v>
      </c>
      <c r="D123" s="17"/>
      <c r="E123" s="17"/>
      <c r="F123" s="17"/>
      <c r="G123" s="17"/>
      <c r="H123" s="17"/>
      <c r="I123" s="17"/>
      <c r="J123" s="17"/>
      <c r="K123" s="79">
        <f>BK123</f>
        <v>0</v>
      </c>
      <c r="L123" s="17"/>
      <c r="M123" s="18"/>
      <c r="N123" s="37"/>
      <c r="O123" s="32"/>
      <c r="P123" s="38"/>
      <c r="Q123" s="80">
        <f>Q124</f>
        <v>0</v>
      </c>
      <c r="R123" s="80">
        <f>R124</f>
        <v>0</v>
      </c>
      <c r="S123" s="38"/>
      <c r="T123" s="81">
        <f>T124</f>
        <v>121.60917000000001</v>
      </c>
      <c r="U123" s="38"/>
      <c r="V123" s="81">
        <f>V124</f>
        <v>37.972173820000009</v>
      </c>
      <c r="W123" s="38"/>
      <c r="X123" s="82">
        <f>X124</f>
        <v>2.8610000000000002</v>
      </c>
      <c r="Y123" s="17"/>
      <c r="Z123" s="17"/>
      <c r="AA123" s="17"/>
      <c r="AB123" s="17"/>
      <c r="AC123" s="17"/>
      <c r="AD123" s="17"/>
      <c r="AE123" s="17"/>
      <c r="AT123" s="9" t="s">
        <v>44</v>
      </c>
      <c r="AU123" s="9" t="s">
        <v>57</v>
      </c>
      <c r="BK123" s="83">
        <f>BK124</f>
        <v>0</v>
      </c>
    </row>
    <row r="124" spans="1:65" s="7" customFormat="1" ht="25.95" customHeight="1" x14ac:dyDescent="0.25">
      <c r="B124" s="84"/>
      <c r="D124" s="85" t="s">
        <v>44</v>
      </c>
      <c r="E124" s="86" t="s">
        <v>81</v>
      </c>
      <c r="F124" s="86" t="s">
        <v>82</v>
      </c>
      <c r="K124" s="87">
        <f>BK124</f>
        <v>0</v>
      </c>
      <c r="M124" s="84"/>
      <c r="N124" s="88"/>
      <c r="O124" s="89"/>
      <c r="P124" s="89"/>
      <c r="Q124" s="90">
        <f>Q125+Q126+Q127+Q136+Q141+Q147+Q150+Q159</f>
        <v>0</v>
      </c>
      <c r="R124" s="90">
        <f>R125+R126+R127+R136+R141+R147+R150+R159</f>
        <v>0</v>
      </c>
      <c r="S124" s="89"/>
      <c r="T124" s="91">
        <f>T125+T126+T127+T136+T141+T147+T150+T159</f>
        <v>121.60917000000001</v>
      </c>
      <c r="U124" s="89"/>
      <c r="V124" s="91">
        <f>V125+V126+V127+V136+V141+V147+V150+V159</f>
        <v>37.972173820000009</v>
      </c>
      <c r="W124" s="89"/>
      <c r="X124" s="92">
        <f>X125+X126+X127+X136+X141+X147+X150+X159</f>
        <v>2.8610000000000002</v>
      </c>
      <c r="AR124" s="85" t="s">
        <v>46</v>
      </c>
      <c r="AT124" s="93" t="s">
        <v>44</v>
      </c>
      <c r="AU124" s="93" t="s">
        <v>45</v>
      </c>
      <c r="AY124" s="85" t="s">
        <v>83</v>
      </c>
      <c r="BK124" s="94">
        <f>BK125+BK126+BK127+BK136+BK141+BK147+BK150+BK159</f>
        <v>0</v>
      </c>
    </row>
    <row r="125" spans="1:65" s="2" customFormat="1" ht="16.5" customHeight="1" x14ac:dyDescent="0.2">
      <c r="A125" s="17"/>
      <c r="B125" s="95"/>
      <c r="C125" s="96" t="s">
        <v>46</v>
      </c>
      <c r="D125" s="96" t="s">
        <v>84</v>
      </c>
      <c r="E125" s="97" t="s">
        <v>85</v>
      </c>
      <c r="F125" s="98" t="s">
        <v>86</v>
      </c>
      <c r="G125" s="99" t="s">
        <v>87</v>
      </c>
      <c r="H125" s="100">
        <v>1</v>
      </c>
      <c r="I125" s="100"/>
      <c r="J125" s="100"/>
      <c r="K125" s="100">
        <f>ROUND(P125*H125,3)</f>
        <v>0</v>
      </c>
      <c r="L125" s="101"/>
      <c r="M125" s="18"/>
      <c r="N125" s="102" t="s">
        <v>0</v>
      </c>
      <c r="O125" s="103" t="s">
        <v>28</v>
      </c>
      <c r="P125" s="104">
        <f>I125+J125</f>
        <v>0</v>
      </c>
      <c r="Q125" s="104">
        <f>ROUND(I125*H125,3)</f>
        <v>0</v>
      </c>
      <c r="R125" s="104">
        <f>ROUND(J125*H125,3)</f>
        <v>0</v>
      </c>
      <c r="S125" s="105">
        <v>0</v>
      </c>
      <c r="T125" s="105">
        <f>S125*H125</f>
        <v>0</v>
      </c>
      <c r="U125" s="105">
        <v>0</v>
      </c>
      <c r="V125" s="105">
        <f>U125*H125</f>
        <v>0</v>
      </c>
      <c r="W125" s="105">
        <v>0</v>
      </c>
      <c r="X125" s="106">
        <f>W125*H125</f>
        <v>0</v>
      </c>
      <c r="Y125" s="17"/>
      <c r="Z125" s="17"/>
      <c r="AA125" s="17"/>
      <c r="AB125" s="17"/>
      <c r="AC125" s="17"/>
      <c r="AD125" s="17"/>
      <c r="AE125" s="17"/>
      <c r="AR125" s="107" t="s">
        <v>88</v>
      </c>
      <c r="AT125" s="107" t="s">
        <v>84</v>
      </c>
      <c r="AU125" s="107" t="s">
        <v>46</v>
      </c>
      <c r="AY125" s="9" t="s">
        <v>83</v>
      </c>
      <c r="BE125" s="108">
        <f>IF(O125="základná",K125,0)</f>
        <v>0</v>
      </c>
      <c r="BF125" s="108">
        <f>IF(O125="znížená",K125,0)</f>
        <v>0</v>
      </c>
      <c r="BG125" s="108">
        <f>IF(O125="zákl. prenesená",K125,0)</f>
        <v>0</v>
      </c>
      <c r="BH125" s="108">
        <f>IF(O125="zníž. prenesená",K125,0)</f>
        <v>0</v>
      </c>
      <c r="BI125" s="108">
        <f>IF(O125="nulová",K125,0)</f>
        <v>0</v>
      </c>
      <c r="BJ125" s="9" t="s">
        <v>89</v>
      </c>
      <c r="BK125" s="109">
        <f>ROUND(P125*H125,3)</f>
        <v>0</v>
      </c>
      <c r="BL125" s="9" t="s">
        <v>88</v>
      </c>
      <c r="BM125" s="107" t="s">
        <v>90</v>
      </c>
    </row>
    <row r="126" spans="1:65" s="2" customFormat="1" ht="16.5" customHeight="1" x14ac:dyDescent="0.2">
      <c r="A126" s="17"/>
      <c r="B126" s="95"/>
      <c r="C126" s="96" t="s">
        <v>89</v>
      </c>
      <c r="D126" s="96" t="s">
        <v>84</v>
      </c>
      <c r="E126" s="97" t="s">
        <v>91</v>
      </c>
      <c r="F126" s="98" t="s">
        <v>92</v>
      </c>
      <c r="G126" s="99" t="s">
        <v>93</v>
      </c>
      <c r="H126" s="100">
        <v>1</v>
      </c>
      <c r="I126" s="100"/>
      <c r="J126" s="100"/>
      <c r="K126" s="100">
        <f>ROUND(P126*H126,3)</f>
        <v>0</v>
      </c>
      <c r="L126" s="101"/>
      <c r="M126" s="18"/>
      <c r="N126" s="102" t="s">
        <v>0</v>
      </c>
      <c r="O126" s="103" t="s">
        <v>28</v>
      </c>
      <c r="P126" s="104">
        <f>I126+J126</f>
        <v>0</v>
      </c>
      <c r="Q126" s="104">
        <f>ROUND(I126*H126,3)</f>
        <v>0</v>
      </c>
      <c r="R126" s="104">
        <f>ROUND(J126*H126,3)</f>
        <v>0</v>
      </c>
      <c r="S126" s="105">
        <v>0</v>
      </c>
      <c r="T126" s="105">
        <f>S126*H126</f>
        <v>0</v>
      </c>
      <c r="U126" s="105">
        <v>0</v>
      </c>
      <c r="V126" s="105">
        <f>U126*H126</f>
        <v>0</v>
      </c>
      <c r="W126" s="105">
        <v>0</v>
      </c>
      <c r="X126" s="106">
        <f>W126*H126</f>
        <v>0</v>
      </c>
      <c r="Y126" s="17"/>
      <c r="Z126" s="17"/>
      <c r="AA126" s="17"/>
      <c r="AB126" s="17"/>
      <c r="AC126" s="17"/>
      <c r="AD126" s="17"/>
      <c r="AE126" s="17"/>
      <c r="AR126" s="107" t="s">
        <v>88</v>
      </c>
      <c r="AT126" s="107" t="s">
        <v>84</v>
      </c>
      <c r="AU126" s="107" t="s">
        <v>46</v>
      </c>
      <c r="AY126" s="9" t="s">
        <v>83</v>
      </c>
      <c r="BE126" s="108">
        <f>IF(O126="základná",K126,0)</f>
        <v>0</v>
      </c>
      <c r="BF126" s="108">
        <f>IF(O126="znížená",K126,0)</f>
        <v>0</v>
      </c>
      <c r="BG126" s="108">
        <f>IF(O126="zákl. prenesená",K126,0)</f>
        <v>0</v>
      </c>
      <c r="BH126" s="108">
        <f>IF(O126="zníž. prenesená",K126,0)</f>
        <v>0</v>
      </c>
      <c r="BI126" s="108">
        <f>IF(O126="nulová",K126,0)</f>
        <v>0</v>
      </c>
      <c r="BJ126" s="9" t="s">
        <v>89</v>
      </c>
      <c r="BK126" s="109">
        <f>ROUND(P126*H126,3)</f>
        <v>0</v>
      </c>
      <c r="BL126" s="9" t="s">
        <v>88</v>
      </c>
      <c r="BM126" s="107" t="s">
        <v>94</v>
      </c>
    </row>
    <row r="127" spans="1:65" s="7" customFormat="1" ht="22.95" customHeight="1" x14ac:dyDescent="0.25">
      <c r="B127" s="84"/>
      <c r="D127" s="85" t="s">
        <v>44</v>
      </c>
      <c r="E127" s="110" t="s">
        <v>46</v>
      </c>
      <c r="F127" s="110" t="s">
        <v>95</v>
      </c>
      <c r="K127" s="111">
        <f>BK127</f>
        <v>0</v>
      </c>
      <c r="M127" s="84"/>
      <c r="N127" s="88"/>
      <c r="O127" s="89"/>
      <c r="P127" s="89"/>
      <c r="Q127" s="90">
        <f>SUM(Q128:Q135)</f>
        <v>0</v>
      </c>
      <c r="R127" s="90">
        <f>SUM(R128:R135)</f>
        <v>0</v>
      </c>
      <c r="S127" s="89"/>
      <c r="T127" s="91">
        <f>SUM(T128:T135)</f>
        <v>64.811772000000005</v>
      </c>
      <c r="U127" s="89"/>
      <c r="V127" s="91">
        <f>SUM(V128:V135)</f>
        <v>0</v>
      </c>
      <c r="W127" s="89"/>
      <c r="X127" s="92">
        <f>SUM(X128:X135)</f>
        <v>0</v>
      </c>
      <c r="AR127" s="85" t="s">
        <v>46</v>
      </c>
      <c r="AT127" s="93" t="s">
        <v>44</v>
      </c>
      <c r="AU127" s="93" t="s">
        <v>46</v>
      </c>
      <c r="AY127" s="85" t="s">
        <v>83</v>
      </c>
      <c r="BK127" s="94">
        <f>SUM(BK128:BK135)</f>
        <v>0</v>
      </c>
    </row>
    <row r="128" spans="1:65" s="2" customFormat="1" ht="78" customHeight="1" x14ac:dyDescent="0.2">
      <c r="A128" s="17"/>
      <c r="B128" s="95"/>
      <c r="C128" s="96" t="s">
        <v>96</v>
      </c>
      <c r="D128" s="96" t="s">
        <v>84</v>
      </c>
      <c r="E128" s="97" t="s">
        <v>97</v>
      </c>
      <c r="F128" s="98" t="s">
        <v>98</v>
      </c>
      <c r="G128" s="99" t="s">
        <v>99</v>
      </c>
      <c r="H128" s="100">
        <v>40.404000000000003</v>
      </c>
      <c r="I128" s="100"/>
      <c r="J128" s="100"/>
      <c r="K128" s="100">
        <f>ROUND(P128*H128,3)</f>
        <v>0</v>
      </c>
      <c r="L128" s="101"/>
      <c r="M128" s="18"/>
      <c r="N128" s="102" t="s">
        <v>0</v>
      </c>
      <c r="O128" s="103" t="s">
        <v>28</v>
      </c>
      <c r="P128" s="104">
        <f>I128+J128</f>
        <v>0</v>
      </c>
      <c r="Q128" s="104">
        <f>ROUND(I128*H128,3)</f>
        <v>0</v>
      </c>
      <c r="R128" s="104">
        <f>ROUND(J128*H128,3)</f>
        <v>0</v>
      </c>
      <c r="S128" s="105">
        <v>1.284</v>
      </c>
      <c r="T128" s="105">
        <f>S128*H128</f>
        <v>51.878736000000004</v>
      </c>
      <c r="U128" s="105">
        <v>0</v>
      </c>
      <c r="V128" s="105">
        <f>U128*H128</f>
        <v>0</v>
      </c>
      <c r="W128" s="105">
        <v>0</v>
      </c>
      <c r="X128" s="106">
        <f>W128*H128</f>
        <v>0</v>
      </c>
      <c r="Y128" s="17"/>
      <c r="Z128" s="17"/>
      <c r="AA128" s="17"/>
      <c r="AB128" s="17"/>
      <c r="AC128" s="17"/>
      <c r="AD128" s="17"/>
      <c r="AE128" s="17"/>
      <c r="AR128" s="107" t="s">
        <v>88</v>
      </c>
      <c r="AT128" s="107" t="s">
        <v>84</v>
      </c>
      <c r="AU128" s="107" t="s">
        <v>89</v>
      </c>
      <c r="AY128" s="9" t="s">
        <v>83</v>
      </c>
      <c r="BE128" s="108">
        <f>IF(O128="základná",K128,0)</f>
        <v>0</v>
      </c>
      <c r="BF128" s="108">
        <f>IF(O128="znížená",K128,0)</f>
        <v>0</v>
      </c>
      <c r="BG128" s="108">
        <f>IF(O128="zákl. prenesená",K128,0)</f>
        <v>0</v>
      </c>
      <c r="BH128" s="108">
        <f>IF(O128="zníž. prenesená",K128,0)</f>
        <v>0</v>
      </c>
      <c r="BI128" s="108">
        <f>IF(O128="nulová",K128,0)</f>
        <v>0</v>
      </c>
      <c r="BJ128" s="9" t="s">
        <v>89</v>
      </c>
      <c r="BK128" s="109">
        <f>ROUND(P128*H128,3)</f>
        <v>0</v>
      </c>
      <c r="BL128" s="9" t="s">
        <v>88</v>
      </c>
      <c r="BM128" s="107" t="s">
        <v>100</v>
      </c>
    </row>
    <row r="129" spans="1:65" s="8" customFormat="1" x14ac:dyDescent="0.2">
      <c r="B129" s="112"/>
      <c r="D129" s="113" t="s">
        <v>101</v>
      </c>
      <c r="E129" s="114" t="s">
        <v>0</v>
      </c>
      <c r="F129" s="115" t="s">
        <v>102</v>
      </c>
      <c r="H129" s="116">
        <v>40.404000000000003</v>
      </c>
      <c r="M129" s="112"/>
      <c r="N129" s="117"/>
      <c r="O129" s="118"/>
      <c r="P129" s="118"/>
      <c r="Q129" s="118"/>
      <c r="R129" s="118"/>
      <c r="S129" s="118"/>
      <c r="T129" s="118"/>
      <c r="U129" s="118"/>
      <c r="V129" s="118"/>
      <c r="W129" s="118"/>
      <c r="X129" s="119"/>
      <c r="AT129" s="114" t="s">
        <v>101</v>
      </c>
      <c r="AU129" s="114" t="s">
        <v>89</v>
      </c>
      <c r="AV129" s="8" t="s">
        <v>89</v>
      </c>
      <c r="AW129" s="8" t="s">
        <v>2</v>
      </c>
      <c r="AX129" s="8" t="s">
        <v>46</v>
      </c>
      <c r="AY129" s="114" t="s">
        <v>83</v>
      </c>
    </row>
    <row r="130" spans="1:65" s="2" customFormat="1" ht="33" customHeight="1" x14ac:dyDescent="0.2">
      <c r="A130" s="17"/>
      <c r="B130" s="95"/>
      <c r="C130" s="96" t="s">
        <v>88</v>
      </c>
      <c r="D130" s="96" t="s">
        <v>84</v>
      </c>
      <c r="E130" s="97" t="s">
        <v>103</v>
      </c>
      <c r="F130" s="98" t="s">
        <v>104</v>
      </c>
      <c r="G130" s="99" t="s">
        <v>99</v>
      </c>
      <c r="H130" s="100">
        <v>1.62</v>
      </c>
      <c r="I130" s="100"/>
      <c r="J130" s="100"/>
      <c r="K130" s="100">
        <f>ROUND(P130*H130,3)</f>
        <v>0</v>
      </c>
      <c r="L130" s="101"/>
      <c r="M130" s="18"/>
      <c r="N130" s="102" t="s">
        <v>0</v>
      </c>
      <c r="O130" s="103" t="s">
        <v>28</v>
      </c>
      <c r="P130" s="104">
        <f>I130+J130</f>
        <v>0</v>
      </c>
      <c r="Q130" s="104">
        <f>ROUND(I130*H130,3)</f>
        <v>0</v>
      </c>
      <c r="R130" s="104">
        <f>ROUND(J130*H130,3)</f>
        <v>0</v>
      </c>
      <c r="S130" s="105">
        <v>7.2869999999999999</v>
      </c>
      <c r="T130" s="105">
        <f>S130*H130</f>
        <v>11.80494</v>
      </c>
      <c r="U130" s="105">
        <v>0</v>
      </c>
      <c r="V130" s="105">
        <f>U130*H130</f>
        <v>0</v>
      </c>
      <c r="W130" s="105">
        <v>0</v>
      </c>
      <c r="X130" s="106">
        <f>W130*H130</f>
        <v>0</v>
      </c>
      <c r="Y130" s="17"/>
      <c r="Z130" s="17"/>
      <c r="AA130" s="17"/>
      <c r="AB130" s="17"/>
      <c r="AC130" s="17"/>
      <c r="AD130" s="17"/>
      <c r="AE130" s="17"/>
      <c r="AR130" s="107" t="s">
        <v>88</v>
      </c>
      <c r="AT130" s="107" t="s">
        <v>84</v>
      </c>
      <c r="AU130" s="107" t="s">
        <v>89</v>
      </c>
      <c r="AY130" s="9" t="s">
        <v>83</v>
      </c>
      <c r="BE130" s="108">
        <f>IF(O130="základná",K130,0)</f>
        <v>0</v>
      </c>
      <c r="BF130" s="108">
        <f>IF(O130="znížená",K130,0)</f>
        <v>0</v>
      </c>
      <c r="BG130" s="108">
        <f>IF(O130="zákl. prenesená",K130,0)</f>
        <v>0</v>
      </c>
      <c r="BH130" s="108">
        <f>IF(O130="zníž. prenesená",K130,0)</f>
        <v>0</v>
      </c>
      <c r="BI130" s="108">
        <f>IF(O130="nulová",K130,0)</f>
        <v>0</v>
      </c>
      <c r="BJ130" s="9" t="s">
        <v>89</v>
      </c>
      <c r="BK130" s="109">
        <f>ROUND(P130*H130,3)</f>
        <v>0</v>
      </c>
      <c r="BL130" s="9" t="s">
        <v>88</v>
      </c>
      <c r="BM130" s="107" t="s">
        <v>105</v>
      </c>
    </row>
    <row r="131" spans="1:65" s="8" customFormat="1" x14ac:dyDescent="0.2">
      <c r="B131" s="112"/>
      <c r="D131" s="113" t="s">
        <v>101</v>
      </c>
      <c r="E131" s="114" t="s">
        <v>0</v>
      </c>
      <c r="F131" s="115" t="s">
        <v>106</v>
      </c>
      <c r="H131" s="116">
        <v>1.62</v>
      </c>
      <c r="M131" s="112"/>
      <c r="N131" s="117"/>
      <c r="O131" s="118"/>
      <c r="P131" s="118"/>
      <c r="Q131" s="118"/>
      <c r="R131" s="118"/>
      <c r="S131" s="118"/>
      <c r="T131" s="118"/>
      <c r="U131" s="118"/>
      <c r="V131" s="118"/>
      <c r="W131" s="118"/>
      <c r="X131" s="119"/>
      <c r="AT131" s="114" t="s">
        <v>101</v>
      </c>
      <c r="AU131" s="114" t="s">
        <v>89</v>
      </c>
      <c r="AV131" s="8" t="s">
        <v>89</v>
      </c>
      <c r="AW131" s="8" t="s">
        <v>2</v>
      </c>
      <c r="AX131" s="8" t="s">
        <v>46</v>
      </c>
      <c r="AY131" s="114" t="s">
        <v>83</v>
      </c>
    </row>
    <row r="132" spans="1:65" s="2" customFormat="1" ht="55.5" customHeight="1" x14ac:dyDescent="0.2">
      <c r="A132" s="17"/>
      <c r="B132" s="95"/>
      <c r="C132" s="96" t="s">
        <v>107</v>
      </c>
      <c r="D132" s="96" t="s">
        <v>84</v>
      </c>
      <c r="E132" s="97" t="s">
        <v>108</v>
      </c>
      <c r="F132" s="98" t="s">
        <v>109</v>
      </c>
      <c r="G132" s="99" t="s">
        <v>99</v>
      </c>
      <c r="H132" s="100">
        <v>10.944000000000001</v>
      </c>
      <c r="I132" s="100"/>
      <c r="J132" s="100"/>
      <c r="K132" s="100">
        <f>ROUND(P132*H132,3)</f>
        <v>0</v>
      </c>
      <c r="L132" s="101"/>
      <c r="M132" s="18"/>
      <c r="N132" s="102" t="s">
        <v>0</v>
      </c>
      <c r="O132" s="103" t="s">
        <v>28</v>
      </c>
      <c r="P132" s="104">
        <f>I132+J132</f>
        <v>0</v>
      </c>
      <c r="Q132" s="104">
        <f>ROUND(I132*H132,3)</f>
        <v>0</v>
      </c>
      <c r="R132" s="104">
        <f>ROUND(J132*H132,3)</f>
        <v>0</v>
      </c>
      <c r="S132" s="105">
        <v>6.9000000000000006E-2</v>
      </c>
      <c r="T132" s="105">
        <f>S132*H132</f>
        <v>0.75513600000000014</v>
      </c>
      <c r="U132" s="105">
        <v>0</v>
      </c>
      <c r="V132" s="105">
        <f>U132*H132</f>
        <v>0</v>
      </c>
      <c r="W132" s="105">
        <v>0</v>
      </c>
      <c r="X132" s="106">
        <f>W132*H132</f>
        <v>0</v>
      </c>
      <c r="Y132" s="17"/>
      <c r="Z132" s="17"/>
      <c r="AA132" s="17"/>
      <c r="AB132" s="17"/>
      <c r="AC132" s="17"/>
      <c r="AD132" s="17"/>
      <c r="AE132" s="17"/>
      <c r="AR132" s="107" t="s">
        <v>88</v>
      </c>
      <c r="AT132" s="107" t="s">
        <v>84</v>
      </c>
      <c r="AU132" s="107" t="s">
        <v>89</v>
      </c>
      <c r="AY132" s="9" t="s">
        <v>83</v>
      </c>
      <c r="BE132" s="108">
        <f>IF(O132="základná",K132,0)</f>
        <v>0</v>
      </c>
      <c r="BF132" s="108">
        <f>IF(O132="znížená",K132,0)</f>
        <v>0</v>
      </c>
      <c r="BG132" s="108">
        <f>IF(O132="zákl. prenesená",K132,0)</f>
        <v>0</v>
      </c>
      <c r="BH132" s="108">
        <f>IF(O132="zníž. prenesená",K132,0)</f>
        <v>0</v>
      </c>
      <c r="BI132" s="108">
        <f>IF(O132="nulová",K132,0)</f>
        <v>0</v>
      </c>
      <c r="BJ132" s="9" t="s">
        <v>89</v>
      </c>
      <c r="BK132" s="109">
        <f>ROUND(P132*H132,3)</f>
        <v>0</v>
      </c>
      <c r="BL132" s="9" t="s">
        <v>88</v>
      </c>
      <c r="BM132" s="107" t="s">
        <v>110</v>
      </c>
    </row>
    <row r="133" spans="1:65" s="8" customFormat="1" x14ac:dyDescent="0.2">
      <c r="B133" s="112"/>
      <c r="D133" s="113" t="s">
        <v>101</v>
      </c>
      <c r="E133" s="114" t="s">
        <v>0</v>
      </c>
      <c r="F133" s="115" t="s">
        <v>111</v>
      </c>
      <c r="H133" s="116">
        <v>10.944000000000001</v>
      </c>
      <c r="M133" s="112"/>
      <c r="N133" s="117"/>
      <c r="O133" s="118"/>
      <c r="P133" s="118"/>
      <c r="Q133" s="118"/>
      <c r="R133" s="118"/>
      <c r="S133" s="118"/>
      <c r="T133" s="118"/>
      <c r="U133" s="118"/>
      <c r="V133" s="118"/>
      <c r="W133" s="118"/>
      <c r="X133" s="119"/>
      <c r="AT133" s="114" t="s">
        <v>101</v>
      </c>
      <c r="AU133" s="114" t="s">
        <v>89</v>
      </c>
      <c r="AV133" s="8" t="s">
        <v>89</v>
      </c>
      <c r="AW133" s="8" t="s">
        <v>2</v>
      </c>
      <c r="AX133" s="8" t="s">
        <v>46</v>
      </c>
      <c r="AY133" s="114" t="s">
        <v>83</v>
      </c>
    </row>
    <row r="134" spans="1:65" s="2" customFormat="1" ht="49.2" customHeight="1" x14ac:dyDescent="0.2">
      <c r="A134" s="17"/>
      <c r="B134" s="95"/>
      <c r="C134" s="96" t="s">
        <v>112</v>
      </c>
      <c r="D134" s="96" t="s">
        <v>84</v>
      </c>
      <c r="E134" s="97" t="s">
        <v>113</v>
      </c>
      <c r="F134" s="98" t="s">
        <v>114</v>
      </c>
      <c r="G134" s="99" t="s">
        <v>115</v>
      </c>
      <c r="H134" s="100">
        <v>31.08</v>
      </c>
      <c r="I134" s="100"/>
      <c r="J134" s="100"/>
      <c r="K134" s="100">
        <f>ROUND(P134*H134,3)</f>
        <v>0</v>
      </c>
      <c r="L134" s="101"/>
      <c r="M134" s="18"/>
      <c r="N134" s="102" t="s">
        <v>0</v>
      </c>
      <c r="O134" s="103" t="s">
        <v>28</v>
      </c>
      <c r="P134" s="104">
        <f>I134+J134</f>
        <v>0</v>
      </c>
      <c r="Q134" s="104">
        <f>ROUND(I134*H134,3)</f>
        <v>0</v>
      </c>
      <c r="R134" s="104">
        <f>ROUND(J134*H134,3)</f>
        <v>0</v>
      </c>
      <c r="S134" s="105">
        <v>1.2E-2</v>
      </c>
      <c r="T134" s="105">
        <f>S134*H134</f>
        <v>0.37296000000000001</v>
      </c>
      <c r="U134" s="105">
        <v>0</v>
      </c>
      <c r="V134" s="105">
        <f>U134*H134</f>
        <v>0</v>
      </c>
      <c r="W134" s="105">
        <v>0</v>
      </c>
      <c r="X134" s="106">
        <f>W134*H134</f>
        <v>0</v>
      </c>
      <c r="Y134" s="17"/>
      <c r="Z134" s="17"/>
      <c r="AA134" s="17"/>
      <c r="AB134" s="17"/>
      <c r="AC134" s="17"/>
      <c r="AD134" s="17"/>
      <c r="AE134" s="17"/>
      <c r="AR134" s="107" t="s">
        <v>88</v>
      </c>
      <c r="AT134" s="107" t="s">
        <v>84</v>
      </c>
      <c r="AU134" s="107" t="s">
        <v>89</v>
      </c>
      <c r="AY134" s="9" t="s">
        <v>83</v>
      </c>
      <c r="BE134" s="108">
        <f>IF(O134="základná",K134,0)</f>
        <v>0</v>
      </c>
      <c r="BF134" s="108">
        <f>IF(O134="znížená",K134,0)</f>
        <v>0</v>
      </c>
      <c r="BG134" s="108">
        <f>IF(O134="zákl. prenesená",K134,0)</f>
        <v>0</v>
      </c>
      <c r="BH134" s="108">
        <f>IF(O134="zníž. prenesená",K134,0)</f>
        <v>0</v>
      </c>
      <c r="BI134" s="108">
        <f>IF(O134="nulová",K134,0)</f>
        <v>0</v>
      </c>
      <c r="BJ134" s="9" t="s">
        <v>89</v>
      </c>
      <c r="BK134" s="109">
        <f>ROUND(P134*H134,3)</f>
        <v>0</v>
      </c>
      <c r="BL134" s="9" t="s">
        <v>88</v>
      </c>
      <c r="BM134" s="107" t="s">
        <v>116</v>
      </c>
    </row>
    <row r="135" spans="1:65" s="8" customFormat="1" x14ac:dyDescent="0.2">
      <c r="B135" s="112"/>
      <c r="D135" s="113" t="s">
        <v>101</v>
      </c>
      <c r="E135" s="114" t="s">
        <v>0</v>
      </c>
      <c r="F135" s="115" t="s">
        <v>117</v>
      </c>
      <c r="H135" s="116">
        <v>31.08</v>
      </c>
      <c r="M135" s="112"/>
      <c r="N135" s="117"/>
      <c r="O135" s="118"/>
      <c r="P135" s="118"/>
      <c r="Q135" s="118"/>
      <c r="R135" s="118"/>
      <c r="S135" s="118"/>
      <c r="T135" s="118"/>
      <c r="U135" s="118"/>
      <c r="V135" s="118"/>
      <c r="W135" s="118"/>
      <c r="X135" s="119"/>
      <c r="AT135" s="114" t="s">
        <v>101</v>
      </c>
      <c r="AU135" s="114" t="s">
        <v>89</v>
      </c>
      <c r="AV135" s="8" t="s">
        <v>89</v>
      </c>
      <c r="AW135" s="8" t="s">
        <v>2</v>
      </c>
      <c r="AX135" s="8" t="s">
        <v>46</v>
      </c>
      <c r="AY135" s="114" t="s">
        <v>83</v>
      </c>
    </row>
    <row r="136" spans="1:65" s="7" customFormat="1" ht="22.95" customHeight="1" x14ac:dyDescent="0.25">
      <c r="B136" s="84"/>
      <c r="D136" s="85" t="s">
        <v>44</v>
      </c>
      <c r="E136" s="110" t="s">
        <v>88</v>
      </c>
      <c r="F136" s="110" t="s">
        <v>118</v>
      </c>
      <c r="K136" s="111">
        <f>BK136</f>
        <v>0</v>
      </c>
      <c r="M136" s="84"/>
      <c r="N136" s="88"/>
      <c r="O136" s="89"/>
      <c r="P136" s="89"/>
      <c r="Q136" s="90">
        <f>SUM(Q137:Q140)</f>
        <v>0</v>
      </c>
      <c r="R136" s="90">
        <f>SUM(R137:R140)</f>
        <v>0</v>
      </c>
      <c r="S136" s="89"/>
      <c r="T136" s="91">
        <f>SUM(T137:T140)</f>
        <v>22.180745999999999</v>
      </c>
      <c r="U136" s="89"/>
      <c r="V136" s="91">
        <f>SUM(V137:V140)</f>
        <v>28.168643820000003</v>
      </c>
      <c r="W136" s="89"/>
      <c r="X136" s="92">
        <f>SUM(X137:X140)</f>
        <v>0</v>
      </c>
      <c r="AR136" s="85" t="s">
        <v>46</v>
      </c>
      <c r="AT136" s="93" t="s">
        <v>44</v>
      </c>
      <c r="AU136" s="93" t="s">
        <v>46</v>
      </c>
      <c r="AY136" s="85" t="s">
        <v>83</v>
      </c>
      <c r="BK136" s="94">
        <f>SUM(BK137:BK140)</f>
        <v>0</v>
      </c>
    </row>
    <row r="137" spans="1:65" s="2" customFormat="1" ht="37.950000000000003" customHeight="1" x14ac:dyDescent="0.2">
      <c r="A137" s="17"/>
      <c r="B137" s="95"/>
      <c r="C137" s="96" t="s">
        <v>119</v>
      </c>
      <c r="D137" s="96" t="s">
        <v>84</v>
      </c>
      <c r="E137" s="97" t="s">
        <v>120</v>
      </c>
      <c r="F137" s="98" t="s">
        <v>121</v>
      </c>
      <c r="G137" s="99" t="s">
        <v>99</v>
      </c>
      <c r="H137" s="100">
        <v>10.134</v>
      </c>
      <c r="I137" s="100"/>
      <c r="J137" s="100"/>
      <c r="K137" s="100">
        <f>ROUND(P137*H137,3)</f>
        <v>0</v>
      </c>
      <c r="L137" s="101"/>
      <c r="M137" s="18"/>
      <c r="N137" s="102" t="s">
        <v>0</v>
      </c>
      <c r="O137" s="103" t="s">
        <v>28</v>
      </c>
      <c r="P137" s="104">
        <f>I137+J137</f>
        <v>0</v>
      </c>
      <c r="Q137" s="104">
        <f>ROUND(I137*H137,3)</f>
        <v>0</v>
      </c>
      <c r="R137" s="104">
        <f>ROUND(J137*H137,3)</f>
        <v>0</v>
      </c>
      <c r="S137" s="105">
        <v>1.603</v>
      </c>
      <c r="T137" s="105">
        <f>S137*H137</f>
        <v>16.244802</v>
      </c>
      <c r="U137" s="105">
        <v>1.8907700000000001</v>
      </c>
      <c r="V137" s="105">
        <f>U137*H137</f>
        <v>19.161063180000003</v>
      </c>
      <c r="W137" s="105">
        <v>0</v>
      </c>
      <c r="X137" s="106">
        <f>W137*H137</f>
        <v>0</v>
      </c>
      <c r="Y137" s="17"/>
      <c r="Z137" s="17"/>
      <c r="AA137" s="17"/>
      <c r="AB137" s="17"/>
      <c r="AC137" s="17"/>
      <c r="AD137" s="17"/>
      <c r="AE137" s="17"/>
      <c r="AR137" s="107" t="s">
        <v>88</v>
      </c>
      <c r="AT137" s="107" t="s">
        <v>84</v>
      </c>
      <c r="AU137" s="107" t="s">
        <v>89</v>
      </c>
      <c r="AY137" s="9" t="s">
        <v>83</v>
      </c>
      <c r="BE137" s="108">
        <f>IF(O137="základná",K137,0)</f>
        <v>0</v>
      </c>
      <c r="BF137" s="108">
        <f>IF(O137="znížená",K137,0)</f>
        <v>0</v>
      </c>
      <c r="BG137" s="108">
        <f>IF(O137="zákl. prenesená",K137,0)</f>
        <v>0</v>
      </c>
      <c r="BH137" s="108">
        <f>IF(O137="zníž. prenesená",K137,0)</f>
        <v>0</v>
      </c>
      <c r="BI137" s="108">
        <f>IF(O137="nulová",K137,0)</f>
        <v>0</v>
      </c>
      <c r="BJ137" s="9" t="s">
        <v>89</v>
      </c>
      <c r="BK137" s="109">
        <f>ROUND(P137*H137,3)</f>
        <v>0</v>
      </c>
      <c r="BL137" s="9" t="s">
        <v>88</v>
      </c>
      <c r="BM137" s="107" t="s">
        <v>122</v>
      </c>
    </row>
    <row r="138" spans="1:65" s="8" customFormat="1" x14ac:dyDescent="0.2">
      <c r="B138" s="112"/>
      <c r="D138" s="113" t="s">
        <v>101</v>
      </c>
      <c r="E138" s="114" t="s">
        <v>0</v>
      </c>
      <c r="F138" s="115" t="s">
        <v>123</v>
      </c>
      <c r="H138" s="116">
        <v>10.134</v>
      </c>
      <c r="M138" s="112"/>
      <c r="N138" s="117"/>
      <c r="O138" s="118"/>
      <c r="P138" s="118"/>
      <c r="Q138" s="118"/>
      <c r="R138" s="118"/>
      <c r="S138" s="118"/>
      <c r="T138" s="118"/>
      <c r="U138" s="118"/>
      <c r="V138" s="118"/>
      <c r="W138" s="118"/>
      <c r="X138" s="119"/>
      <c r="AT138" s="114" t="s">
        <v>101</v>
      </c>
      <c r="AU138" s="114" t="s">
        <v>89</v>
      </c>
      <c r="AV138" s="8" t="s">
        <v>89</v>
      </c>
      <c r="AW138" s="8" t="s">
        <v>2</v>
      </c>
      <c r="AX138" s="8" t="s">
        <v>46</v>
      </c>
      <c r="AY138" s="114" t="s">
        <v>83</v>
      </c>
    </row>
    <row r="139" spans="1:65" s="2" customFormat="1" ht="33" customHeight="1" x14ac:dyDescent="0.2">
      <c r="A139" s="17"/>
      <c r="B139" s="95"/>
      <c r="C139" s="96" t="s">
        <v>124</v>
      </c>
      <c r="D139" s="96" t="s">
        <v>84</v>
      </c>
      <c r="E139" s="97" t="s">
        <v>125</v>
      </c>
      <c r="F139" s="98" t="s">
        <v>126</v>
      </c>
      <c r="G139" s="99" t="s">
        <v>99</v>
      </c>
      <c r="H139" s="100">
        <v>4.7640000000000002</v>
      </c>
      <c r="I139" s="100"/>
      <c r="J139" s="100"/>
      <c r="K139" s="100">
        <f>ROUND(P139*H139,3)</f>
        <v>0</v>
      </c>
      <c r="L139" s="101"/>
      <c r="M139" s="18"/>
      <c r="N139" s="102" t="s">
        <v>0</v>
      </c>
      <c r="O139" s="103" t="s">
        <v>28</v>
      </c>
      <c r="P139" s="104">
        <f>I139+J139</f>
        <v>0</v>
      </c>
      <c r="Q139" s="104">
        <f>ROUND(I139*H139,3)</f>
        <v>0</v>
      </c>
      <c r="R139" s="104">
        <f>ROUND(J139*H139,3)</f>
        <v>0</v>
      </c>
      <c r="S139" s="105">
        <v>1.246</v>
      </c>
      <c r="T139" s="105">
        <f>S139*H139</f>
        <v>5.9359440000000001</v>
      </c>
      <c r="U139" s="105">
        <v>1.89076</v>
      </c>
      <c r="V139" s="105">
        <f>U139*H139</f>
        <v>9.0075806400000005</v>
      </c>
      <c r="W139" s="105">
        <v>0</v>
      </c>
      <c r="X139" s="106">
        <f>W139*H139</f>
        <v>0</v>
      </c>
      <c r="Y139" s="17"/>
      <c r="Z139" s="17"/>
      <c r="AA139" s="17"/>
      <c r="AB139" s="17"/>
      <c r="AC139" s="17"/>
      <c r="AD139" s="17"/>
      <c r="AE139" s="17"/>
      <c r="AR139" s="107" t="s">
        <v>88</v>
      </c>
      <c r="AT139" s="107" t="s">
        <v>84</v>
      </c>
      <c r="AU139" s="107" t="s">
        <v>89</v>
      </c>
      <c r="AY139" s="9" t="s">
        <v>83</v>
      </c>
      <c r="BE139" s="108">
        <f>IF(O139="základná",K139,0)</f>
        <v>0</v>
      </c>
      <c r="BF139" s="108">
        <f>IF(O139="znížená",K139,0)</f>
        <v>0</v>
      </c>
      <c r="BG139" s="108">
        <f>IF(O139="zákl. prenesená",K139,0)</f>
        <v>0</v>
      </c>
      <c r="BH139" s="108">
        <f>IF(O139="zníž. prenesená",K139,0)</f>
        <v>0</v>
      </c>
      <c r="BI139" s="108">
        <f>IF(O139="nulová",K139,0)</f>
        <v>0</v>
      </c>
      <c r="BJ139" s="9" t="s">
        <v>89</v>
      </c>
      <c r="BK139" s="109">
        <f>ROUND(P139*H139,3)</f>
        <v>0</v>
      </c>
      <c r="BL139" s="9" t="s">
        <v>88</v>
      </c>
      <c r="BM139" s="107" t="s">
        <v>127</v>
      </c>
    </row>
    <row r="140" spans="1:65" s="8" customFormat="1" x14ac:dyDescent="0.2">
      <c r="B140" s="112"/>
      <c r="D140" s="113" t="s">
        <v>101</v>
      </c>
      <c r="E140" s="114" t="s">
        <v>0</v>
      </c>
      <c r="F140" s="115" t="s">
        <v>128</v>
      </c>
      <c r="H140" s="116">
        <v>4.7640000000000002</v>
      </c>
      <c r="M140" s="112"/>
      <c r="N140" s="117"/>
      <c r="O140" s="118"/>
      <c r="P140" s="118"/>
      <c r="Q140" s="118"/>
      <c r="R140" s="118"/>
      <c r="S140" s="118"/>
      <c r="T140" s="118"/>
      <c r="U140" s="118"/>
      <c r="V140" s="118"/>
      <c r="W140" s="118"/>
      <c r="X140" s="119"/>
      <c r="AT140" s="114" t="s">
        <v>101</v>
      </c>
      <c r="AU140" s="114" t="s">
        <v>89</v>
      </c>
      <c r="AV140" s="8" t="s">
        <v>89</v>
      </c>
      <c r="AW140" s="8" t="s">
        <v>2</v>
      </c>
      <c r="AX140" s="8" t="s">
        <v>46</v>
      </c>
      <c r="AY140" s="114" t="s">
        <v>83</v>
      </c>
    </row>
    <row r="141" spans="1:65" s="7" customFormat="1" ht="22.95" customHeight="1" x14ac:dyDescent="0.25">
      <c r="B141" s="84"/>
      <c r="D141" s="85" t="s">
        <v>44</v>
      </c>
      <c r="E141" s="110" t="s">
        <v>107</v>
      </c>
      <c r="F141" s="110" t="s">
        <v>129</v>
      </c>
      <c r="K141" s="111">
        <f>BK141</f>
        <v>0</v>
      </c>
      <c r="M141" s="84"/>
      <c r="N141" s="88"/>
      <c r="O141" s="89"/>
      <c r="P141" s="89"/>
      <c r="Q141" s="90">
        <f>SUM(Q142:Q146)</f>
        <v>0</v>
      </c>
      <c r="R141" s="90">
        <f>SUM(R142:R146)</f>
        <v>0</v>
      </c>
      <c r="S141" s="89"/>
      <c r="T141" s="91">
        <f>SUM(T142:T146)</f>
        <v>0.82936800000000011</v>
      </c>
      <c r="U141" s="89"/>
      <c r="V141" s="91">
        <f>SUM(V142:V146)</f>
        <v>9.7325999999999997</v>
      </c>
      <c r="W141" s="89"/>
      <c r="X141" s="92">
        <f>SUM(X142:X146)</f>
        <v>0</v>
      </c>
      <c r="AR141" s="85" t="s">
        <v>46</v>
      </c>
      <c r="AT141" s="93" t="s">
        <v>44</v>
      </c>
      <c r="AU141" s="93" t="s">
        <v>46</v>
      </c>
      <c r="AY141" s="85" t="s">
        <v>83</v>
      </c>
      <c r="BK141" s="94">
        <f>SUM(BK142:BK146)</f>
        <v>0</v>
      </c>
    </row>
    <row r="142" spans="1:65" s="2" customFormat="1" ht="33" customHeight="1" x14ac:dyDescent="0.2">
      <c r="A142" s="17"/>
      <c r="B142" s="95"/>
      <c r="C142" s="96" t="s">
        <v>130</v>
      </c>
      <c r="D142" s="96" t="s">
        <v>84</v>
      </c>
      <c r="E142" s="97" t="s">
        <v>131</v>
      </c>
      <c r="F142" s="98" t="s">
        <v>132</v>
      </c>
      <c r="G142" s="99" t="s">
        <v>133</v>
      </c>
      <c r="H142" s="100">
        <v>28.8</v>
      </c>
      <c r="I142" s="100"/>
      <c r="J142" s="100"/>
      <c r="K142" s="100">
        <f>ROUND(P142*H142,3)</f>
        <v>0</v>
      </c>
      <c r="L142" s="101"/>
      <c r="M142" s="18"/>
      <c r="N142" s="102" t="s">
        <v>0</v>
      </c>
      <c r="O142" s="103" t="s">
        <v>28</v>
      </c>
      <c r="P142" s="104">
        <f>I142+J142</f>
        <v>0</v>
      </c>
      <c r="Q142" s="104">
        <f>ROUND(I142*H142,3)</f>
        <v>0</v>
      </c>
      <c r="R142" s="104">
        <f>ROUND(J142*H142,3)</f>
        <v>0</v>
      </c>
      <c r="S142" s="105">
        <v>1.512E-2</v>
      </c>
      <c r="T142" s="105">
        <f>S142*H142</f>
        <v>0.43545600000000001</v>
      </c>
      <c r="U142" s="105">
        <v>0.30359999999999998</v>
      </c>
      <c r="V142" s="105">
        <f>U142*H142</f>
        <v>8.7436799999999995</v>
      </c>
      <c r="W142" s="105">
        <v>0</v>
      </c>
      <c r="X142" s="106">
        <f>W142*H142</f>
        <v>0</v>
      </c>
      <c r="Y142" s="17"/>
      <c r="Z142" s="17"/>
      <c r="AA142" s="17"/>
      <c r="AB142" s="17"/>
      <c r="AC142" s="17"/>
      <c r="AD142" s="17"/>
      <c r="AE142" s="17"/>
      <c r="AR142" s="107" t="s">
        <v>88</v>
      </c>
      <c r="AT142" s="107" t="s">
        <v>84</v>
      </c>
      <c r="AU142" s="107" t="s">
        <v>89</v>
      </c>
      <c r="AY142" s="9" t="s">
        <v>83</v>
      </c>
      <c r="BE142" s="108">
        <f>IF(O142="základná",K142,0)</f>
        <v>0</v>
      </c>
      <c r="BF142" s="108">
        <f>IF(O142="znížená",K142,0)</f>
        <v>0</v>
      </c>
      <c r="BG142" s="108">
        <f>IF(O142="zákl. prenesená",K142,0)</f>
        <v>0</v>
      </c>
      <c r="BH142" s="108">
        <f>IF(O142="zníž. prenesená",K142,0)</f>
        <v>0</v>
      </c>
      <c r="BI142" s="108">
        <f>IF(O142="nulová",K142,0)</f>
        <v>0</v>
      </c>
      <c r="BJ142" s="9" t="s">
        <v>89</v>
      </c>
      <c r="BK142" s="109">
        <f>ROUND(P142*H142,3)</f>
        <v>0</v>
      </c>
      <c r="BL142" s="9" t="s">
        <v>88</v>
      </c>
      <c r="BM142" s="107" t="s">
        <v>134</v>
      </c>
    </row>
    <row r="143" spans="1:65" s="8" customFormat="1" x14ac:dyDescent="0.2">
      <c r="B143" s="112"/>
      <c r="D143" s="113" t="s">
        <v>101</v>
      </c>
      <c r="E143" s="114" t="s">
        <v>0</v>
      </c>
      <c r="F143" s="115" t="s">
        <v>135</v>
      </c>
      <c r="H143" s="116">
        <v>28.8</v>
      </c>
      <c r="M143" s="112"/>
      <c r="N143" s="117"/>
      <c r="O143" s="118"/>
      <c r="P143" s="118"/>
      <c r="Q143" s="118"/>
      <c r="R143" s="118"/>
      <c r="S143" s="118"/>
      <c r="T143" s="118"/>
      <c r="U143" s="118"/>
      <c r="V143" s="118"/>
      <c r="W143" s="118"/>
      <c r="X143" s="119"/>
      <c r="AT143" s="114" t="s">
        <v>101</v>
      </c>
      <c r="AU143" s="114" t="s">
        <v>89</v>
      </c>
      <c r="AV143" s="8" t="s">
        <v>89</v>
      </c>
      <c r="AW143" s="8" t="s">
        <v>2</v>
      </c>
      <c r="AX143" s="8" t="s">
        <v>46</v>
      </c>
      <c r="AY143" s="114" t="s">
        <v>83</v>
      </c>
    </row>
    <row r="144" spans="1:65" s="2" customFormat="1" ht="24.15" customHeight="1" x14ac:dyDescent="0.2">
      <c r="A144" s="17"/>
      <c r="B144" s="95"/>
      <c r="C144" s="96" t="s">
        <v>136</v>
      </c>
      <c r="D144" s="96" t="s">
        <v>84</v>
      </c>
      <c r="E144" s="97" t="s">
        <v>137</v>
      </c>
      <c r="F144" s="98" t="s">
        <v>138</v>
      </c>
      <c r="G144" s="99" t="s">
        <v>133</v>
      </c>
      <c r="H144" s="100">
        <v>3.6</v>
      </c>
      <c r="I144" s="100"/>
      <c r="J144" s="100"/>
      <c r="K144" s="100">
        <f>ROUND(P144*H144,3)</f>
        <v>0</v>
      </c>
      <c r="L144" s="101"/>
      <c r="M144" s="18"/>
      <c r="N144" s="102" t="s">
        <v>0</v>
      </c>
      <c r="O144" s="103" t="s">
        <v>28</v>
      </c>
      <c r="P144" s="104">
        <f>I144+J144</f>
        <v>0</v>
      </c>
      <c r="Q144" s="104">
        <f>ROUND(I144*H144,3)</f>
        <v>0</v>
      </c>
      <c r="R144" s="104">
        <f>ROUND(J144*H144,3)</f>
        <v>0</v>
      </c>
      <c r="S144" s="105">
        <v>3.8420000000000003E-2</v>
      </c>
      <c r="T144" s="105">
        <f>S144*H144</f>
        <v>0.13831200000000002</v>
      </c>
      <c r="U144" s="105">
        <v>0.14504</v>
      </c>
      <c r="V144" s="105">
        <f>U144*H144</f>
        <v>0.52214400000000005</v>
      </c>
      <c r="W144" s="105">
        <v>0</v>
      </c>
      <c r="X144" s="106">
        <f>W144*H144</f>
        <v>0</v>
      </c>
      <c r="Y144" s="17"/>
      <c r="Z144" s="17"/>
      <c r="AA144" s="17"/>
      <c r="AB144" s="17"/>
      <c r="AC144" s="17"/>
      <c r="AD144" s="17"/>
      <c r="AE144" s="17"/>
      <c r="AR144" s="107" t="s">
        <v>88</v>
      </c>
      <c r="AT144" s="107" t="s">
        <v>84</v>
      </c>
      <c r="AU144" s="107" t="s">
        <v>89</v>
      </c>
      <c r="AY144" s="9" t="s">
        <v>83</v>
      </c>
      <c r="BE144" s="108">
        <f>IF(O144="základná",K144,0)</f>
        <v>0</v>
      </c>
      <c r="BF144" s="108">
        <f>IF(O144="znížená",K144,0)</f>
        <v>0</v>
      </c>
      <c r="BG144" s="108">
        <f>IF(O144="zákl. prenesená",K144,0)</f>
        <v>0</v>
      </c>
      <c r="BH144" s="108">
        <f>IF(O144="zníž. prenesená",K144,0)</f>
        <v>0</v>
      </c>
      <c r="BI144" s="108">
        <f>IF(O144="nulová",K144,0)</f>
        <v>0</v>
      </c>
      <c r="BJ144" s="9" t="s">
        <v>89</v>
      </c>
      <c r="BK144" s="109">
        <f>ROUND(P144*H144,3)</f>
        <v>0</v>
      </c>
      <c r="BL144" s="9" t="s">
        <v>88</v>
      </c>
      <c r="BM144" s="107" t="s">
        <v>139</v>
      </c>
    </row>
    <row r="145" spans="1:65" s="8" customFormat="1" x14ac:dyDescent="0.2">
      <c r="B145" s="112"/>
      <c r="D145" s="113" t="s">
        <v>101</v>
      </c>
      <c r="E145" s="114" t="s">
        <v>0</v>
      </c>
      <c r="F145" s="115" t="s">
        <v>140</v>
      </c>
      <c r="H145" s="116">
        <v>3.6</v>
      </c>
      <c r="M145" s="112"/>
      <c r="N145" s="117"/>
      <c r="O145" s="118"/>
      <c r="P145" s="118"/>
      <c r="Q145" s="118"/>
      <c r="R145" s="118"/>
      <c r="S145" s="118"/>
      <c r="T145" s="118"/>
      <c r="U145" s="118"/>
      <c r="V145" s="118"/>
      <c r="W145" s="118"/>
      <c r="X145" s="119"/>
      <c r="AT145" s="114" t="s">
        <v>101</v>
      </c>
      <c r="AU145" s="114" t="s">
        <v>89</v>
      </c>
      <c r="AV145" s="8" t="s">
        <v>89</v>
      </c>
      <c r="AW145" s="8" t="s">
        <v>2</v>
      </c>
      <c r="AX145" s="8" t="s">
        <v>46</v>
      </c>
      <c r="AY145" s="114" t="s">
        <v>83</v>
      </c>
    </row>
    <row r="146" spans="1:65" s="2" customFormat="1" ht="44.25" customHeight="1" x14ac:dyDescent="0.2">
      <c r="A146" s="17"/>
      <c r="B146" s="95"/>
      <c r="C146" s="96" t="s">
        <v>141</v>
      </c>
      <c r="D146" s="96" t="s">
        <v>84</v>
      </c>
      <c r="E146" s="97" t="s">
        <v>142</v>
      </c>
      <c r="F146" s="98" t="s">
        <v>143</v>
      </c>
      <c r="G146" s="99" t="s">
        <v>133</v>
      </c>
      <c r="H146" s="100">
        <v>3.6</v>
      </c>
      <c r="I146" s="100"/>
      <c r="J146" s="100"/>
      <c r="K146" s="100">
        <f>ROUND(P146*H146,3)</f>
        <v>0</v>
      </c>
      <c r="L146" s="101"/>
      <c r="M146" s="18"/>
      <c r="N146" s="102" t="s">
        <v>0</v>
      </c>
      <c r="O146" s="103" t="s">
        <v>28</v>
      </c>
      <c r="P146" s="104">
        <f>I146+J146</f>
        <v>0</v>
      </c>
      <c r="Q146" s="104">
        <f>ROUND(I146*H146,3)</f>
        <v>0</v>
      </c>
      <c r="R146" s="104">
        <f>ROUND(J146*H146,3)</f>
        <v>0</v>
      </c>
      <c r="S146" s="105">
        <v>7.0999999999999994E-2</v>
      </c>
      <c r="T146" s="105">
        <f>S146*H146</f>
        <v>0.25559999999999999</v>
      </c>
      <c r="U146" s="105">
        <v>0.12966</v>
      </c>
      <c r="V146" s="105">
        <f>U146*H146</f>
        <v>0.46677600000000002</v>
      </c>
      <c r="W146" s="105">
        <v>0</v>
      </c>
      <c r="X146" s="106">
        <f>W146*H146</f>
        <v>0</v>
      </c>
      <c r="Y146" s="17"/>
      <c r="Z146" s="17"/>
      <c r="AA146" s="17"/>
      <c r="AB146" s="17"/>
      <c r="AC146" s="17"/>
      <c r="AD146" s="17"/>
      <c r="AE146" s="17"/>
      <c r="AR146" s="107" t="s">
        <v>88</v>
      </c>
      <c r="AT146" s="107" t="s">
        <v>84</v>
      </c>
      <c r="AU146" s="107" t="s">
        <v>89</v>
      </c>
      <c r="AY146" s="9" t="s">
        <v>83</v>
      </c>
      <c r="BE146" s="108">
        <f>IF(O146="základná",K146,0)</f>
        <v>0</v>
      </c>
      <c r="BF146" s="108">
        <f>IF(O146="znížená",K146,0)</f>
        <v>0</v>
      </c>
      <c r="BG146" s="108">
        <f>IF(O146="zákl. prenesená",K146,0)</f>
        <v>0</v>
      </c>
      <c r="BH146" s="108">
        <f>IF(O146="zníž. prenesená",K146,0)</f>
        <v>0</v>
      </c>
      <c r="BI146" s="108">
        <f>IF(O146="nulová",K146,0)</f>
        <v>0</v>
      </c>
      <c r="BJ146" s="9" t="s">
        <v>89</v>
      </c>
      <c r="BK146" s="109">
        <f>ROUND(P146*H146,3)</f>
        <v>0</v>
      </c>
      <c r="BL146" s="9" t="s">
        <v>88</v>
      </c>
      <c r="BM146" s="107" t="s">
        <v>144</v>
      </c>
    </row>
    <row r="147" spans="1:65" s="7" customFormat="1" ht="22.95" customHeight="1" x14ac:dyDescent="0.25">
      <c r="B147" s="84"/>
      <c r="D147" s="85" t="s">
        <v>44</v>
      </c>
      <c r="E147" s="110" t="s">
        <v>112</v>
      </c>
      <c r="F147" s="110" t="s">
        <v>145</v>
      </c>
      <c r="K147" s="111">
        <f>BK147</f>
        <v>0</v>
      </c>
      <c r="M147" s="84"/>
      <c r="N147" s="88"/>
      <c r="O147" s="89"/>
      <c r="P147" s="89"/>
      <c r="Q147" s="90">
        <f>SUM(Q148:Q149)</f>
        <v>0</v>
      </c>
      <c r="R147" s="90">
        <f>SUM(R148:R149)</f>
        <v>0</v>
      </c>
      <c r="S147" s="89"/>
      <c r="T147" s="91">
        <f>SUM(T148:T149)</f>
        <v>4.7039999999999997</v>
      </c>
      <c r="U147" s="89"/>
      <c r="V147" s="91">
        <f>SUM(V148:V149)</f>
        <v>2.1000000000000001E-4</v>
      </c>
      <c r="W147" s="89"/>
      <c r="X147" s="92">
        <f>SUM(X148:X149)</f>
        <v>0</v>
      </c>
      <c r="AR147" s="85" t="s">
        <v>46</v>
      </c>
      <c r="AT147" s="93" t="s">
        <v>44</v>
      </c>
      <c r="AU147" s="93" t="s">
        <v>46</v>
      </c>
      <c r="AY147" s="85" t="s">
        <v>83</v>
      </c>
      <c r="BK147" s="94">
        <f>SUM(BK148:BK149)</f>
        <v>0</v>
      </c>
    </row>
    <row r="148" spans="1:65" s="2" customFormat="1" ht="37.950000000000003" customHeight="1" x14ac:dyDescent="0.2">
      <c r="A148" s="17"/>
      <c r="B148" s="95"/>
      <c r="C148" s="96" t="s">
        <v>146</v>
      </c>
      <c r="D148" s="96" t="s">
        <v>84</v>
      </c>
      <c r="E148" s="97" t="s">
        <v>147</v>
      </c>
      <c r="F148" s="98" t="s">
        <v>148</v>
      </c>
      <c r="G148" s="99" t="s">
        <v>115</v>
      </c>
      <c r="H148" s="100">
        <v>21</v>
      </c>
      <c r="I148" s="100"/>
      <c r="J148" s="100"/>
      <c r="K148" s="100">
        <f>ROUND(P148*H148,3)</f>
        <v>0</v>
      </c>
      <c r="L148" s="101"/>
      <c r="M148" s="18"/>
      <c r="N148" s="102" t="s">
        <v>0</v>
      </c>
      <c r="O148" s="103" t="s">
        <v>28</v>
      </c>
      <c r="P148" s="104">
        <f>I148+J148</f>
        <v>0</v>
      </c>
      <c r="Q148" s="104">
        <f>ROUND(I148*H148,3)</f>
        <v>0</v>
      </c>
      <c r="R148" s="104">
        <f>ROUND(J148*H148,3)</f>
        <v>0</v>
      </c>
      <c r="S148" s="105">
        <v>0.224</v>
      </c>
      <c r="T148" s="105">
        <f>S148*H148</f>
        <v>4.7039999999999997</v>
      </c>
      <c r="U148" s="105">
        <v>1.0000000000000001E-5</v>
      </c>
      <c r="V148" s="105">
        <f>U148*H148</f>
        <v>2.1000000000000001E-4</v>
      </c>
      <c r="W148" s="105">
        <v>0</v>
      </c>
      <c r="X148" s="106">
        <f>W148*H148</f>
        <v>0</v>
      </c>
      <c r="Y148" s="17"/>
      <c r="Z148" s="17"/>
      <c r="AA148" s="17"/>
      <c r="AB148" s="17"/>
      <c r="AC148" s="17"/>
      <c r="AD148" s="17"/>
      <c r="AE148" s="17"/>
      <c r="AR148" s="107" t="s">
        <v>88</v>
      </c>
      <c r="AT148" s="107" t="s">
        <v>84</v>
      </c>
      <c r="AU148" s="107" t="s">
        <v>89</v>
      </c>
      <c r="AY148" s="9" t="s">
        <v>83</v>
      </c>
      <c r="BE148" s="108">
        <f>IF(O148="základná",K148,0)</f>
        <v>0</v>
      </c>
      <c r="BF148" s="108">
        <f>IF(O148="znížená",K148,0)</f>
        <v>0</v>
      </c>
      <c r="BG148" s="108">
        <f>IF(O148="zákl. prenesená",K148,0)</f>
        <v>0</v>
      </c>
      <c r="BH148" s="108">
        <f>IF(O148="zníž. prenesená",K148,0)</f>
        <v>0</v>
      </c>
      <c r="BI148" s="108">
        <f>IF(O148="nulová",K148,0)</f>
        <v>0</v>
      </c>
      <c r="BJ148" s="9" t="s">
        <v>89</v>
      </c>
      <c r="BK148" s="109">
        <f>ROUND(P148*H148,3)</f>
        <v>0</v>
      </c>
      <c r="BL148" s="9" t="s">
        <v>88</v>
      </c>
      <c r="BM148" s="107" t="s">
        <v>149</v>
      </c>
    </row>
    <row r="149" spans="1:65" s="8" customFormat="1" x14ac:dyDescent="0.2">
      <c r="B149" s="112"/>
      <c r="D149" s="113" t="s">
        <v>101</v>
      </c>
      <c r="E149" s="114" t="s">
        <v>0</v>
      </c>
      <c r="F149" s="115" t="s">
        <v>150</v>
      </c>
      <c r="H149" s="116">
        <v>21</v>
      </c>
      <c r="M149" s="112"/>
      <c r="N149" s="117"/>
      <c r="O149" s="118"/>
      <c r="P149" s="118"/>
      <c r="Q149" s="118"/>
      <c r="R149" s="118"/>
      <c r="S149" s="118"/>
      <c r="T149" s="118"/>
      <c r="U149" s="118"/>
      <c r="V149" s="118"/>
      <c r="W149" s="118"/>
      <c r="X149" s="119"/>
      <c r="AT149" s="114" t="s">
        <v>101</v>
      </c>
      <c r="AU149" s="114" t="s">
        <v>89</v>
      </c>
      <c r="AV149" s="8" t="s">
        <v>89</v>
      </c>
      <c r="AW149" s="8" t="s">
        <v>2</v>
      </c>
      <c r="AX149" s="8" t="s">
        <v>46</v>
      </c>
      <c r="AY149" s="114" t="s">
        <v>83</v>
      </c>
    </row>
    <row r="150" spans="1:65" s="7" customFormat="1" ht="22.95" customHeight="1" x14ac:dyDescent="0.25">
      <c r="B150" s="84"/>
      <c r="D150" s="85" t="s">
        <v>44</v>
      </c>
      <c r="E150" s="110" t="s">
        <v>124</v>
      </c>
      <c r="F150" s="110" t="s">
        <v>151</v>
      </c>
      <c r="K150" s="111">
        <f>BK150</f>
        <v>0</v>
      </c>
      <c r="M150" s="84"/>
      <c r="N150" s="88"/>
      <c r="O150" s="89"/>
      <c r="P150" s="89"/>
      <c r="Q150" s="90">
        <f>SUM(Q151:Q158)</f>
        <v>0</v>
      </c>
      <c r="R150" s="90">
        <f>SUM(R151:R158)</f>
        <v>0</v>
      </c>
      <c r="S150" s="89"/>
      <c r="T150" s="91">
        <f>SUM(T151:T158)</f>
        <v>17.1936</v>
      </c>
      <c r="U150" s="89"/>
      <c r="V150" s="91">
        <f>SUM(V151:V158)</f>
        <v>7.0719999999999991E-2</v>
      </c>
      <c r="W150" s="89"/>
      <c r="X150" s="92">
        <f>SUM(X151:X158)</f>
        <v>0</v>
      </c>
      <c r="AR150" s="85" t="s">
        <v>46</v>
      </c>
      <c r="AT150" s="93" t="s">
        <v>44</v>
      </c>
      <c r="AU150" s="93" t="s">
        <v>46</v>
      </c>
      <c r="AY150" s="85" t="s">
        <v>83</v>
      </c>
      <c r="BK150" s="94">
        <f>SUM(BK151:BK158)</f>
        <v>0</v>
      </c>
    </row>
    <row r="151" spans="1:65" s="2" customFormat="1" ht="33" customHeight="1" x14ac:dyDescent="0.2">
      <c r="A151" s="17"/>
      <c r="B151" s="95"/>
      <c r="C151" s="96" t="s">
        <v>152</v>
      </c>
      <c r="D151" s="96" t="s">
        <v>84</v>
      </c>
      <c r="E151" s="97" t="s">
        <v>153</v>
      </c>
      <c r="F151" s="98" t="s">
        <v>154</v>
      </c>
      <c r="G151" s="99" t="s">
        <v>115</v>
      </c>
      <c r="H151" s="100">
        <v>57.6</v>
      </c>
      <c r="I151" s="100"/>
      <c r="J151" s="100"/>
      <c r="K151" s="100">
        <f>ROUND(P151*H151,3)</f>
        <v>0</v>
      </c>
      <c r="L151" s="101"/>
      <c r="M151" s="18"/>
      <c r="N151" s="102" t="s">
        <v>0</v>
      </c>
      <c r="O151" s="103" t="s">
        <v>28</v>
      </c>
      <c r="P151" s="104">
        <f>I151+J151</f>
        <v>0</v>
      </c>
      <c r="Q151" s="104">
        <f>ROUND(I151*H151,3)</f>
        <v>0</v>
      </c>
      <c r="R151" s="104">
        <f>ROUND(J151*H151,3)</f>
        <v>0</v>
      </c>
      <c r="S151" s="105">
        <v>3.5999999999999997E-2</v>
      </c>
      <c r="T151" s="105">
        <f>S151*H151</f>
        <v>2.0735999999999999</v>
      </c>
      <c r="U151" s="105">
        <v>0</v>
      </c>
      <c r="V151" s="105">
        <f>U151*H151</f>
        <v>0</v>
      </c>
      <c r="W151" s="105">
        <v>0</v>
      </c>
      <c r="X151" s="106">
        <f>W151*H151</f>
        <v>0</v>
      </c>
      <c r="Y151" s="17"/>
      <c r="Z151" s="17"/>
      <c r="AA151" s="17"/>
      <c r="AB151" s="17"/>
      <c r="AC151" s="17"/>
      <c r="AD151" s="17"/>
      <c r="AE151" s="17"/>
      <c r="AR151" s="107" t="s">
        <v>88</v>
      </c>
      <c r="AT151" s="107" t="s">
        <v>84</v>
      </c>
      <c r="AU151" s="107" t="s">
        <v>89</v>
      </c>
      <c r="AY151" s="9" t="s">
        <v>83</v>
      </c>
      <c r="BE151" s="108">
        <f>IF(O151="základná",K151,0)</f>
        <v>0</v>
      </c>
      <c r="BF151" s="108">
        <f>IF(O151="znížená",K151,0)</f>
        <v>0</v>
      </c>
      <c r="BG151" s="108">
        <f>IF(O151="zákl. prenesená",K151,0)</f>
        <v>0</v>
      </c>
      <c r="BH151" s="108">
        <f>IF(O151="zníž. prenesená",K151,0)</f>
        <v>0</v>
      </c>
      <c r="BI151" s="108">
        <f>IF(O151="nulová",K151,0)</f>
        <v>0</v>
      </c>
      <c r="BJ151" s="9" t="s">
        <v>89</v>
      </c>
      <c r="BK151" s="109">
        <f>ROUND(P151*H151,3)</f>
        <v>0</v>
      </c>
      <c r="BL151" s="9" t="s">
        <v>88</v>
      </c>
      <c r="BM151" s="107" t="s">
        <v>155</v>
      </c>
    </row>
    <row r="152" spans="1:65" s="8" customFormat="1" x14ac:dyDescent="0.2">
      <c r="B152" s="112"/>
      <c r="D152" s="113" t="s">
        <v>101</v>
      </c>
      <c r="E152" s="114" t="s">
        <v>0</v>
      </c>
      <c r="F152" s="115" t="s">
        <v>156</v>
      </c>
      <c r="H152" s="116">
        <v>57.6</v>
      </c>
      <c r="M152" s="112"/>
      <c r="N152" s="117"/>
      <c r="O152" s="118"/>
      <c r="P152" s="118"/>
      <c r="Q152" s="118"/>
      <c r="R152" s="118"/>
      <c r="S152" s="118"/>
      <c r="T152" s="118"/>
      <c r="U152" s="118"/>
      <c r="V152" s="118"/>
      <c r="W152" s="118"/>
      <c r="X152" s="119"/>
      <c r="AT152" s="114" t="s">
        <v>101</v>
      </c>
      <c r="AU152" s="114" t="s">
        <v>89</v>
      </c>
      <c r="AV152" s="8" t="s">
        <v>89</v>
      </c>
      <c r="AW152" s="8" t="s">
        <v>2</v>
      </c>
      <c r="AX152" s="8" t="s">
        <v>46</v>
      </c>
      <c r="AY152" s="114" t="s">
        <v>83</v>
      </c>
    </row>
    <row r="153" spans="1:65" s="2" customFormat="1" ht="24.15" customHeight="1" x14ac:dyDescent="0.2">
      <c r="A153" s="17"/>
      <c r="B153" s="95"/>
      <c r="C153" s="120" t="s">
        <v>157</v>
      </c>
      <c r="D153" s="120" t="s">
        <v>158</v>
      </c>
      <c r="E153" s="121" t="s">
        <v>159</v>
      </c>
      <c r="F153" s="122" t="s">
        <v>160</v>
      </c>
      <c r="G153" s="123" t="s">
        <v>115</v>
      </c>
      <c r="H153" s="124">
        <v>57.6</v>
      </c>
      <c r="I153" s="124"/>
      <c r="J153" s="125"/>
      <c r="K153" s="124">
        <f t="shared" ref="K153:K158" si="0">ROUND(P153*H153,3)</f>
        <v>0</v>
      </c>
      <c r="L153" s="125"/>
      <c r="M153" s="126"/>
      <c r="N153" s="127" t="s">
        <v>0</v>
      </c>
      <c r="O153" s="103" t="s">
        <v>28</v>
      </c>
      <c r="P153" s="104">
        <f t="shared" ref="P153:P158" si="1">I153+J153</f>
        <v>0</v>
      </c>
      <c r="Q153" s="104">
        <f t="shared" ref="Q153:Q158" si="2">ROUND(I153*H153,3)</f>
        <v>0</v>
      </c>
      <c r="R153" s="104">
        <f t="shared" ref="R153:R158" si="3">ROUND(J153*H153,3)</f>
        <v>0</v>
      </c>
      <c r="S153" s="105">
        <v>0</v>
      </c>
      <c r="T153" s="105">
        <f t="shared" ref="T153:T158" si="4">S153*H153</f>
        <v>0</v>
      </c>
      <c r="U153" s="105">
        <v>1.0499999999999999E-3</v>
      </c>
      <c r="V153" s="105">
        <f t="shared" ref="V153:V158" si="5">U153*H153</f>
        <v>6.0479999999999999E-2</v>
      </c>
      <c r="W153" s="105">
        <v>0</v>
      </c>
      <c r="X153" s="106">
        <f t="shared" ref="X153:X158" si="6">W153*H153</f>
        <v>0</v>
      </c>
      <c r="Y153" s="17"/>
      <c r="Z153" s="17"/>
      <c r="AA153" s="17"/>
      <c r="AB153" s="17"/>
      <c r="AC153" s="17"/>
      <c r="AD153" s="17"/>
      <c r="AE153" s="17"/>
      <c r="AR153" s="107" t="s">
        <v>124</v>
      </c>
      <c r="AT153" s="107" t="s">
        <v>158</v>
      </c>
      <c r="AU153" s="107" t="s">
        <v>89</v>
      </c>
      <c r="AY153" s="9" t="s">
        <v>83</v>
      </c>
      <c r="BE153" s="108">
        <f t="shared" ref="BE153:BE158" si="7">IF(O153="základná",K153,0)</f>
        <v>0</v>
      </c>
      <c r="BF153" s="108">
        <f t="shared" ref="BF153:BF158" si="8">IF(O153="znížená",K153,0)</f>
        <v>0</v>
      </c>
      <c r="BG153" s="108">
        <f t="shared" ref="BG153:BG158" si="9">IF(O153="zákl. prenesená",K153,0)</f>
        <v>0</v>
      </c>
      <c r="BH153" s="108">
        <f t="shared" ref="BH153:BH158" si="10">IF(O153="zníž. prenesená",K153,0)</f>
        <v>0</v>
      </c>
      <c r="BI153" s="108">
        <f t="shared" ref="BI153:BI158" si="11">IF(O153="nulová",K153,0)</f>
        <v>0</v>
      </c>
      <c r="BJ153" s="9" t="s">
        <v>89</v>
      </c>
      <c r="BK153" s="109">
        <f t="shared" ref="BK153:BK158" si="12">ROUND(P153*H153,3)</f>
        <v>0</v>
      </c>
      <c r="BL153" s="9" t="s">
        <v>88</v>
      </c>
      <c r="BM153" s="107" t="s">
        <v>161</v>
      </c>
    </row>
    <row r="154" spans="1:65" s="2" customFormat="1" ht="33" customHeight="1" x14ac:dyDescent="0.2">
      <c r="A154" s="17"/>
      <c r="B154" s="95"/>
      <c r="C154" s="96" t="s">
        <v>162</v>
      </c>
      <c r="D154" s="96" t="s">
        <v>84</v>
      </c>
      <c r="E154" s="97" t="s">
        <v>163</v>
      </c>
      <c r="F154" s="98" t="s">
        <v>164</v>
      </c>
      <c r="G154" s="99" t="s">
        <v>93</v>
      </c>
      <c r="H154" s="100">
        <v>28</v>
      </c>
      <c r="I154" s="100"/>
      <c r="J154" s="100"/>
      <c r="K154" s="100">
        <f t="shared" si="0"/>
        <v>0</v>
      </c>
      <c r="L154" s="101"/>
      <c r="M154" s="18"/>
      <c r="N154" s="102" t="s">
        <v>0</v>
      </c>
      <c r="O154" s="103" t="s">
        <v>28</v>
      </c>
      <c r="P154" s="104">
        <f t="shared" si="1"/>
        <v>0</v>
      </c>
      <c r="Q154" s="104">
        <f t="shared" si="2"/>
        <v>0</v>
      </c>
      <c r="R154" s="104">
        <f t="shared" si="3"/>
        <v>0</v>
      </c>
      <c r="S154" s="105">
        <v>0.54</v>
      </c>
      <c r="T154" s="105">
        <f t="shared" si="4"/>
        <v>15.120000000000001</v>
      </c>
      <c r="U154" s="105">
        <v>0</v>
      </c>
      <c r="V154" s="105">
        <f t="shared" si="5"/>
        <v>0</v>
      </c>
      <c r="W154" s="105">
        <v>0</v>
      </c>
      <c r="X154" s="106">
        <f t="shared" si="6"/>
        <v>0</v>
      </c>
      <c r="Y154" s="17"/>
      <c r="Z154" s="17"/>
      <c r="AA154" s="17"/>
      <c r="AB154" s="17"/>
      <c r="AC154" s="17"/>
      <c r="AD154" s="17"/>
      <c r="AE154" s="17"/>
      <c r="AR154" s="107" t="s">
        <v>88</v>
      </c>
      <c r="AT154" s="107" t="s">
        <v>84</v>
      </c>
      <c r="AU154" s="107" t="s">
        <v>89</v>
      </c>
      <c r="AY154" s="9" t="s">
        <v>83</v>
      </c>
      <c r="BE154" s="108">
        <f t="shared" si="7"/>
        <v>0</v>
      </c>
      <c r="BF154" s="108">
        <f t="shared" si="8"/>
        <v>0</v>
      </c>
      <c r="BG154" s="108">
        <f t="shared" si="9"/>
        <v>0</v>
      </c>
      <c r="BH154" s="108">
        <f t="shared" si="10"/>
        <v>0</v>
      </c>
      <c r="BI154" s="108">
        <f t="shared" si="11"/>
        <v>0</v>
      </c>
      <c r="BJ154" s="9" t="s">
        <v>89</v>
      </c>
      <c r="BK154" s="109">
        <f t="shared" si="12"/>
        <v>0</v>
      </c>
      <c r="BL154" s="9" t="s">
        <v>88</v>
      </c>
      <c r="BM154" s="107" t="s">
        <v>165</v>
      </c>
    </row>
    <row r="155" spans="1:65" s="2" customFormat="1" ht="24.15" customHeight="1" x14ac:dyDescent="0.2">
      <c r="A155" s="17"/>
      <c r="B155" s="95"/>
      <c r="C155" s="120" t="s">
        <v>166</v>
      </c>
      <c r="D155" s="120" t="s">
        <v>158</v>
      </c>
      <c r="E155" s="121" t="s">
        <v>167</v>
      </c>
      <c r="F155" s="122" t="s">
        <v>168</v>
      </c>
      <c r="G155" s="123" t="s">
        <v>93</v>
      </c>
      <c r="H155" s="124">
        <v>12</v>
      </c>
      <c r="I155" s="124"/>
      <c r="J155" s="125"/>
      <c r="K155" s="124">
        <f t="shared" si="0"/>
        <v>0</v>
      </c>
      <c r="L155" s="125"/>
      <c r="M155" s="126"/>
      <c r="N155" s="127" t="s">
        <v>0</v>
      </c>
      <c r="O155" s="103" t="s">
        <v>28</v>
      </c>
      <c r="P155" s="104">
        <f t="shared" si="1"/>
        <v>0</v>
      </c>
      <c r="Q155" s="104">
        <f t="shared" si="2"/>
        <v>0</v>
      </c>
      <c r="R155" s="104">
        <f t="shared" si="3"/>
        <v>0</v>
      </c>
      <c r="S155" s="105">
        <v>0</v>
      </c>
      <c r="T155" s="105">
        <f t="shared" si="4"/>
        <v>0</v>
      </c>
      <c r="U155" s="105">
        <v>2.7999999999999998E-4</v>
      </c>
      <c r="V155" s="105">
        <f t="shared" si="5"/>
        <v>3.3599999999999997E-3</v>
      </c>
      <c r="W155" s="105">
        <v>0</v>
      </c>
      <c r="X155" s="106">
        <f t="shared" si="6"/>
        <v>0</v>
      </c>
      <c r="Y155" s="17"/>
      <c r="Z155" s="17"/>
      <c r="AA155" s="17"/>
      <c r="AB155" s="17"/>
      <c r="AC155" s="17"/>
      <c r="AD155" s="17"/>
      <c r="AE155" s="17"/>
      <c r="AR155" s="107" t="s">
        <v>124</v>
      </c>
      <c r="AT155" s="107" t="s">
        <v>158</v>
      </c>
      <c r="AU155" s="107" t="s">
        <v>89</v>
      </c>
      <c r="AY155" s="9" t="s">
        <v>83</v>
      </c>
      <c r="BE155" s="108">
        <f t="shared" si="7"/>
        <v>0</v>
      </c>
      <c r="BF155" s="108">
        <f t="shared" si="8"/>
        <v>0</v>
      </c>
      <c r="BG155" s="108">
        <f t="shared" si="9"/>
        <v>0</v>
      </c>
      <c r="BH155" s="108">
        <f t="shared" si="10"/>
        <v>0</v>
      </c>
      <c r="BI155" s="108">
        <f t="shared" si="11"/>
        <v>0</v>
      </c>
      <c r="BJ155" s="9" t="s">
        <v>89</v>
      </c>
      <c r="BK155" s="109">
        <f t="shared" si="12"/>
        <v>0</v>
      </c>
      <c r="BL155" s="9" t="s">
        <v>88</v>
      </c>
      <c r="BM155" s="107" t="s">
        <v>169</v>
      </c>
    </row>
    <row r="156" spans="1:65" s="2" customFormat="1" ht="24.15" customHeight="1" x14ac:dyDescent="0.2">
      <c r="A156" s="17"/>
      <c r="B156" s="95"/>
      <c r="C156" s="120" t="s">
        <v>170</v>
      </c>
      <c r="D156" s="120" t="s">
        <v>158</v>
      </c>
      <c r="E156" s="121" t="s">
        <v>171</v>
      </c>
      <c r="F156" s="122" t="s">
        <v>172</v>
      </c>
      <c r="G156" s="123" t="s">
        <v>93</v>
      </c>
      <c r="H156" s="124">
        <v>4</v>
      </c>
      <c r="I156" s="124"/>
      <c r="J156" s="125"/>
      <c r="K156" s="124">
        <f t="shared" si="0"/>
        <v>0</v>
      </c>
      <c r="L156" s="125"/>
      <c r="M156" s="126"/>
      <c r="N156" s="127" t="s">
        <v>0</v>
      </c>
      <c r="O156" s="103" t="s">
        <v>28</v>
      </c>
      <c r="P156" s="104">
        <f t="shared" si="1"/>
        <v>0</v>
      </c>
      <c r="Q156" s="104">
        <f t="shared" si="2"/>
        <v>0</v>
      </c>
      <c r="R156" s="104">
        <f t="shared" si="3"/>
        <v>0</v>
      </c>
      <c r="S156" s="105">
        <v>0</v>
      </c>
      <c r="T156" s="105">
        <f t="shared" si="4"/>
        <v>0</v>
      </c>
      <c r="U156" s="105">
        <v>2.7999999999999998E-4</v>
      </c>
      <c r="V156" s="105">
        <f t="shared" si="5"/>
        <v>1.1199999999999999E-3</v>
      </c>
      <c r="W156" s="105">
        <v>0</v>
      </c>
      <c r="X156" s="106">
        <f t="shared" si="6"/>
        <v>0</v>
      </c>
      <c r="Y156" s="17"/>
      <c r="Z156" s="17"/>
      <c r="AA156" s="17"/>
      <c r="AB156" s="17"/>
      <c r="AC156" s="17"/>
      <c r="AD156" s="17"/>
      <c r="AE156" s="17"/>
      <c r="AR156" s="107" t="s">
        <v>124</v>
      </c>
      <c r="AT156" s="107" t="s">
        <v>158</v>
      </c>
      <c r="AU156" s="107" t="s">
        <v>89</v>
      </c>
      <c r="AY156" s="9" t="s">
        <v>83</v>
      </c>
      <c r="BE156" s="108">
        <f t="shared" si="7"/>
        <v>0</v>
      </c>
      <c r="BF156" s="108">
        <f t="shared" si="8"/>
        <v>0</v>
      </c>
      <c r="BG156" s="108">
        <f t="shared" si="9"/>
        <v>0</v>
      </c>
      <c r="BH156" s="108">
        <f t="shared" si="10"/>
        <v>0</v>
      </c>
      <c r="BI156" s="108">
        <f t="shared" si="11"/>
        <v>0</v>
      </c>
      <c r="BJ156" s="9" t="s">
        <v>89</v>
      </c>
      <c r="BK156" s="109">
        <f t="shared" si="12"/>
        <v>0</v>
      </c>
      <c r="BL156" s="9" t="s">
        <v>88</v>
      </c>
      <c r="BM156" s="107" t="s">
        <v>173</v>
      </c>
    </row>
    <row r="157" spans="1:65" s="2" customFormat="1" ht="33" customHeight="1" x14ac:dyDescent="0.2">
      <c r="A157" s="17"/>
      <c r="B157" s="95"/>
      <c r="C157" s="120" t="s">
        <v>174</v>
      </c>
      <c r="D157" s="120" t="s">
        <v>158</v>
      </c>
      <c r="E157" s="121" t="s">
        <v>175</v>
      </c>
      <c r="F157" s="122" t="s">
        <v>176</v>
      </c>
      <c r="G157" s="123" t="s">
        <v>93</v>
      </c>
      <c r="H157" s="124">
        <v>6</v>
      </c>
      <c r="I157" s="124"/>
      <c r="J157" s="125"/>
      <c r="K157" s="124">
        <f t="shared" si="0"/>
        <v>0</v>
      </c>
      <c r="L157" s="125"/>
      <c r="M157" s="126"/>
      <c r="N157" s="127" t="s">
        <v>0</v>
      </c>
      <c r="O157" s="103" t="s">
        <v>28</v>
      </c>
      <c r="P157" s="104">
        <f t="shared" si="1"/>
        <v>0</v>
      </c>
      <c r="Q157" s="104">
        <f t="shared" si="2"/>
        <v>0</v>
      </c>
      <c r="R157" s="104">
        <f t="shared" si="3"/>
        <v>0</v>
      </c>
      <c r="S157" s="105">
        <v>0</v>
      </c>
      <c r="T157" s="105">
        <f t="shared" si="4"/>
        <v>0</v>
      </c>
      <c r="U157" s="105">
        <v>7.5000000000000002E-4</v>
      </c>
      <c r="V157" s="105">
        <f t="shared" si="5"/>
        <v>4.5000000000000005E-3</v>
      </c>
      <c r="W157" s="105">
        <v>0</v>
      </c>
      <c r="X157" s="106">
        <f t="shared" si="6"/>
        <v>0</v>
      </c>
      <c r="Y157" s="17"/>
      <c r="Z157" s="17"/>
      <c r="AA157" s="17"/>
      <c r="AB157" s="17"/>
      <c r="AC157" s="17"/>
      <c r="AD157" s="17"/>
      <c r="AE157" s="17"/>
      <c r="AR157" s="107" t="s">
        <v>124</v>
      </c>
      <c r="AT157" s="107" t="s">
        <v>158</v>
      </c>
      <c r="AU157" s="107" t="s">
        <v>89</v>
      </c>
      <c r="AY157" s="9" t="s">
        <v>83</v>
      </c>
      <c r="BE157" s="108">
        <f t="shared" si="7"/>
        <v>0</v>
      </c>
      <c r="BF157" s="108">
        <f t="shared" si="8"/>
        <v>0</v>
      </c>
      <c r="BG157" s="108">
        <f t="shared" si="9"/>
        <v>0</v>
      </c>
      <c r="BH157" s="108">
        <f t="shared" si="10"/>
        <v>0</v>
      </c>
      <c r="BI157" s="108">
        <f t="shared" si="11"/>
        <v>0</v>
      </c>
      <c r="BJ157" s="9" t="s">
        <v>89</v>
      </c>
      <c r="BK157" s="109">
        <f t="shared" si="12"/>
        <v>0</v>
      </c>
      <c r="BL157" s="9" t="s">
        <v>88</v>
      </c>
      <c r="BM157" s="107" t="s">
        <v>177</v>
      </c>
    </row>
    <row r="158" spans="1:65" s="2" customFormat="1" ht="24.15" customHeight="1" x14ac:dyDescent="0.2">
      <c r="A158" s="17"/>
      <c r="B158" s="95"/>
      <c r="C158" s="120" t="s">
        <v>178</v>
      </c>
      <c r="D158" s="120" t="s">
        <v>158</v>
      </c>
      <c r="E158" s="121" t="s">
        <v>179</v>
      </c>
      <c r="F158" s="122" t="s">
        <v>180</v>
      </c>
      <c r="G158" s="123" t="s">
        <v>93</v>
      </c>
      <c r="H158" s="124">
        <v>6</v>
      </c>
      <c r="I158" s="124"/>
      <c r="J158" s="125"/>
      <c r="K158" s="124">
        <f t="shared" si="0"/>
        <v>0</v>
      </c>
      <c r="L158" s="125"/>
      <c r="M158" s="126"/>
      <c r="N158" s="127" t="s">
        <v>0</v>
      </c>
      <c r="O158" s="103" t="s">
        <v>28</v>
      </c>
      <c r="P158" s="104">
        <f t="shared" si="1"/>
        <v>0</v>
      </c>
      <c r="Q158" s="104">
        <f t="shared" si="2"/>
        <v>0</v>
      </c>
      <c r="R158" s="104">
        <f t="shared" si="3"/>
        <v>0</v>
      </c>
      <c r="S158" s="105">
        <v>0</v>
      </c>
      <c r="T158" s="105">
        <f t="shared" si="4"/>
        <v>0</v>
      </c>
      <c r="U158" s="105">
        <v>2.1000000000000001E-4</v>
      </c>
      <c r="V158" s="105">
        <f t="shared" si="5"/>
        <v>1.2600000000000001E-3</v>
      </c>
      <c r="W158" s="105">
        <v>0</v>
      </c>
      <c r="X158" s="106">
        <f t="shared" si="6"/>
        <v>0</v>
      </c>
      <c r="Y158" s="17"/>
      <c r="Z158" s="17"/>
      <c r="AA158" s="17"/>
      <c r="AB158" s="17"/>
      <c r="AC158" s="17"/>
      <c r="AD158" s="17"/>
      <c r="AE158" s="17"/>
      <c r="AR158" s="107" t="s">
        <v>124</v>
      </c>
      <c r="AT158" s="107" t="s">
        <v>158</v>
      </c>
      <c r="AU158" s="107" t="s">
        <v>89</v>
      </c>
      <c r="AY158" s="9" t="s">
        <v>83</v>
      </c>
      <c r="BE158" s="108">
        <f t="shared" si="7"/>
        <v>0</v>
      </c>
      <c r="BF158" s="108">
        <f t="shared" si="8"/>
        <v>0</v>
      </c>
      <c r="BG158" s="108">
        <f t="shared" si="9"/>
        <v>0</v>
      </c>
      <c r="BH158" s="108">
        <f t="shared" si="10"/>
        <v>0</v>
      </c>
      <c r="BI158" s="108">
        <f t="shared" si="11"/>
        <v>0</v>
      </c>
      <c r="BJ158" s="9" t="s">
        <v>89</v>
      </c>
      <c r="BK158" s="109">
        <f t="shared" si="12"/>
        <v>0</v>
      </c>
      <c r="BL158" s="9" t="s">
        <v>88</v>
      </c>
      <c r="BM158" s="107" t="s">
        <v>181</v>
      </c>
    </row>
    <row r="159" spans="1:65" s="7" customFormat="1" ht="22.95" customHeight="1" x14ac:dyDescent="0.25">
      <c r="B159" s="84"/>
      <c r="D159" s="85" t="s">
        <v>44</v>
      </c>
      <c r="E159" s="110" t="s">
        <v>130</v>
      </c>
      <c r="F159" s="110" t="s">
        <v>182</v>
      </c>
      <c r="K159" s="111">
        <f>BK159</f>
        <v>0</v>
      </c>
      <c r="M159" s="84"/>
      <c r="N159" s="88"/>
      <c r="O159" s="89"/>
      <c r="P159" s="89"/>
      <c r="Q159" s="90">
        <f>SUM(Q160:Q164)</f>
        <v>0</v>
      </c>
      <c r="R159" s="90">
        <f>SUM(R160:R164)</f>
        <v>0</v>
      </c>
      <c r="S159" s="89"/>
      <c r="T159" s="91">
        <f>SUM(T160:T164)</f>
        <v>11.889684000000001</v>
      </c>
      <c r="U159" s="89"/>
      <c r="V159" s="91">
        <f>SUM(V160:V164)</f>
        <v>0</v>
      </c>
      <c r="W159" s="89"/>
      <c r="X159" s="92">
        <f>SUM(X160:X164)</f>
        <v>2.8610000000000002</v>
      </c>
      <c r="AR159" s="85" t="s">
        <v>46</v>
      </c>
      <c r="AT159" s="93" t="s">
        <v>44</v>
      </c>
      <c r="AU159" s="93" t="s">
        <v>46</v>
      </c>
      <c r="AY159" s="85" t="s">
        <v>83</v>
      </c>
      <c r="BK159" s="94">
        <f>SUM(BK160:BK164)</f>
        <v>0</v>
      </c>
    </row>
    <row r="160" spans="1:65" s="2" customFormat="1" ht="24.15" customHeight="1" x14ac:dyDescent="0.2">
      <c r="A160" s="17"/>
      <c r="B160" s="95"/>
      <c r="C160" s="96" t="s">
        <v>4</v>
      </c>
      <c r="D160" s="96" t="s">
        <v>84</v>
      </c>
      <c r="E160" s="97" t="s">
        <v>183</v>
      </c>
      <c r="F160" s="98" t="s">
        <v>184</v>
      </c>
      <c r="G160" s="99" t="s">
        <v>115</v>
      </c>
      <c r="H160" s="100">
        <v>12</v>
      </c>
      <c r="I160" s="100"/>
      <c r="J160" s="100"/>
      <c r="K160" s="100">
        <f>ROUND(P160*H160,3)</f>
        <v>0</v>
      </c>
      <c r="L160" s="101"/>
      <c r="M160" s="18"/>
      <c r="N160" s="102" t="s">
        <v>0</v>
      </c>
      <c r="O160" s="103" t="s">
        <v>28</v>
      </c>
      <c r="P160" s="104">
        <f>I160+J160</f>
        <v>0</v>
      </c>
      <c r="Q160" s="104">
        <f>ROUND(I160*H160,3)</f>
        <v>0</v>
      </c>
      <c r="R160" s="104">
        <f>ROUND(J160*H160,3)</f>
        <v>0</v>
      </c>
      <c r="S160" s="105">
        <v>0.185</v>
      </c>
      <c r="T160" s="105">
        <f>S160*H160</f>
        <v>2.2199999999999998</v>
      </c>
      <c r="U160" s="105">
        <v>0</v>
      </c>
      <c r="V160" s="105">
        <f>U160*H160</f>
        <v>0</v>
      </c>
      <c r="W160" s="105">
        <v>0</v>
      </c>
      <c r="X160" s="106">
        <f>W160*H160</f>
        <v>0</v>
      </c>
      <c r="Y160" s="17"/>
      <c r="Z160" s="17"/>
      <c r="AA160" s="17"/>
      <c r="AB160" s="17"/>
      <c r="AC160" s="17"/>
      <c r="AD160" s="17"/>
      <c r="AE160" s="17"/>
      <c r="AR160" s="107" t="s">
        <v>88</v>
      </c>
      <c r="AT160" s="107" t="s">
        <v>84</v>
      </c>
      <c r="AU160" s="107" t="s">
        <v>89</v>
      </c>
      <c r="AY160" s="9" t="s">
        <v>83</v>
      </c>
      <c r="BE160" s="108">
        <f>IF(O160="základná",K160,0)</f>
        <v>0</v>
      </c>
      <c r="BF160" s="108">
        <f>IF(O160="znížená",K160,0)</f>
        <v>0</v>
      </c>
      <c r="BG160" s="108">
        <f>IF(O160="zákl. prenesená",K160,0)</f>
        <v>0</v>
      </c>
      <c r="BH160" s="108">
        <f>IF(O160="zníž. prenesená",K160,0)</f>
        <v>0</v>
      </c>
      <c r="BI160" s="108">
        <f>IF(O160="nulová",K160,0)</f>
        <v>0</v>
      </c>
      <c r="BJ160" s="9" t="s">
        <v>89</v>
      </c>
      <c r="BK160" s="109">
        <f>ROUND(P160*H160,3)</f>
        <v>0</v>
      </c>
      <c r="BL160" s="9" t="s">
        <v>88</v>
      </c>
      <c r="BM160" s="107" t="s">
        <v>185</v>
      </c>
    </row>
    <row r="161" spans="1:65" s="2" customFormat="1" ht="44.25" customHeight="1" x14ac:dyDescent="0.2">
      <c r="A161" s="17"/>
      <c r="B161" s="95"/>
      <c r="C161" s="96" t="s">
        <v>186</v>
      </c>
      <c r="D161" s="96" t="s">
        <v>84</v>
      </c>
      <c r="E161" s="97" t="s">
        <v>187</v>
      </c>
      <c r="F161" s="98" t="s">
        <v>188</v>
      </c>
      <c r="G161" s="99" t="s">
        <v>99</v>
      </c>
      <c r="H161" s="100">
        <v>1.26</v>
      </c>
      <c r="I161" s="100"/>
      <c r="J161" s="100"/>
      <c r="K161" s="100">
        <f>ROUND(P161*H161,3)</f>
        <v>0</v>
      </c>
      <c r="L161" s="101"/>
      <c r="M161" s="18"/>
      <c r="N161" s="102" t="s">
        <v>0</v>
      </c>
      <c r="O161" s="103" t="s">
        <v>28</v>
      </c>
      <c r="P161" s="104">
        <f>I161+J161</f>
        <v>0</v>
      </c>
      <c r="Q161" s="104">
        <f>ROUND(I161*H161,3)</f>
        <v>0</v>
      </c>
      <c r="R161" s="104">
        <f>ROUND(J161*H161,3)</f>
        <v>0</v>
      </c>
      <c r="S161" s="105">
        <v>5.8433999999999999</v>
      </c>
      <c r="T161" s="105">
        <f>S161*H161</f>
        <v>7.3626839999999998</v>
      </c>
      <c r="U161" s="105">
        <v>0</v>
      </c>
      <c r="V161" s="105">
        <f>U161*H161</f>
        <v>0</v>
      </c>
      <c r="W161" s="105">
        <v>2.2000000000000002</v>
      </c>
      <c r="X161" s="106">
        <f>W161*H161</f>
        <v>2.7720000000000002</v>
      </c>
      <c r="Y161" s="17"/>
      <c r="Z161" s="17"/>
      <c r="AA161" s="17"/>
      <c r="AB161" s="17"/>
      <c r="AC161" s="17"/>
      <c r="AD161" s="17"/>
      <c r="AE161" s="17"/>
      <c r="AR161" s="107" t="s">
        <v>88</v>
      </c>
      <c r="AT161" s="107" t="s">
        <v>84</v>
      </c>
      <c r="AU161" s="107" t="s">
        <v>89</v>
      </c>
      <c r="AY161" s="9" t="s">
        <v>83</v>
      </c>
      <c r="BE161" s="108">
        <f>IF(O161="základná",K161,0)</f>
        <v>0</v>
      </c>
      <c r="BF161" s="108">
        <f>IF(O161="znížená",K161,0)</f>
        <v>0</v>
      </c>
      <c r="BG161" s="108">
        <f>IF(O161="zákl. prenesená",K161,0)</f>
        <v>0</v>
      </c>
      <c r="BH161" s="108">
        <f>IF(O161="zníž. prenesená",K161,0)</f>
        <v>0</v>
      </c>
      <c r="BI161" s="108">
        <f>IF(O161="nulová",K161,0)</f>
        <v>0</v>
      </c>
      <c r="BJ161" s="9" t="s">
        <v>89</v>
      </c>
      <c r="BK161" s="109">
        <f>ROUND(P161*H161,3)</f>
        <v>0</v>
      </c>
      <c r="BL161" s="9" t="s">
        <v>88</v>
      </c>
      <c r="BM161" s="107" t="s">
        <v>189</v>
      </c>
    </row>
    <row r="162" spans="1:65" s="8" customFormat="1" x14ac:dyDescent="0.2">
      <c r="B162" s="112"/>
      <c r="D162" s="113" t="s">
        <v>101</v>
      </c>
      <c r="E162" s="114" t="s">
        <v>0</v>
      </c>
      <c r="F162" s="115" t="s">
        <v>190</v>
      </c>
      <c r="H162" s="116">
        <v>1.26</v>
      </c>
      <c r="M162" s="112"/>
      <c r="N162" s="117"/>
      <c r="O162" s="118"/>
      <c r="P162" s="118"/>
      <c r="Q162" s="118"/>
      <c r="R162" s="118"/>
      <c r="S162" s="118"/>
      <c r="T162" s="118"/>
      <c r="U162" s="118"/>
      <c r="V162" s="118"/>
      <c r="W162" s="118"/>
      <c r="X162" s="119"/>
      <c r="AT162" s="114" t="s">
        <v>101</v>
      </c>
      <c r="AU162" s="114" t="s">
        <v>89</v>
      </c>
      <c r="AV162" s="8" t="s">
        <v>89</v>
      </c>
      <c r="AW162" s="8" t="s">
        <v>2</v>
      </c>
      <c r="AX162" s="8" t="s">
        <v>46</v>
      </c>
      <c r="AY162" s="114" t="s">
        <v>83</v>
      </c>
    </row>
    <row r="163" spans="1:65" s="2" customFormat="1" ht="37.950000000000003" customHeight="1" x14ac:dyDescent="0.2">
      <c r="A163" s="17"/>
      <c r="B163" s="95"/>
      <c r="C163" s="96" t="s">
        <v>191</v>
      </c>
      <c r="D163" s="96" t="s">
        <v>84</v>
      </c>
      <c r="E163" s="97" t="s">
        <v>192</v>
      </c>
      <c r="F163" s="98" t="s">
        <v>193</v>
      </c>
      <c r="G163" s="99" t="s">
        <v>93</v>
      </c>
      <c r="H163" s="100">
        <v>1</v>
      </c>
      <c r="I163" s="100"/>
      <c r="J163" s="100"/>
      <c r="K163" s="100">
        <f>ROUND(P163*H163,3)</f>
        <v>0</v>
      </c>
      <c r="L163" s="101"/>
      <c r="M163" s="18"/>
      <c r="N163" s="102" t="s">
        <v>0</v>
      </c>
      <c r="O163" s="103" t="s">
        <v>28</v>
      </c>
      <c r="P163" s="104">
        <f>I163+J163</f>
        <v>0</v>
      </c>
      <c r="Q163" s="104">
        <f>ROUND(I163*H163,3)</f>
        <v>0</v>
      </c>
      <c r="R163" s="104">
        <f>ROUND(J163*H163,3)</f>
        <v>0</v>
      </c>
      <c r="S163" s="105">
        <v>0.78800000000000003</v>
      </c>
      <c r="T163" s="105">
        <f>S163*H163</f>
        <v>0.78800000000000003</v>
      </c>
      <c r="U163" s="105">
        <v>0</v>
      </c>
      <c r="V163" s="105">
        <f>U163*H163</f>
        <v>0</v>
      </c>
      <c r="W163" s="105">
        <v>0.03</v>
      </c>
      <c r="X163" s="106">
        <f>W163*H163</f>
        <v>0.03</v>
      </c>
      <c r="Y163" s="17"/>
      <c r="Z163" s="17"/>
      <c r="AA163" s="17"/>
      <c r="AB163" s="17"/>
      <c r="AC163" s="17"/>
      <c r="AD163" s="17"/>
      <c r="AE163" s="17"/>
      <c r="AR163" s="107" t="s">
        <v>88</v>
      </c>
      <c r="AT163" s="107" t="s">
        <v>84</v>
      </c>
      <c r="AU163" s="107" t="s">
        <v>89</v>
      </c>
      <c r="AY163" s="9" t="s">
        <v>83</v>
      </c>
      <c r="BE163" s="108">
        <f>IF(O163="základná",K163,0)</f>
        <v>0</v>
      </c>
      <c r="BF163" s="108">
        <f>IF(O163="znížená",K163,0)</f>
        <v>0</v>
      </c>
      <c r="BG163" s="108">
        <f>IF(O163="zákl. prenesená",K163,0)</f>
        <v>0</v>
      </c>
      <c r="BH163" s="108">
        <f>IF(O163="zníž. prenesená",K163,0)</f>
        <v>0</v>
      </c>
      <c r="BI163" s="108">
        <f>IF(O163="nulová",K163,0)</f>
        <v>0</v>
      </c>
      <c r="BJ163" s="9" t="s">
        <v>89</v>
      </c>
      <c r="BK163" s="109">
        <f>ROUND(P163*H163,3)</f>
        <v>0</v>
      </c>
      <c r="BL163" s="9" t="s">
        <v>88</v>
      </c>
      <c r="BM163" s="107" t="s">
        <v>194</v>
      </c>
    </row>
    <row r="164" spans="1:65" s="2" customFormat="1" ht="37.950000000000003" customHeight="1" x14ac:dyDescent="0.2">
      <c r="A164" s="17"/>
      <c r="B164" s="95"/>
      <c r="C164" s="96" t="s">
        <v>195</v>
      </c>
      <c r="D164" s="96" t="s">
        <v>84</v>
      </c>
      <c r="E164" s="97" t="s">
        <v>196</v>
      </c>
      <c r="F164" s="98" t="s">
        <v>197</v>
      </c>
      <c r="G164" s="99" t="s">
        <v>93</v>
      </c>
      <c r="H164" s="100">
        <v>1</v>
      </c>
      <c r="I164" s="100"/>
      <c r="J164" s="100"/>
      <c r="K164" s="100">
        <f>ROUND(P164*H164,3)</f>
        <v>0</v>
      </c>
      <c r="L164" s="101"/>
      <c r="M164" s="18"/>
      <c r="N164" s="128" t="s">
        <v>0</v>
      </c>
      <c r="O164" s="129" t="s">
        <v>28</v>
      </c>
      <c r="P164" s="130">
        <f>I164+J164</f>
        <v>0</v>
      </c>
      <c r="Q164" s="130">
        <f>ROUND(I164*H164,3)</f>
        <v>0</v>
      </c>
      <c r="R164" s="130">
        <f>ROUND(J164*H164,3)</f>
        <v>0</v>
      </c>
      <c r="S164" s="131">
        <v>1.5189999999999999</v>
      </c>
      <c r="T164" s="131">
        <f>S164*H164</f>
        <v>1.5189999999999999</v>
      </c>
      <c r="U164" s="131">
        <v>0</v>
      </c>
      <c r="V164" s="131">
        <f>U164*H164</f>
        <v>0</v>
      </c>
      <c r="W164" s="131">
        <v>5.8999999999999997E-2</v>
      </c>
      <c r="X164" s="132">
        <f>W164*H164</f>
        <v>5.8999999999999997E-2</v>
      </c>
      <c r="Y164" s="17"/>
      <c r="Z164" s="17"/>
      <c r="AA164" s="17"/>
      <c r="AB164" s="17"/>
      <c r="AC164" s="17"/>
      <c r="AD164" s="17"/>
      <c r="AE164" s="17"/>
      <c r="AR164" s="107" t="s">
        <v>88</v>
      </c>
      <c r="AT164" s="107" t="s">
        <v>84</v>
      </c>
      <c r="AU164" s="107" t="s">
        <v>89</v>
      </c>
      <c r="AY164" s="9" t="s">
        <v>83</v>
      </c>
      <c r="BE164" s="108">
        <f>IF(O164="základná",K164,0)</f>
        <v>0</v>
      </c>
      <c r="BF164" s="108">
        <f>IF(O164="znížená",K164,0)</f>
        <v>0</v>
      </c>
      <c r="BG164" s="108">
        <f>IF(O164="zákl. prenesená",K164,0)</f>
        <v>0</v>
      </c>
      <c r="BH164" s="108">
        <f>IF(O164="zníž. prenesená",K164,0)</f>
        <v>0</v>
      </c>
      <c r="BI164" s="108">
        <f>IF(O164="nulová",K164,0)</f>
        <v>0</v>
      </c>
      <c r="BJ164" s="9" t="s">
        <v>89</v>
      </c>
      <c r="BK164" s="109">
        <f>ROUND(P164*H164,3)</f>
        <v>0</v>
      </c>
      <c r="BL164" s="9" t="s">
        <v>88</v>
      </c>
      <c r="BM164" s="107" t="s">
        <v>198</v>
      </c>
    </row>
    <row r="165" spans="1:65" s="2" customFormat="1" ht="6.9" customHeight="1" x14ac:dyDescent="0.2">
      <c r="A165" s="17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18"/>
      <c r="N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</sheetData>
  <autoFilter ref="C122:L164"/>
  <mergeCells count="9">
    <mergeCell ref="E87:H87"/>
    <mergeCell ref="E113:H113"/>
    <mergeCell ref="E115:H115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SO-07 - Rozvod predohriat...</vt:lpstr>
      <vt:lpstr>'SO-07 - Rozvod predohriat...'!Názvy_tlače</vt:lpstr>
      <vt:lpstr>'SO-07 - Rozvod predohriat...'!Oblasť_tlače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NB-SEF\HP</dc:creator>
  <cp:lastModifiedBy>Michalička</cp:lastModifiedBy>
  <cp:lastPrinted>2022-09-14T08:37:35Z</cp:lastPrinted>
  <dcterms:created xsi:type="dcterms:W3CDTF">2022-09-08T12:16:19Z</dcterms:created>
  <dcterms:modified xsi:type="dcterms:W3CDTF">2022-11-13T12:15:09Z</dcterms:modified>
</cp:coreProperties>
</file>